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DieseArbeitsmappe" defaultThemeVersion="124226"/>
  <mc:AlternateContent xmlns:mc="http://schemas.openxmlformats.org/markup-compatibility/2006">
    <mc:Choice Requires="x15">
      <x15ac:absPath xmlns:x15ac="http://schemas.microsoft.com/office/spreadsheetml/2010/11/ac" url="O:\SD\sb\2016\BS\Publikation\Kantonshauptorte\Web\"/>
    </mc:Choice>
  </mc:AlternateContent>
  <bookViews>
    <workbookView xWindow="84" yWindow="96" windowWidth="10956" windowHeight="9384" tabRatio="940"/>
  </bookViews>
  <sheets>
    <sheet name="Contents" sheetId="168" r:id="rId1"/>
    <sheet name="Page 8" sheetId="158" r:id="rId2"/>
    <sheet name="Page 9" sheetId="10" r:id="rId3"/>
    <sheet name="Pages 10-11" sheetId="11" r:id="rId4"/>
    <sheet name="Page 12" sheetId="159" r:id="rId5"/>
    <sheet name="Page 13" sheetId="13" r:id="rId6"/>
    <sheet name="Pages 14-15" sheetId="14" r:id="rId7"/>
    <sheet name="Page 16" sheetId="142" r:id="rId8"/>
    <sheet name="Page 17" sheetId="160" r:id="rId9"/>
    <sheet name="Page 18" sheetId="143" r:id="rId10"/>
    <sheet name="Page19" sheetId="141" r:id="rId11"/>
    <sheet name="Pages 20-21" sheetId="17" r:id="rId12"/>
    <sheet name="Page 22" sheetId="161" r:id="rId13"/>
    <sheet name="Page 23" sheetId="144" r:id="rId14"/>
    <sheet name="Pages 24-25" sheetId="145" r:id="rId15"/>
    <sheet name="Page 26" sheetId="169" r:id="rId16"/>
    <sheet name="Page 27" sheetId="170" r:id="rId17"/>
    <sheet name="Pages 28-29" sheetId="171" r:id="rId18"/>
    <sheet name="Page 30" sheetId="162" r:id="rId19"/>
    <sheet name="Page 31" sheetId="146" r:id="rId20"/>
    <sheet name="Pages 32-33" sheetId="32" r:id="rId21"/>
    <sheet name="Page 34" sheetId="163" r:id="rId22"/>
    <sheet name="Page 35" sheetId="147" r:id="rId23"/>
    <sheet name="Pages 36-37" sheetId="20" r:id="rId24"/>
    <sheet name="Pages 38-39" sheetId="22" r:id="rId25"/>
    <sheet name="Page 40" sheetId="164" r:id="rId26"/>
    <sheet name="Page 41" sheetId="148" r:id="rId27"/>
    <sheet name="Pages 42-43" sheetId="30" r:id="rId28"/>
    <sheet name="Page 44" sheetId="165" r:id="rId29"/>
    <sheet name="Page 45" sheetId="149" r:id="rId30"/>
    <sheet name="Page 46-47" sheetId="137" r:id="rId31"/>
    <sheet name="Page 48" sheetId="150" r:id="rId32"/>
    <sheet name="Page 50" sheetId="166" r:id="rId33"/>
    <sheet name="Page 51" sheetId="24" r:id="rId34"/>
    <sheet name="Pages 52-53" sheetId="172" r:id="rId35"/>
    <sheet name="Page 54" sheetId="167" r:id="rId36"/>
    <sheet name="Page 55" sheetId="74" r:id="rId37"/>
    <sheet name="Pages 56-57" sheetId="75" r:id="rId38"/>
    <sheet name="Page 61" sheetId="48" r:id="rId39"/>
    <sheet name="Pages 62-63" sheetId="49" r:id="rId40"/>
    <sheet name="Pages 64-65" sheetId="95" r:id="rId41"/>
    <sheet name="Page 66" sheetId="53" r:id="rId42"/>
    <sheet name="Page 67" sheetId="54" r:id="rId43"/>
    <sheet name="Page 68" sheetId="97" r:id="rId44"/>
    <sheet name="Page 72" sheetId="152" r:id="rId45"/>
    <sheet name="Page 73" sheetId="153" r:id="rId46"/>
    <sheet name="Page 74" sheetId="154" r:id="rId47"/>
    <sheet name="Page 75" sheetId="155" r:id="rId48"/>
    <sheet name="Page 76" sheetId="156" r:id="rId49"/>
    <sheet name="Page 77" sheetId="157" r:id="rId50"/>
  </sheets>
  <definedNames>
    <definedName name="_xlnm.Print_Area" localSheetId="4">'Page 12'!$A$1:$N$75</definedName>
    <definedName name="_xlnm.Print_Area" localSheetId="5">'Page 13'!$A$1:$K$72</definedName>
    <definedName name="_xlnm.Print_Area" localSheetId="7">'Page 16'!$A$1:$N$45</definedName>
    <definedName name="_xlnm.Print_Area" localSheetId="8">'Page 17'!$A$1:$N$75</definedName>
    <definedName name="_xlnm.Print_Area" localSheetId="9">'Page 18'!$A$1:$T$73</definedName>
    <definedName name="_xlnm.Print_Area" localSheetId="12">'Page 22'!$A$1:$P$76</definedName>
    <definedName name="_xlnm.Print_Area" localSheetId="13">'Page 23'!$A$1:$N$44</definedName>
    <definedName name="_xlnm.Print_Area" localSheetId="15">'Page 26'!$A$1:$P$78</definedName>
    <definedName name="_xlnm.Print_Area" localSheetId="16">'Page 27'!$A$1:$N$44</definedName>
    <definedName name="_xlnm.Print_Area" localSheetId="18">'Page 30'!$A$1:$O$72</definedName>
    <definedName name="_xlnm.Print_Area" localSheetId="19">'Page 31'!$A$1:$N$44</definedName>
    <definedName name="_xlnm.Print_Area" localSheetId="21">'Page 34'!$A$1:$E$63</definedName>
    <definedName name="_xlnm.Print_Area" localSheetId="22">'Page 35'!$A$1:$P$77</definedName>
    <definedName name="_xlnm.Print_Area" localSheetId="25">'Page 40'!$A$1:$M$54</definedName>
    <definedName name="_xlnm.Print_Area" localSheetId="28">'Page 44'!$A$1:$N$59</definedName>
    <definedName name="_xlnm.Print_Area" localSheetId="29">'Page 45'!$A$1:$M$74</definedName>
    <definedName name="_xlnm.Print_Area" localSheetId="30">'Page 46-47'!$A$1:$W$68</definedName>
    <definedName name="_xlnm.Print_Area" localSheetId="31">'Page 48'!$A$1:$N$44</definedName>
    <definedName name="_xlnm.Print_Area" localSheetId="32">'Page 50'!$A$1:$I$49</definedName>
    <definedName name="_xlnm.Print_Area" localSheetId="33">'Page 51'!$A$1:$F$73</definedName>
    <definedName name="_xlnm.Print_Area" localSheetId="35">'Page 54'!$A$1:$F$69</definedName>
    <definedName name="_xlnm.Print_Area" localSheetId="36">'Page 55'!$A$1:$N$42</definedName>
    <definedName name="_xlnm.Print_Area" localSheetId="38">'Page 61'!$A$1:$J$70</definedName>
    <definedName name="_xlnm.Print_Area" localSheetId="41">'Page 66'!$A$1:$H$40</definedName>
    <definedName name="_xlnm.Print_Area" localSheetId="42">'Page 67'!$A$1:$L$53</definedName>
    <definedName name="_xlnm.Print_Area" localSheetId="43">'Page 68'!$A$1:$L$51</definedName>
    <definedName name="_xlnm.Print_Area" localSheetId="44">'Page 72'!$A$1:$N$39</definedName>
    <definedName name="_xlnm.Print_Area" localSheetId="45">'Page 73'!$A$1:$N$51</definedName>
    <definedName name="_xlnm.Print_Area" localSheetId="46">'Page 74'!$A$1:$N$50</definedName>
    <definedName name="_xlnm.Print_Area" localSheetId="47">'Page 75'!$A$1:$N$49</definedName>
    <definedName name="_xlnm.Print_Area" localSheetId="48">'Page 76'!$A$1:$N$49</definedName>
    <definedName name="_xlnm.Print_Area" localSheetId="49">'Page 77'!$A$1:$N$49</definedName>
    <definedName name="_xlnm.Print_Area" localSheetId="1">'Page 8'!$A$1:$O$74</definedName>
    <definedName name="_xlnm.Print_Area" localSheetId="2">'Page 9'!$A$1:$N$45</definedName>
    <definedName name="_xlnm.Print_Area" localSheetId="10">Page19!$A$1:$N$45</definedName>
    <definedName name="_xlnm.Print_Area" localSheetId="3">'Pages 10-11'!$A$1:$Z$68</definedName>
    <definedName name="_xlnm.Print_Area" localSheetId="6">'Pages 14-15'!$A$1:$Z$68</definedName>
    <definedName name="_xlnm.Print_Area" localSheetId="11">'Pages 20-21'!$A$1:$Z$68</definedName>
    <definedName name="_xlnm.Print_Area" localSheetId="14">'Pages 24-25'!$A$1:$Z$68</definedName>
    <definedName name="_xlnm.Print_Area" localSheetId="17">'Pages 28-29'!$A$1:$Z$68</definedName>
    <definedName name="_xlnm.Print_Area" localSheetId="20">'Pages 32-33'!$A$1:$Z$68</definedName>
    <definedName name="_xlnm.Print_Area" localSheetId="23">'Pages 36-37'!$A$1:$P$75</definedName>
    <definedName name="_xlnm.Print_Area" localSheetId="24">'Pages 38-39'!$A$1:$P$75</definedName>
    <definedName name="_xlnm.Print_Area" localSheetId="27">'Pages 42-43'!$A$1:$Y$68</definedName>
    <definedName name="_xlnm.Print_Area" localSheetId="34">'Pages 52-53'!$A$1:$Z$73</definedName>
    <definedName name="_xlnm.Print_Area" localSheetId="37">'Pages 56-57'!$A$1:$P$64</definedName>
    <definedName name="_xlnm.Print_Area" localSheetId="39">'Pages 62-63'!$A$1:$U$74</definedName>
    <definedName name="_xlnm.Print_Area" localSheetId="40">'Pages 64-65'!$A$1:$U$74</definedName>
  </definedNames>
  <calcPr calcId="152511" iterate="1"/>
</workbook>
</file>

<file path=xl/calcChain.xml><?xml version="1.0" encoding="utf-8"?>
<calcChain xmlns="http://schemas.openxmlformats.org/spreadsheetml/2006/main">
  <c r="F44" i="158" l="1"/>
  <c r="B44" i="172" l="1"/>
  <c r="A46" i="172"/>
  <c r="A47" i="172"/>
  <c r="A48" i="172"/>
  <c r="A49" i="172"/>
  <c r="A50" i="172"/>
  <c r="A51" i="172"/>
  <c r="A52" i="172"/>
  <c r="A53" i="172"/>
  <c r="A54" i="172"/>
  <c r="A55" i="172"/>
  <c r="A56" i="172"/>
  <c r="A57" i="172"/>
  <c r="A58" i="172"/>
  <c r="A59" i="172"/>
  <c r="A60" i="172"/>
  <c r="A61" i="172"/>
  <c r="A62" i="172"/>
  <c r="A63" i="172"/>
  <c r="A64" i="172"/>
  <c r="A65" i="172"/>
  <c r="A66" i="172"/>
  <c r="A67" i="172"/>
  <c r="A68" i="172"/>
  <c r="A69" i="172"/>
  <c r="A70" i="172"/>
  <c r="A72" i="172"/>
  <c r="A45" i="172"/>
  <c r="A40" i="172"/>
  <c r="A14" i="172"/>
  <c r="A15" i="172"/>
  <c r="A16" i="172"/>
  <c r="A17" i="172"/>
  <c r="A18" i="172"/>
  <c r="A19" i="172"/>
  <c r="A20" i="172"/>
  <c r="A21" i="172"/>
  <c r="A22" i="172"/>
  <c r="A23" i="172"/>
  <c r="A24" i="172"/>
  <c r="A25" i="172"/>
  <c r="A26" i="172"/>
  <c r="A27" i="172"/>
  <c r="A28" i="172"/>
  <c r="A29" i="172"/>
  <c r="A30" i="172"/>
  <c r="A31" i="172"/>
  <c r="A32" i="172"/>
  <c r="A33" i="172"/>
  <c r="A34" i="172"/>
  <c r="A35" i="172"/>
  <c r="A36" i="172"/>
  <c r="A37" i="172"/>
  <c r="A38" i="172"/>
  <c r="A13" i="172"/>
  <c r="A10" i="172"/>
  <c r="A8" i="172"/>
  <c r="Z72" i="172" l="1"/>
  <c r="Z70" i="172"/>
  <c r="Z69" i="172"/>
  <c r="Z68" i="172"/>
  <c r="Z67" i="172"/>
  <c r="Z66" i="172"/>
  <c r="Z65" i="172"/>
  <c r="Z64" i="172"/>
  <c r="Z63" i="172"/>
  <c r="Z62" i="172"/>
  <c r="Z61" i="172"/>
  <c r="Z60" i="172"/>
  <c r="Z59" i="172"/>
  <c r="Z58" i="172"/>
  <c r="Z57" i="172"/>
  <c r="Z56" i="172"/>
  <c r="Z55" i="172"/>
  <c r="Z54" i="172"/>
  <c r="Z53" i="172"/>
  <c r="Z52" i="172"/>
  <c r="Z51" i="172"/>
  <c r="Z50" i="172"/>
  <c r="Z49" i="172"/>
  <c r="Z48" i="172"/>
  <c r="Z47" i="172"/>
  <c r="Z46" i="172"/>
  <c r="Z45" i="172"/>
  <c r="N44" i="172"/>
  <c r="B42" i="172"/>
  <c r="N42" i="172" s="1"/>
  <c r="Z40" i="172"/>
  <c r="Z38" i="172"/>
  <c r="Z37" i="172"/>
  <c r="Z36" i="172"/>
  <c r="Z35" i="172"/>
  <c r="Z34" i="172"/>
  <c r="Z33" i="172"/>
  <c r="Z32" i="172"/>
  <c r="Z31" i="172"/>
  <c r="Z30" i="172"/>
  <c r="Z29" i="172"/>
  <c r="Z28" i="172"/>
  <c r="Z27" i="172"/>
  <c r="Z26" i="172"/>
  <c r="Z25" i="172"/>
  <c r="Z24" i="172"/>
  <c r="Z23" i="172"/>
  <c r="Z22" i="172"/>
  <c r="Z21" i="172"/>
  <c r="Z20" i="172"/>
  <c r="Z19" i="172"/>
  <c r="Z18" i="172"/>
  <c r="Z17" i="172"/>
  <c r="Z16" i="172"/>
  <c r="Z15" i="172"/>
  <c r="Z14" i="172"/>
  <c r="Z13" i="172"/>
  <c r="N12" i="172"/>
  <c r="N10" i="172"/>
  <c r="Z10" i="172"/>
  <c r="N8" i="172"/>
  <c r="Z7" i="172"/>
  <c r="N6" i="172"/>
  <c r="N4" i="172"/>
  <c r="N3" i="172"/>
  <c r="N1" i="172"/>
  <c r="A67" i="171" l="1"/>
  <c r="Z67" i="171" s="1"/>
  <c r="A65" i="171"/>
  <c r="Z65" i="171" s="1"/>
  <c r="A64" i="171"/>
  <c r="Z64" i="171" s="1"/>
  <c r="A63" i="171"/>
  <c r="Z63" i="171" s="1"/>
  <c r="A62" i="171"/>
  <c r="Z62" i="171" s="1"/>
  <c r="A61" i="171"/>
  <c r="Z61" i="171" s="1"/>
  <c r="A60" i="171"/>
  <c r="Z60" i="171" s="1"/>
  <c r="A59" i="171"/>
  <c r="Z59" i="171" s="1"/>
  <c r="A58" i="171"/>
  <c r="Z58" i="171" s="1"/>
  <c r="A57" i="171"/>
  <c r="Z57" i="171" s="1"/>
  <c r="A56" i="171"/>
  <c r="Z56" i="171" s="1"/>
  <c r="A55" i="171"/>
  <c r="Z55" i="171" s="1"/>
  <c r="A54" i="171"/>
  <c r="Z54" i="171" s="1"/>
  <c r="A53" i="171"/>
  <c r="Z53" i="171" s="1"/>
  <c r="A52" i="171"/>
  <c r="Z52" i="171" s="1"/>
  <c r="A51" i="171"/>
  <c r="Z51" i="171" s="1"/>
  <c r="A50" i="171"/>
  <c r="Z50" i="171" s="1"/>
  <c r="A49" i="171"/>
  <c r="Z49" i="171" s="1"/>
  <c r="A48" i="171"/>
  <c r="Z48" i="171" s="1"/>
  <c r="A47" i="171"/>
  <c r="Z47" i="171" s="1"/>
  <c r="A46" i="171"/>
  <c r="Z46" i="171" s="1"/>
  <c r="A45" i="171"/>
  <c r="Z45" i="171" s="1"/>
  <c r="A44" i="171"/>
  <c r="Z44" i="171" s="1"/>
  <c r="A43" i="171"/>
  <c r="Z43" i="171" s="1"/>
  <c r="Z42" i="171"/>
  <c r="A42" i="171"/>
  <c r="Z41" i="171"/>
  <c r="A41" i="171"/>
  <c r="Z40" i="171"/>
  <c r="A40" i="171"/>
  <c r="N39" i="171"/>
  <c r="B39" i="171"/>
  <c r="Z37" i="171"/>
  <c r="A37" i="171"/>
  <c r="Z35" i="171"/>
  <c r="A35" i="171"/>
  <c r="Z34" i="171"/>
  <c r="A34" i="171"/>
  <c r="Z33" i="171"/>
  <c r="A33" i="171"/>
  <c r="Z32" i="171"/>
  <c r="A32" i="171"/>
  <c r="Z31" i="171"/>
  <c r="A31" i="171"/>
  <c r="Z30" i="171"/>
  <c r="A30" i="171"/>
  <c r="Z29" i="171"/>
  <c r="A29" i="171"/>
  <c r="Z28" i="171"/>
  <c r="A28" i="171"/>
  <c r="Z27" i="171"/>
  <c r="A27" i="171"/>
  <c r="Z26" i="171"/>
  <c r="A26" i="171"/>
  <c r="Z25" i="171"/>
  <c r="A25" i="171"/>
  <c r="Z24" i="171"/>
  <c r="A24" i="171"/>
  <c r="Z23" i="171"/>
  <c r="A23" i="171"/>
  <c r="Z22" i="171"/>
  <c r="A22" i="171"/>
  <c r="Z21" i="171"/>
  <c r="A21" i="171"/>
  <c r="Z20" i="171"/>
  <c r="A20" i="171"/>
  <c r="Z19" i="171"/>
  <c r="A19" i="171"/>
  <c r="Z18" i="171"/>
  <c r="A18" i="171"/>
  <c r="Z17" i="171"/>
  <c r="A17" i="171"/>
  <c r="Z16" i="171"/>
  <c r="A16" i="171"/>
  <c r="Z15" i="171"/>
  <c r="A15" i="171"/>
  <c r="Z14" i="171"/>
  <c r="A14" i="171"/>
  <c r="Z13" i="171"/>
  <c r="A13" i="171"/>
  <c r="Z12" i="171"/>
  <c r="A12" i="171"/>
  <c r="Z11" i="171"/>
  <c r="A11" i="171"/>
  <c r="Z10" i="171"/>
  <c r="A10" i="171"/>
  <c r="N9" i="171"/>
  <c r="B9" i="171"/>
  <c r="Z7" i="171"/>
  <c r="A7" i="171"/>
  <c r="Z6" i="171"/>
  <c r="A6" i="171"/>
  <c r="Z5" i="171"/>
  <c r="A3" i="171"/>
  <c r="N3" i="171" s="1"/>
  <c r="A1" i="171"/>
  <c r="N1" i="171" s="1"/>
  <c r="A43" i="170"/>
  <c r="A41" i="170"/>
  <c r="A40" i="170"/>
  <c r="A39" i="170"/>
  <c r="A38" i="170"/>
  <c r="A37" i="170"/>
  <c r="A36" i="170"/>
  <c r="A35" i="170"/>
  <c r="A34" i="170"/>
  <c r="A33" i="170"/>
  <c r="A32" i="170"/>
  <c r="A31" i="170"/>
  <c r="A30" i="170"/>
  <c r="A29" i="170"/>
  <c r="A28" i="170"/>
  <c r="A27" i="170"/>
  <c r="A26" i="170"/>
  <c r="A25" i="170"/>
  <c r="A24" i="170"/>
  <c r="A23" i="170"/>
  <c r="A22" i="170"/>
  <c r="A21" i="170"/>
  <c r="A20" i="170"/>
  <c r="A19" i="170"/>
  <c r="A18" i="170"/>
  <c r="A17" i="170"/>
  <c r="A16" i="170"/>
  <c r="B15" i="170"/>
  <c r="A13" i="170"/>
  <c r="A11" i="170"/>
  <c r="B10" i="170"/>
  <c r="A6" i="170"/>
  <c r="A3" i="170"/>
  <c r="F51" i="169"/>
  <c r="F50" i="169"/>
  <c r="F49" i="169" l="1"/>
  <c r="F36" i="169"/>
  <c r="F55" i="169" l="1"/>
  <c r="A9" i="157" l="1"/>
  <c r="A9" i="156"/>
  <c r="A9" i="155"/>
  <c r="A9" i="154"/>
  <c r="A9" i="153"/>
  <c r="B53" i="163" l="1"/>
  <c r="F34" i="165" l="1"/>
  <c r="F49" i="161"/>
  <c r="F47" i="160"/>
  <c r="F45" i="158"/>
  <c r="B54" i="163" l="1"/>
  <c r="F48" i="164"/>
  <c r="F47" i="164"/>
  <c r="F44" i="159"/>
  <c r="F45" i="159"/>
  <c r="A5" i="75" l="1"/>
  <c r="D45" i="97"/>
  <c r="L45" i="54"/>
  <c r="H46" i="54"/>
  <c r="D44" i="97"/>
  <c r="H44" i="54"/>
  <c r="J36" i="95"/>
  <c r="D42" i="97"/>
  <c r="L42" i="54"/>
  <c r="D42" i="54"/>
  <c r="L40" i="54"/>
  <c r="H40" i="54"/>
  <c r="D35" i="97"/>
  <c r="H35" i="54"/>
  <c r="L33" i="54"/>
  <c r="D33" i="54"/>
  <c r="H31" i="54"/>
  <c r="D31" i="54"/>
  <c r="L29" i="54"/>
  <c r="D29" i="54"/>
  <c r="D37" i="97"/>
  <c r="H37" i="54"/>
  <c r="D28" i="97"/>
  <c r="H28" i="54"/>
  <c r="E21" i="49"/>
  <c r="L26" i="54"/>
  <c r="D26" i="54"/>
  <c r="D25" i="97"/>
  <c r="D24" i="97"/>
  <c r="L24" i="54"/>
  <c r="H24" i="54"/>
  <c r="L23" i="54"/>
  <c r="D22" i="97"/>
  <c r="H22" i="54"/>
  <c r="H42" i="20"/>
  <c r="H74" i="20" s="1"/>
  <c r="F42" i="20"/>
  <c r="F74" i="20" s="1"/>
  <c r="D42" i="20"/>
  <c r="D74" i="20" s="1"/>
  <c r="B42" i="20"/>
  <c r="B74" i="20" s="1"/>
  <c r="F43" i="10"/>
  <c r="F41" i="13"/>
  <c r="F71" i="13" s="1"/>
  <c r="E41" i="13"/>
  <c r="E71" i="13" s="1"/>
  <c r="H42" i="22"/>
  <c r="F42" i="22"/>
  <c r="C71" i="13"/>
  <c r="B42" i="22"/>
  <c r="C41" i="74"/>
  <c r="H38" i="20"/>
  <c r="H70" i="20" s="1"/>
  <c r="F38" i="20"/>
  <c r="F70" i="20" s="1"/>
  <c r="D38" i="20"/>
  <c r="D70" i="20" s="1"/>
  <c r="B38" i="20"/>
  <c r="B70" i="20" s="1"/>
  <c r="F41" i="10"/>
  <c r="H38" i="22"/>
  <c r="F38" i="22"/>
  <c r="D38" i="22"/>
  <c r="B38" i="22"/>
  <c r="D40" i="74"/>
  <c r="C40" i="74"/>
  <c r="H36" i="20"/>
  <c r="H68" i="20" s="1"/>
  <c r="F36" i="20"/>
  <c r="F68" i="20" s="1"/>
  <c r="D36" i="20"/>
  <c r="D68" i="20" s="1"/>
  <c r="F36" i="22"/>
  <c r="B36" i="22"/>
  <c r="E38" i="74"/>
  <c r="H34" i="20"/>
  <c r="H66" i="20" s="1"/>
  <c r="F34" i="20"/>
  <c r="F66" i="20" s="1"/>
  <c r="D34" i="20"/>
  <c r="D66" i="20" s="1"/>
  <c r="F34" i="22"/>
  <c r="B65" i="13"/>
  <c r="H33" i="20"/>
  <c r="H65" i="20" s="1"/>
  <c r="F33" i="20"/>
  <c r="F65" i="20" s="1"/>
  <c r="B33" i="20"/>
  <c r="B65" i="20" s="1"/>
  <c r="H33" i="22"/>
  <c r="F33" i="22"/>
  <c r="B33" i="22"/>
  <c r="H32" i="20"/>
  <c r="H64" i="20" s="1"/>
  <c r="D32" i="20"/>
  <c r="D64" i="20" s="1"/>
  <c r="B32" i="20"/>
  <c r="B64" i="20" s="1"/>
  <c r="H32" i="22"/>
  <c r="F32" i="22"/>
  <c r="B32" i="22"/>
  <c r="H31" i="20"/>
  <c r="H63" i="20" s="1"/>
  <c r="F31" i="20"/>
  <c r="F63" i="20" s="1"/>
  <c r="B31" i="20"/>
  <c r="B63" i="20" s="1"/>
  <c r="H31" i="22"/>
  <c r="F31" i="22"/>
  <c r="D31" i="22"/>
  <c r="B31" i="22"/>
  <c r="H28" i="20"/>
  <c r="H60" i="20" s="1"/>
  <c r="D28" i="20"/>
  <c r="D60" i="20" s="1"/>
  <c r="B28" i="20"/>
  <c r="B60" i="20" s="1"/>
  <c r="H28" i="22"/>
  <c r="F28" i="22"/>
  <c r="D28" i="22"/>
  <c r="B28" i="22"/>
  <c r="H25" i="20"/>
  <c r="H57" i="20" s="1"/>
  <c r="B26" i="13"/>
  <c r="H25" i="22"/>
  <c r="F25" i="22"/>
  <c r="C56" i="13"/>
  <c r="B25" i="22"/>
  <c r="H24" i="20"/>
  <c r="H56" i="20" s="1"/>
  <c r="H24" i="22"/>
  <c r="C55" i="13"/>
  <c r="B55" i="13"/>
  <c r="H22" i="20"/>
  <c r="H54" i="20" s="1"/>
  <c r="F22" i="20"/>
  <c r="F54" i="20" s="1"/>
  <c r="B22" i="20"/>
  <c r="B54" i="20" s="1"/>
  <c r="H22" i="22"/>
  <c r="F22" i="22"/>
  <c r="B22" i="22"/>
  <c r="H20" i="20"/>
  <c r="H52" i="20" s="1"/>
  <c r="F20" i="20"/>
  <c r="F52" i="20" s="1"/>
  <c r="D20" i="20"/>
  <c r="D52" i="20" s="1"/>
  <c r="B20" i="20"/>
  <c r="B52" i="20" s="1"/>
  <c r="F20" i="22"/>
  <c r="B20" i="22"/>
  <c r="F17" i="74"/>
  <c r="H14" i="20"/>
  <c r="H46" i="20" s="1"/>
  <c r="F14" i="20"/>
  <c r="F46" i="20" s="1"/>
  <c r="D14" i="20"/>
  <c r="D46" i="20" s="1"/>
  <c r="F47" i="161"/>
  <c r="H13" i="20"/>
  <c r="H45" i="20" s="1"/>
  <c r="F13" i="20"/>
  <c r="F45" i="20" s="1"/>
  <c r="D13" i="20"/>
  <c r="D45" i="20" s="1"/>
  <c r="B13" i="20"/>
  <c r="B45" i="20" s="1"/>
  <c r="F14" i="13"/>
  <c r="E14" i="13"/>
  <c r="E44" i="13" s="1"/>
  <c r="D14" i="13"/>
  <c r="D44" i="13" s="1"/>
  <c r="F13" i="22"/>
  <c r="C14" i="13"/>
  <c r="C44" i="13" s="1"/>
  <c r="F44" i="162"/>
  <c r="A3" i="11"/>
  <c r="B9" i="153"/>
  <c r="B9" i="157" s="1"/>
  <c r="A22" i="54"/>
  <c r="A22" i="97" s="1"/>
  <c r="A23" i="54"/>
  <c r="A23" i="97" s="1"/>
  <c r="A24" i="54"/>
  <c r="A24" i="97"/>
  <c r="A25" i="54"/>
  <c r="A25" i="97" s="1"/>
  <c r="A26" i="54"/>
  <c r="A26" i="97"/>
  <c r="A27" i="54"/>
  <c r="A27" i="97" s="1"/>
  <c r="A28" i="54"/>
  <c r="A28" i="97"/>
  <c r="A29" i="54"/>
  <c r="A29" i="97" s="1"/>
  <c r="A30" i="54"/>
  <c r="A30" i="97" s="1"/>
  <c r="A31" i="54"/>
  <c r="A31" i="97" s="1"/>
  <c r="A32" i="54"/>
  <c r="A32" i="97"/>
  <c r="A33" i="54"/>
  <c r="A33" i="97" s="1"/>
  <c r="A34" i="54"/>
  <c r="A34" i="97"/>
  <c r="A35" i="54"/>
  <c r="A35" i="97" s="1"/>
  <c r="A36" i="54"/>
  <c r="A36" i="97"/>
  <c r="A37" i="54"/>
  <c r="A37" i="97" s="1"/>
  <c r="A38" i="54"/>
  <c r="A38" i="97" s="1"/>
  <c r="A39" i="54"/>
  <c r="A39" i="97" s="1"/>
  <c r="A40" i="54"/>
  <c r="A40" i="97" s="1"/>
  <c r="A41" i="54"/>
  <c r="A41" i="97" s="1"/>
  <c r="A42" i="54"/>
  <c r="A42" i="97" s="1"/>
  <c r="A43" i="54"/>
  <c r="A43" i="97" s="1"/>
  <c r="A44" i="54"/>
  <c r="A44" i="97" s="1"/>
  <c r="A46" i="54"/>
  <c r="A46" i="97" s="1"/>
  <c r="A21" i="54"/>
  <c r="A21" i="97"/>
  <c r="B11" i="95"/>
  <c r="Q11" i="95" s="1"/>
  <c r="B10" i="95"/>
  <c r="L10" i="95" s="1"/>
  <c r="B9" i="95"/>
  <c r="Q9" i="95" s="1"/>
  <c r="B8" i="95"/>
  <c r="L8" i="95" s="1"/>
  <c r="L9" i="95"/>
  <c r="A11" i="75"/>
  <c r="P11" i="75" s="1"/>
  <c r="A12" i="75"/>
  <c r="P12" i="75"/>
  <c r="A13" i="75"/>
  <c r="P13" i="75" s="1"/>
  <c r="A14" i="75"/>
  <c r="P14" i="75" s="1"/>
  <c r="A15" i="75"/>
  <c r="P15" i="75" s="1"/>
  <c r="A16" i="75"/>
  <c r="P16" i="75" s="1"/>
  <c r="A17" i="75"/>
  <c r="P17" i="75" s="1"/>
  <c r="A18" i="75"/>
  <c r="P18" i="75" s="1"/>
  <c r="A19" i="75"/>
  <c r="P19" i="75" s="1"/>
  <c r="A20" i="75"/>
  <c r="P20" i="75"/>
  <c r="A21" i="75"/>
  <c r="P21" i="75" s="1"/>
  <c r="A22" i="75"/>
  <c r="P22" i="75" s="1"/>
  <c r="A23" i="75"/>
  <c r="P23" i="75" s="1"/>
  <c r="A24" i="75"/>
  <c r="P24" i="75" s="1"/>
  <c r="A25" i="75"/>
  <c r="P25" i="75" s="1"/>
  <c r="A26" i="75"/>
  <c r="P26" i="75"/>
  <c r="A27" i="75"/>
  <c r="P27" i="75" s="1"/>
  <c r="A28" i="75"/>
  <c r="P28" i="75" s="1"/>
  <c r="A29" i="75"/>
  <c r="P29" i="75" s="1"/>
  <c r="A30" i="75"/>
  <c r="P30" i="75" s="1"/>
  <c r="A31" i="75"/>
  <c r="P31" i="75" s="1"/>
  <c r="A32" i="75"/>
  <c r="P32" i="75" s="1"/>
  <c r="A33" i="75"/>
  <c r="P33" i="75" s="1"/>
  <c r="A34" i="75"/>
  <c r="P34" i="75" s="1"/>
  <c r="A35" i="75"/>
  <c r="P35" i="75" s="1"/>
  <c r="A38" i="75"/>
  <c r="P38" i="75"/>
  <c r="A39" i="75"/>
  <c r="P39" i="75" s="1"/>
  <c r="A40" i="75"/>
  <c r="P40" i="75" s="1"/>
  <c r="A41" i="75"/>
  <c r="P41" i="75" s="1"/>
  <c r="A42" i="75"/>
  <c r="P42" i="75" s="1"/>
  <c r="A43" i="75"/>
  <c r="P43" i="75" s="1"/>
  <c r="A44" i="75"/>
  <c r="P44" i="75" s="1"/>
  <c r="A45" i="75"/>
  <c r="P45" i="75" s="1"/>
  <c r="A46" i="75"/>
  <c r="P46" i="75"/>
  <c r="A47" i="75"/>
  <c r="P47" i="75" s="1"/>
  <c r="A48" i="75"/>
  <c r="P48" i="75" s="1"/>
  <c r="A49" i="75"/>
  <c r="P49" i="75" s="1"/>
  <c r="A50" i="75"/>
  <c r="P50" i="75" s="1"/>
  <c r="A51" i="75"/>
  <c r="P51" i="75" s="1"/>
  <c r="A52" i="75"/>
  <c r="P52" i="75" s="1"/>
  <c r="A53" i="75"/>
  <c r="P53" i="75" s="1"/>
  <c r="A54" i="75"/>
  <c r="P54" i="75" s="1"/>
  <c r="A55" i="75"/>
  <c r="P55" i="75" s="1"/>
  <c r="A56" i="75"/>
  <c r="P56" i="75" s="1"/>
  <c r="A57" i="75"/>
  <c r="P57" i="75" s="1"/>
  <c r="A58" i="75"/>
  <c r="P58" i="75" s="1"/>
  <c r="A59" i="75"/>
  <c r="P59" i="75" s="1"/>
  <c r="A60" i="75"/>
  <c r="P60" i="75" s="1"/>
  <c r="A61" i="75"/>
  <c r="P61" i="75" s="1"/>
  <c r="A62" i="75"/>
  <c r="P62" i="75" s="1"/>
  <c r="A63" i="75"/>
  <c r="P63" i="75" s="1"/>
  <c r="A10" i="75"/>
  <c r="P10" i="75" s="1"/>
  <c r="B15" i="141"/>
  <c r="B10" i="141"/>
  <c r="A38" i="157"/>
  <c r="A47" i="157"/>
  <c r="A46" i="157"/>
  <c r="A42" i="157"/>
  <c r="A41" i="157"/>
  <c r="A40" i="157"/>
  <c r="A47" i="156"/>
  <c r="A46" i="156"/>
  <c r="A41" i="156"/>
  <c r="A42" i="156"/>
  <c r="A40" i="156"/>
  <c r="B9" i="156"/>
  <c r="A1" i="17"/>
  <c r="N1" i="17" s="1"/>
  <c r="A1" i="145"/>
  <c r="N1" i="145" s="1"/>
  <c r="A1" i="32"/>
  <c r="N1" i="32" s="1"/>
  <c r="J1" i="20"/>
  <c r="J1" i="22"/>
  <c r="A3" i="30"/>
  <c r="A3" i="137" s="1"/>
  <c r="L3" i="137" s="1"/>
  <c r="L1" i="137"/>
  <c r="L4" i="95"/>
  <c r="A3" i="95"/>
  <c r="L3" i="95" s="1"/>
  <c r="A1" i="95"/>
  <c r="L1" i="95" s="1"/>
  <c r="L4" i="49"/>
  <c r="L3" i="49"/>
  <c r="L1" i="49"/>
  <c r="I1" i="75"/>
  <c r="A3" i="75"/>
  <c r="I3" i="75" s="1"/>
  <c r="A47" i="155"/>
  <c r="A46" i="155"/>
  <c r="A42" i="154"/>
  <c r="A42" i="155" s="1"/>
  <c r="A41" i="154"/>
  <c r="A41" i="155" s="1"/>
  <c r="A40" i="154"/>
  <c r="A40" i="155" s="1"/>
  <c r="A38" i="154"/>
  <c r="A38" i="155" s="1"/>
  <c r="B9" i="155"/>
  <c r="B9" i="154"/>
  <c r="A47" i="154"/>
  <c r="A46" i="154"/>
  <c r="A12" i="153"/>
  <c r="A14" i="153"/>
  <c r="A16" i="154"/>
  <c r="A18" i="154"/>
  <c r="A19" i="154"/>
  <c r="A20" i="153"/>
  <c r="A23" i="154"/>
  <c r="A25" i="153"/>
  <c r="A25" i="154"/>
  <c r="A27" i="154"/>
  <c r="A29" i="154"/>
  <c r="A30" i="154"/>
  <c r="A32" i="154"/>
  <c r="A33" i="154"/>
  <c r="A34" i="154"/>
  <c r="A36" i="154"/>
  <c r="A11" i="154"/>
  <c r="A47" i="153"/>
  <c r="A46" i="153"/>
  <c r="A41" i="153"/>
  <c r="A42" i="153"/>
  <c r="A40" i="153"/>
  <c r="A38" i="153"/>
  <c r="A16" i="153"/>
  <c r="A29" i="153"/>
  <c r="A32" i="153"/>
  <c r="A48" i="97"/>
  <c r="J20" i="97"/>
  <c r="J19" i="97"/>
  <c r="J18" i="97"/>
  <c r="H19" i="97"/>
  <c r="F20" i="97"/>
  <c r="F19" i="97"/>
  <c r="F18" i="97"/>
  <c r="B16" i="97"/>
  <c r="J14" i="97"/>
  <c r="F14" i="97"/>
  <c r="B14" i="97"/>
  <c r="B13" i="97"/>
  <c r="A11" i="97"/>
  <c r="A10" i="97"/>
  <c r="A7" i="97"/>
  <c r="A6" i="97"/>
  <c r="A4" i="97"/>
  <c r="A3" i="97"/>
  <c r="L19" i="54"/>
  <c r="K19" i="54"/>
  <c r="J19" i="54"/>
  <c r="J20" i="54"/>
  <c r="J18" i="54"/>
  <c r="H19" i="54"/>
  <c r="G19" i="54"/>
  <c r="F19" i="54"/>
  <c r="F20" i="54"/>
  <c r="F18" i="54"/>
  <c r="A3" i="54"/>
  <c r="B10" i="53"/>
  <c r="A1" i="53"/>
  <c r="A71" i="95"/>
  <c r="A72" i="95"/>
  <c r="A73" i="95"/>
  <c r="A70" i="49"/>
  <c r="A70" i="95" s="1"/>
  <c r="A15" i="95"/>
  <c r="U15" i="95" s="1"/>
  <c r="A16" i="95"/>
  <c r="U16" i="95" s="1"/>
  <c r="A17" i="95"/>
  <c r="U17" i="95" s="1"/>
  <c r="A18" i="95"/>
  <c r="U18" i="95" s="1"/>
  <c r="A19" i="95"/>
  <c r="U19" i="95" s="1"/>
  <c r="A20" i="95"/>
  <c r="U20" i="95" s="1"/>
  <c r="A21" i="95"/>
  <c r="U21" i="95" s="1"/>
  <c r="A22" i="95"/>
  <c r="U22" i="95" s="1"/>
  <c r="A23" i="95"/>
  <c r="U23" i="95" s="1"/>
  <c r="A24" i="95"/>
  <c r="U24" i="95" s="1"/>
  <c r="A25" i="95"/>
  <c r="U25" i="95" s="1"/>
  <c r="A26" i="95"/>
  <c r="U26" i="95" s="1"/>
  <c r="A27" i="95"/>
  <c r="U27" i="95"/>
  <c r="A28" i="95"/>
  <c r="U28" i="95" s="1"/>
  <c r="A29" i="95"/>
  <c r="U29" i="95" s="1"/>
  <c r="A30" i="95"/>
  <c r="U30" i="95" s="1"/>
  <c r="A31" i="95"/>
  <c r="U31" i="95" s="1"/>
  <c r="A32" i="95"/>
  <c r="U32" i="95" s="1"/>
  <c r="A33" i="95"/>
  <c r="U33" i="95" s="1"/>
  <c r="A34" i="95"/>
  <c r="U34" i="95" s="1"/>
  <c r="A35" i="95"/>
  <c r="U35" i="95" s="1"/>
  <c r="A36" i="95"/>
  <c r="U36" i="95" s="1"/>
  <c r="A37" i="95"/>
  <c r="U37" i="95" s="1"/>
  <c r="U38" i="95"/>
  <c r="A39" i="95"/>
  <c r="U39" i="95"/>
  <c r="A42" i="95"/>
  <c r="U42" i="95" s="1"/>
  <c r="A43" i="95"/>
  <c r="U43" i="95" s="1"/>
  <c r="A44" i="95"/>
  <c r="U44" i="95" s="1"/>
  <c r="A45" i="95"/>
  <c r="U45" i="95"/>
  <c r="A46" i="95"/>
  <c r="U46" i="95" s="1"/>
  <c r="A47" i="95"/>
  <c r="U47" i="95" s="1"/>
  <c r="A48" i="95"/>
  <c r="U48" i="95" s="1"/>
  <c r="A49" i="95"/>
  <c r="U49" i="95" s="1"/>
  <c r="A50" i="95"/>
  <c r="U50" i="95" s="1"/>
  <c r="A51" i="95"/>
  <c r="U51" i="95" s="1"/>
  <c r="A52" i="95"/>
  <c r="U52" i="95" s="1"/>
  <c r="A53" i="95"/>
  <c r="U53" i="95"/>
  <c r="A54" i="95"/>
  <c r="U54" i="95" s="1"/>
  <c r="A55" i="95"/>
  <c r="U55" i="95" s="1"/>
  <c r="A56" i="95"/>
  <c r="U56" i="95" s="1"/>
  <c r="A57" i="95"/>
  <c r="U57" i="95"/>
  <c r="A58" i="95"/>
  <c r="U58" i="95" s="1"/>
  <c r="A59" i="95"/>
  <c r="U59" i="95" s="1"/>
  <c r="A60" i="95"/>
  <c r="U60" i="95" s="1"/>
  <c r="A61" i="95"/>
  <c r="U61" i="95"/>
  <c r="A62" i="95"/>
  <c r="U62" i="95" s="1"/>
  <c r="A63" i="95"/>
  <c r="U63" i="95" s="1"/>
  <c r="A64" i="95"/>
  <c r="U64" i="95" s="1"/>
  <c r="A65" i="95"/>
  <c r="U65" i="95" s="1"/>
  <c r="U66" i="95"/>
  <c r="A67" i="95"/>
  <c r="U67" i="95" s="1"/>
  <c r="A14" i="95"/>
  <c r="U14" i="95" s="1"/>
  <c r="A6" i="11"/>
  <c r="A12" i="95" s="1"/>
  <c r="U12" i="95" s="1"/>
  <c r="C11" i="95"/>
  <c r="M11" i="95" s="1"/>
  <c r="E10" i="95"/>
  <c r="O10" i="95" s="1"/>
  <c r="T10" i="95"/>
  <c r="D10" i="95"/>
  <c r="I10" i="95" s="1"/>
  <c r="C10" i="95"/>
  <c r="M10" i="95" s="1"/>
  <c r="C9" i="95"/>
  <c r="R7" i="95"/>
  <c r="M7" i="95"/>
  <c r="J10" i="95"/>
  <c r="H7" i="95"/>
  <c r="G9" i="95"/>
  <c r="A12" i="49"/>
  <c r="U12" i="49" s="1"/>
  <c r="A43" i="49"/>
  <c r="U43" i="49" s="1"/>
  <c r="A44" i="49"/>
  <c r="U44" i="49" s="1"/>
  <c r="A45" i="49"/>
  <c r="U45" i="49" s="1"/>
  <c r="A46" i="49"/>
  <c r="U46" i="49" s="1"/>
  <c r="A47" i="49"/>
  <c r="U47" i="49" s="1"/>
  <c r="A48" i="49"/>
  <c r="U48" i="49" s="1"/>
  <c r="A49" i="49"/>
  <c r="U49" i="49"/>
  <c r="A50" i="49"/>
  <c r="U50" i="49" s="1"/>
  <c r="A51" i="49"/>
  <c r="U51" i="49" s="1"/>
  <c r="A52" i="49"/>
  <c r="U52" i="49" s="1"/>
  <c r="A53" i="49"/>
  <c r="U53" i="49"/>
  <c r="A54" i="49"/>
  <c r="U54" i="49" s="1"/>
  <c r="A55" i="49"/>
  <c r="U55" i="49" s="1"/>
  <c r="A56" i="49"/>
  <c r="U56" i="49" s="1"/>
  <c r="A57" i="49"/>
  <c r="U57" i="49"/>
  <c r="A58" i="49"/>
  <c r="U58" i="49" s="1"/>
  <c r="A59" i="49"/>
  <c r="U59" i="49" s="1"/>
  <c r="A60" i="49"/>
  <c r="U60" i="49" s="1"/>
  <c r="A61" i="49"/>
  <c r="U61" i="49" s="1"/>
  <c r="A62" i="49"/>
  <c r="U62" i="49" s="1"/>
  <c r="A63" i="49"/>
  <c r="U63" i="49" s="1"/>
  <c r="A64" i="49"/>
  <c r="U64" i="49" s="1"/>
  <c r="A65" i="49"/>
  <c r="U65" i="49" s="1"/>
  <c r="U66" i="49"/>
  <c r="A67" i="49"/>
  <c r="U67" i="49" s="1"/>
  <c r="A42" i="49"/>
  <c r="U42" i="49" s="1"/>
  <c r="A15" i="49"/>
  <c r="U15" i="49" s="1"/>
  <c r="A16" i="49"/>
  <c r="U16" i="49"/>
  <c r="A17" i="49"/>
  <c r="U17" i="49" s="1"/>
  <c r="A18" i="49"/>
  <c r="U18" i="49" s="1"/>
  <c r="A19" i="49"/>
  <c r="U19" i="49" s="1"/>
  <c r="A20" i="49"/>
  <c r="U20" i="49"/>
  <c r="A21" i="49"/>
  <c r="U21" i="49" s="1"/>
  <c r="A22" i="49"/>
  <c r="U22" i="49" s="1"/>
  <c r="A23" i="49"/>
  <c r="U23" i="49" s="1"/>
  <c r="A24" i="49"/>
  <c r="U24" i="49"/>
  <c r="A25" i="49"/>
  <c r="U25" i="49" s="1"/>
  <c r="A26" i="49"/>
  <c r="U26" i="49" s="1"/>
  <c r="A27" i="49"/>
  <c r="U27" i="49" s="1"/>
  <c r="A28" i="49"/>
  <c r="U28" i="49" s="1"/>
  <c r="A29" i="49"/>
  <c r="U29" i="49" s="1"/>
  <c r="A30" i="49"/>
  <c r="U30" i="49" s="1"/>
  <c r="A31" i="49"/>
  <c r="U31" i="49" s="1"/>
  <c r="A32" i="49"/>
  <c r="U32" i="49"/>
  <c r="A33" i="49"/>
  <c r="U33" i="49" s="1"/>
  <c r="A34" i="49"/>
  <c r="U34" i="49" s="1"/>
  <c r="A35" i="49"/>
  <c r="U35" i="49" s="1"/>
  <c r="A36" i="49"/>
  <c r="U36" i="49"/>
  <c r="A37" i="49"/>
  <c r="U37" i="49" s="1"/>
  <c r="U38" i="49"/>
  <c r="A39" i="49"/>
  <c r="U39" i="49"/>
  <c r="A14" i="49"/>
  <c r="U14" i="49" s="1"/>
  <c r="R7" i="49"/>
  <c r="M7" i="49"/>
  <c r="H7" i="49"/>
  <c r="T10" i="49"/>
  <c r="O10" i="49"/>
  <c r="J10" i="49"/>
  <c r="S10" i="49"/>
  <c r="N10" i="49"/>
  <c r="I10" i="49"/>
  <c r="R11" i="49"/>
  <c r="R10" i="49"/>
  <c r="R9" i="49"/>
  <c r="M11" i="49"/>
  <c r="M10" i="49"/>
  <c r="M9" i="49"/>
  <c r="H11" i="49"/>
  <c r="H10" i="49"/>
  <c r="H9" i="49"/>
  <c r="Q11" i="49"/>
  <c r="Q10" i="49"/>
  <c r="Q9" i="49"/>
  <c r="Q8" i="49"/>
  <c r="L11" i="49"/>
  <c r="L10" i="49"/>
  <c r="L9" i="49"/>
  <c r="L8" i="49"/>
  <c r="G11" i="49"/>
  <c r="G10" i="49"/>
  <c r="G9" i="49"/>
  <c r="G8" i="49"/>
  <c r="A6" i="75"/>
  <c r="P6" i="75" s="1"/>
  <c r="B9" i="75"/>
  <c r="I9" i="75" s="1"/>
  <c r="I6" i="75"/>
  <c r="I37" i="75"/>
  <c r="A6" i="74"/>
  <c r="A7" i="11"/>
  <c r="A18" i="97"/>
  <c r="A18" i="54"/>
  <c r="A8" i="53"/>
  <c r="A7" i="48"/>
  <c r="A11" i="74"/>
  <c r="A7" i="24"/>
  <c r="A11" i="150"/>
  <c r="B10" i="150"/>
  <c r="A6" i="150"/>
  <c r="A3" i="150"/>
  <c r="A1" i="150"/>
  <c r="B6" i="137"/>
  <c r="L6" i="137" s="1"/>
  <c r="L39" i="137"/>
  <c r="B9" i="137"/>
  <c r="L9" i="137" s="1"/>
  <c r="A10" i="137"/>
  <c r="W10" i="137" s="1"/>
  <c r="A11" i="137"/>
  <c r="W11" i="137" s="1"/>
  <c r="A12" i="137"/>
  <c r="W12" i="137" s="1"/>
  <c r="A13" i="137"/>
  <c r="W13" i="137"/>
  <c r="A14" i="137"/>
  <c r="W14" i="137" s="1"/>
  <c r="A15" i="137"/>
  <c r="W15" i="137" s="1"/>
  <c r="A16" i="137"/>
  <c r="W16" i="137" s="1"/>
  <c r="A17" i="137"/>
  <c r="W17" i="137"/>
  <c r="A18" i="137"/>
  <c r="W18" i="137" s="1"/>
  <c r="A19" i="137"/>
  <c r="W19" i="137" s="1"/>
  <c r="A20" i="137"/>
  <c r="W20" i="137" s="1"/>
  <c r="A21" i="137"/>
  <c r="W21" i="137" s="1"/>
  <c r="A22" i="137"/>
  <c r="W22" i="137" s="1"/>
  <c r="A23" i="137"/>
  <c r="W23" i="137" s="1"/>
  <c r="A24" i="137"/>
  <c r="W24" i="137" s="1"/>
  <c r="A25" i="137"/>
  <c r="W25" i="137"/>
  <c r="A26" i="137"/>
  <c r="W26" i="137" s="1"/>
  <c r="A27" i="137"/>
  <c r="W27" i="137" s="1"/>
  <c r="A28" i="137"/>
  <c r="W28" i="137" s="1"/>
  <c r="A29" i="137"/>
  <c r="W29" i="137"/>
  <c r="A30" i="137"/>
  <c r="W30" i="137" s="1"/>
  <c r="A31" i="137"/>
  <c r="W31" i="137" s="1"/>
  <c r="A32" i="137"/>
  <c r="W32" i="137" s="1"/>
  <c r="A33" i="137"/>
  <c r="W33" i="137"/>
  <c r="A34" i="137"/>
  <c r="W34" i="137" s="1"/>
  <c r="A35" i="137"/>
  <c r="W35" i="137" s="1"/>
  <c r="A37" i="137"/>
  <c r="W37" i="137" s="1"/>
  <c r="A40" i="137"/>
  <c r="W40" i="137" s="1"/>
  <c r="A41" i="137"/>
  <c r="W41" i="137" s="1"/>
  <c r="A42" i="137"/>
  <c r="W42" i="137" s="1"/>
  <c r="A43" i="137"/>
  <c r="W43" i="137" s="1"/>
  <c r="A44" i="137"/>
  <c r="W44" i="137"/>
  <c r="A45" i="137"/>
  <c r="W45" i="137" s="1"/>
  <c r="A46" i="137"/>
  <c r="W46" i="137" s="1"/>
  <c r="A47" i="137"/>
  <c r="W47" i="137" s="1"/>
  <c r="A48" i="137"/>
  <c r="W48" i="137"/>
  <c r="A49" i="137"/>
  <c r="W49" i="137" s="1"/>
  <c r="A50" i="137"/>
  <c r="W50" i="137" s="1"/>
  <c r="A51" i="137"/>
  <c r="W51" i="137" s="1"/>
  <c r="A52" i="137"/>
  <c r="W52" i="137"/>
  <c r="A53" i="137"/>
  <c r="W53" i="137" s="1"/>
  <c r="A54" i="137"/>
  <c r="W54" i="137" s="1"/>
  <c r="A55" i="137"/>
  <c r="W55" i="137" s="1"/>
  <c r="A56" i="137"/>
  <c r="W56" i="137" s="1"/>
  <c r="A57" i="137"/>
  <c r="W57" i="137" s="1"/>
  <c r="A58" i="137"/>
  <c r="W58" i="137" s="1"/>
  <c r="A59" i="137"/>
  <c r="W59" i="137" s="1"/>
  <c r="A60" i="137"/>
  <c r="W60" i="137"/>
  <c r="A61" i="137"/>
  <c r="W61" i="137" s="1"/>
  <c r="A62" i="137"/>
  <c r="W62" i="137" s="1"/>
  <c r="A63" i="137"/>
  <c r="W63" i="137" s="1"/>
  <c r="A64" i="137"/>
  <c r="W64" i="137"/>
  <c r="A65" i="137"/>
  <c r="W65" i="137" s="1"/>
  <c r="A67" i="137"/>
  <c r="W67" i="137" s="1"/>
  <c r="A6" i="137"/>
  <c r="W6" i="137" s="1"/>
  <c r="A10" i="149"/>
  <c r="A11" i="149"/>
  <c r="A5" i="143"/>
  <c r="A4" i="149" s="1"/>
  <c r="A5" i="149"/>
  <c r="A11" i="30"/>
  <c r="Y11" i="30" s="1"/>
  <c r="A12" i="30"/>
  <c r="Y12" i="30" s="1"/>
  <c r="A13" i="30"/>
  <c r="Y13" i="30" s="1"/>
  <c r="A14" i="30"/>
  <c r="Y14" i="30"/>
  <c r="A15" i="30"/>
  <c r="Y15" i="30" s="1"/>
  <c r="A16" i="30"/>
  <c r="Y16" i="30" s="1"/>
  <c r="A17" i="30"/>
  <c r="Y17" i="30" s="1"/>
  <c r="A18" i="30"/>
  <c r="Y18" i="30" s="1"/>
  <c r="A19" i="30"/>
  <c r="Y19" i="30" s="1"/>
  <c r="A20" i="30"/>
  <c r="Y20" i="30" s="1"/>
  <c r="A21" i="30"/>
  <c r="Y21" i="30" s="1"/>
  <c r="A22" i="30"/>
  <c r="Y22" i="30"/>
  <c r="A23" i="30"/>
  <c r="Y23" i="30" s="1"/>
  <c r="A24" i="30"/>
  <c r="Y24" i="30" s="1"/>
  <c r="A25" i="30"/>
  <c r="Y25" i="30" s="1"/>
  <c r="A26" i="30"/>
  <c r="Y26" i="30" s="1"/>
  <c r="A27" i="30"/>
  <c r="Y27" i="30" s="1"/>
  <c r="A28" i="30"/>
  <c r="Y28" i="30" s="1"/>
  <c r="A29" i="30"/>
  <c r="Y29" i="30" s="1"/>
  <c r="A30" i="30"/>
  <c r="Y30" i="30" s="1"/>
  <c r="A31" i="30"/>
  <c r="Y31" i="30" s="1"/>
  <c r="A32" i="30"/>
  <c r="Y32" i="30" s="1"/>
  <c r="A33" i="30"/>
  <c r="Y33" i="30" s="1"/>
  <c r="A34" i="30"/>
  <c r="Y34" i="30" s="1"/>
  <c r="A35" i="30"/>
  <c r="Y35" i="30" s="1"/>
  <c r="A41" i="30"/>
  <c r="Y41" i="30" s="1"/>
  <c r="A42" i="30"/>
  <c r="Y42" i="30" s="1"/>
  <c r="A43" i="30"/>
  <c r="Y43" i="30"/>
  <c r="A44" i="30"/>
  <c r="Y44" i="30" s="1"/>
  <c r="A45" i="30"/>
  <c r="Y45" i="30" s="1"/>
  <c r="A46" i="30"/>
  <c r="Y46" i="30" s="1"/>
  <c r="A47" i="30"/>
  <c r="Y47" i="30" s="1"/>
  <c r="A48" i="30"/>
  <c r="Y48" i="30" s="1"/>
  <c r="A49" i="30"/>
  <c r="Y49" i="30" s="1"/>
  <c r="A50" i="30"/>
  <c r="Y50" i="30" s="1"/>
  <c r="A51" i="30"/>
  <c r="Y51" i="30"/>
  <c r="A52" i="30"/>
  <c r="Y52" i="30" s="1"/>
  <c r="A53" i="30"/>
  <c r="Y53" i="30" s="1"/>
  <c r="A54" i="30"/>
  <c r="Y54" i="30" s="1"/>
  <c r="A55" i="30"/>
  <c r="Y55" i="30" s="1"/>
  <c r="A56" i="30"/>
  <c r="Y56" i="30" s="1"/>
  <c r="A57" i="30"/>
  <c r="Y57" i="30" s="1"/>
  <c r="A58" i="30"/>
  <c r="Y58" i="30" s="1"/>
  <c r="A59" i="30"/>
  <c r="Y59" i="30"/>
  <c r="A60" i="30"/>
  <c r="Y60" i="30" s="1"/>
  <c r="A61" i="30"/>
  <c r="Y61" i="30" s="1"/>
  <c r="A62" i="30"/>
  <c r="Y62" i="30" s="1"/>
  <c r="A63" i="30"/>
  <c r="Y63" i="30" s="1"/>
  <c r="A64" i="30"/>
  <c r="Y64" i="30" s="1"/>
  <c r="A65" i="30"/>
  <c r="Y65" i="30" s="1"/>
  <c r="A67" i="30"/>
  <c r="Y67" i="30" s="1"/>
  <c r="A40" i="30"/>
  <c r="Y40" i="30" s="1"/>
  <c r="A37" i="30"/>
  <c r="Y37" i="30" s="1"/>
  <c r="A10" i="30"/>
  <c r="Y10" i="30" s="1"/>
  <c r="A6" i="22"/>
  <c r="A6" i="30" s="1"/>
  <c r="Y6" i="30" s="1"/>
  <c r="M39" i="30"/>
  <c r="B9" i="30"/>
  <c r="M9" i="30" s="1"/>
  <c r="M6" i="30"/>
  <c r="A1" i="30"/>
  <c r="A11" i="148"/>
  <c r="C8" i="22"/>
  <c r="N8" i="22"/>
  <c r="L8" i="22"/>
  <c r="J8" i="22"/>
  <c r="H8" i="22"/>
  <c r="F8" i="22"/>
  <c r="D8" i="22"/>
  <c r="B44" i="22"/>
  <c r="J44" i="22" s="1"/>
  <c r="B10" i="22"/>
  <c r="J10" i="22" s="1"/>
  <c r="B12" i="22"/>
  <c r="J12" i="22" s="1"/>
  <c r="A74" i="22"/>
  <c r="P74" i="22" s="1"/>
  <c r="A46" i="22"/>
  <c r="P46" i="22" s="1"/>
  <c r="A47" i="22"/>
  <c r="P47" i="22" s="1"/>
  <c r="A48" i="22"/>
  <c r="P48" i="22" s="1"/>
  <c r="A49" i="22"/>
  <c r="P49" i="22"/>
  <c r="A50" i="22"/>
  <c r="P50" i="22" s="1"/>
  <c r="A51" i="22"/>
  <c r="P51" i="22" s="1"/>
  <c r="A52" i="22"/>
  <c r="P52" i="22" s="1"/>
  <c r="A53" i="22"/>
  <c r="P53" i="22" s="1"/>
  <c r="A54" i="22"/>
  <c r="P54" i="22" s="1"/>
  <c r="A55" i="22"/>
  <c r="P55" i="22" s="1"/>
  <c r="A56" i="22"/>
  <c r="P56" i="22" s="1"/>
  <c r="A57" i="22"/>
  <c r="P57" i="22"/>
  <c r="A58" i="22"/>
  <c r="P58" i="22" s="1"/>
  <c r="A59" i="22"/>
  <c r="P59" i="22" s="1"/>
  <c r="A60" i="22"/>
  <c r="P60" i="22" s="1"/>
  <c r="A61" i="22"/>
  <c r="P61" i="22" s="1"/>
  <c r="A62" i="22"/>
  <c r="P62" i="22" s="1"/>
  <c r="A63" i="22"/>
  <c r="P63" i="22" s="1"/>
  <c r="A64" i="22"/>
  <c r="P64" i="22" s="1"/>
  <c r="A65" i="22"/>
  <c r="P65" i="22"/>
  <c r="A66" i="22"/>
  <c r="P66" i="22" s="1"/>
  <c r="A67" i="22"/>
  <c r="P67" i="22" s="1"/>
  <c r="A68" i="22"/>
  <c r="P68" i="22" s="1"/>
  <c r="A69" i="22"/>
  <c r="P69" i="22" s="1"/>
  <c r="A70" i="22"/>
  <c r="P70" i="22" s="1"/>
  <c r="A45" i="22"/>
  <c r="P45" i="22" s="1"/>
  <c r="A42" i="22"/>
  <c r="P42" i="22" s="1"/>
  <c r="A14" i="22"/>
  <c r="P14" i="22" s="1"/>
  <c r="A15" i="22"/>
  <c r="P15" i="22" s="1"/>
  <c r="A16" i="22"/>
  <c r="P16" i="22" s="1"/>
  <c r="A17" i="22"/>
  <c r="P17" i="22" s="1"/>
  <c r="A18" i="22"/>
  <c r="P18" i="22" s="1"/>
  <c r="A19" i="22"/>
  <c r="P19" i="22" s="1"/>
  <c r="A20" i="22"/>
  <c r="P20" i="22" s="1"/>
  <c r="A21" i="22"/>
  <c r="P21" i="22" s="1"/>
  <c r="A22" i="22"/>
  <c r="P22" i="22"/>
  <c r="A23" i="22"/>
  <c r="P23" i="22" s="1"/>
  <c r="A24" i="22"/>
  <c r="P24" i="22" s="1"/>
  <c r="A25" i="22"/>
  <c r="P25" i="22" s="1"/>
  <c r="A26" i="22"/>
  <c r="P26" i="22"/>
  <c r="A27" i="22"/>
  <c r="P27" i="22" s="1"/>
  <c r="A28" i="22"/>
  <c r="P28" i="22" s="1"/>
  <c r="A29" i="22"/>
  <c r="P29" i="22" s="1"/>
  <c r="A30" i="22"/>
  <c r="P30" i="22"/>
  <c r="A31" i="22"/>
  <c r="P31" i="22" s="1"/>
  <c r="A32" i="22"/>
  <c r="P32" i="22" s="1"/>
  <c r="A33" i="22"/>
  <c r="P33" i="22" s="1"/>
  <c r="A34" i="22"/>
  <c r="P34" i="22" s="1"/>
  <c r="A35" i="22"/>
  <c r="P35" i="22" s="1"/>
  <c r="A36" i="22"/>
  <c r="P36" i="22" s="1"/>
  <c r="A37" i="22"/>
  <c r="P37" i="22" s="1"/>
  <c r="A38" i="22"/>
  <c r="P38" i="22"/>
  <c r="A13" i="22"/>
  <c r="P13" i="22" s="1"/>
  <c r="P6" i="22"/>
  <c r="A74" i="20"/>
  <c r="P74" i="20"/>
  <c r="A14" i="20"/>
  <c r="P14" i="20" s="1"/>
  <c r="A15" i="20"/>
  <c r="P15" i="20" s="1"/>
  <c r="A16" i="20"/>
  <c r="P16" i="20" s="1"/>
  <c r="A17" i="20"/>
  <c r="P17" i="20"/>
  <c r="A18" i="20"/>
  <c r="P18" i="20" s="1"/>
  <c r="A19" i="20"/>
  <c r="P19" i="20" s="1"/>
  <c r="A20" i="20"/>
  <c r="P20" i="20" s="1"/>
  <c r="A21" i="20"/>
  <c r="P21" i="20"/>
  <c r="A22" i="20"/>
  <c r="P22" i="20" s="1"/>
  <c r="A23" i="20"/>
  <c r="P23" i="20" s="1"/>
  <c r="A24" i="20"/>
  <c r="P24" i="20" s="1"/>
  <c r="A25" i="20"/>
  <c r="P25" i="20" s="1"/>
  <c r="A26" i="20"/>
  <c r="P26" i="20" s="1"/>
  <c r="A27" i="20"/>
  <c r="P27" i="20" s="1"/>
  <c r="A28" i="20"/>
  <c r="P28" i="20" s="1"/>
  <c r="A29" i="20"/>
  <c r="P29" i="20"/>
  <c r="A30" i="20"/>
  <c r="P30" i="20" s="1"/>
  <c r="A31" i="20"/>
  <c r="P31" i="20" s="1"/>
  <c r="A32" i="20"/>
  <c r="P32" i="20" s="1"/>
  <c r="A33" i="20"/>
  <c r="P33" i="20"/>
  <c r="A34" i="20"/>
  <c r="P34" i="20" s="1"/>
  <c r="A35" i="20"/>
  <c r="P35" i="20" s="1"/>
  <c r="A36" i="20"/>
  <c r="P36" i="20" s="1"/>
  <c r="A37" i="20"/>
  <c r="P37" i="20"/>
  <c r="A38" i="20"/>
  <c r="P38" i="20" s="1"/>
  <c r="A42" i="20"/>
  <c r="P42" i="20" s="1"/>
  <c r="A45" i="20"/>
  <c r="P45" i="20" s="1"/>
  <c r="A46" i="20"/>
  <c r="P46" i="20" s="1"/>
  <c r="A47" i="20"/>
  <c r="P47" i="20" s="1"/>
  <c r="A48" i="20"/>
  <c r="P48" i="20" s="1"/>
  <c r="A49" i="20"/>
  <c r="P49" i="20" s="1"/>
  <c r="A50" i="20"/>
  <c r="P50" i="20"/>
  <c r="A51" i="20"/>
  <c r="P51" i="20" s="1"/>
  <c r="A52" i="20"/>
  <c r="P52" i="20" s="1"/>
  <c r="A53" i="20"/>
  <c r="P53" i="20" s="1"/>
  <c r="A54" i="20"/>
  <c r="P54" i="20"/>
  <c r="A55" i="20"/>
  <c r="P55" i="20" s="1"/>
  <c r="A56" i="20"/>
  <c r="P56" i="20" s="1"/>
  <c r="A57" i="20"/>
  <c r="P57" i="20" s="1"/>
  <c r="A58" i="20"/>
  <c r="P58" i="20"/>
  <c r="A59" i="20"/>
  <c r="P59" i="20" s="1"/>
  <c r="A60" i="20"/>
  <c r="P60" i="20" s="1"/>
  <c r="A61" i="20"/>
  <c r="P61" i="20" s="1"/>
  <c r="A62" i="20"/>
  <c r="P62" i="20" s="1"/>
  <c r="A63" i="20"/>
  <c r="P63" i="20" s="1"/>
  <c r="A64" i="20"/>
  <c r="P64" i="20" s="1"/>
  <c r="A65" i="20"/>
  <c r="P65" i="20" s="1"/>
  <c r="A66" i="20"/>
  <c r="P66" i="20"/>
  <c r="A67" i="20"/>
  <c r="P67" i="20" s="1"/>
  <c r="A68" i="20"/>
  <c r="P68" i="20" s="1"/>
  <c r="A69" i="20"/>
  <c r="P69" i="20" s="1"/>
  <c r="A70" i="20"/>
  <c r="P70" i="20"/>
  <c r="A13" i="20"/>
  <c r="P13" i="20" s="1"/>
  <c r="J44" i="20"/>
  <c r="J12" i="20"/>
  <c r="B10" i="20"/>
  <c r="J10" i="20" s="1"/>
  <c r="A6" i="20"/>
  <c r="P6" i="20" s="1"/>
  <c r="K8" i="20"/>
  <c r="I8" i="20"/>
  <c r="G8" i="20"/>
  <c r="E8" i="20"/>
  <c r="J8" i="20"/>
  <c r="H8" i="20"/>
  <c r="F8" i="20"/>
  <c r="D8" i="20"/>
  <c r="B11" i="147"/>
  <c r="J11" i="147" s="1"/>
  <c r="J45" i="147"/>
  <c r="J13" i="147"/>
  <c r="A9" i="147"/>
  <c r="A7" i="147"/>
  <c r="A41" i="32"/>
  <c r="Z41" i="32" s="1"/>
  <c r="A42" i="32"/>
  <c r="Z42" i="32" s="1"/>
  <c r="A43" i="32"/>
  <c r="Z43" i="32" s="1"/>
  <c r="A44" i="32"/>
  <c r="Z44" i="32" s="1"/>
  <c r="A45" i="32"/>
  <c r="Z45" i="32" s="1"/>
  <c r="A46" i="32"/>
  <c r="Z46" i="32" s="1"/>
  <c r="A47" i="32"/>
  <c r="Z47" i="32" s="1"/>
  <c r="A48" i="32"/>
  <c r="Z48" i="32"/>
  <c r="A49" i="32"/>
  <c r="Z49" i="32" s="1"/>
  <c r="A50" i="32"/>
  <c r="Z50" i="32" s="1"/>
  <c r="A51" i="32"/>
  <c r="Z51" i="32" s="1"/>
  <c r="A52" i="32"/>
  <c r="Z52" i="32" s="1"/>
  <c r="A53" i="32"/>
  <c r="Z53" i="32" s="1"/>
  <c r="A54" i="32"/>
  <c r="Z54" i="32" s="1"/>
  <c r="A55" i="32"/>
  <c r="Z55" i="32" s="1"/>
  <c r="A56" i="32"/>
  <c r="Z56" i="32"/>
  <c r="A57" i="32"/>
  <c r="Z57" i="32" s="1"/>
  <c r="A58" i="32"/>
  <c r="Z58" i="32" s="1"/>
  <c r="A59" i="32"/>
  <c r="Z59" i="32" s="1"/>
  <c r="A60" i="32"/>
  <c r="Z60" i="32" s="1"/>
  <c r="A61" i="32"/>
  <c r="Z61" i="32" s="1"/>
  <c r="A62" i="32"/>
  <c r="Z62" i="32" s="1"/>
  <c r="A63" i="32"/>
  <c r="Z63" i="32" s="1"/>
  <c r="A64" i="32"/>
  <c r="Z64" i="32"/>
  <c r="A65" i="32"/>
  <c r="Z65" i="32" s="1"/>
  <c r="A67" i="32"/>
  <c r="Z67" i="32" s="1"/>
  <c r="A40" i="32"/>
  <c r="Z40" i="32" s="1"/>
  <c r="A37" i="32"/>
  <c r="Z37" i="32" s="1"/>
  <c r="A11" i="32"/>
  <c r="Z11" i="32" s="1"/>
  <c r="A12" i="32"/>
  <c r="Z12" i="32" s="1"/>
  <c r="A13" i="32"/>
  <c r="Z13" i="32" s="1"/>
  <c r="A14" i="32"/>
  <c r="Z14" i="32" s="1"/>
  <c r="A15" i="32"/>
  <c r="Z15" i="32" s="1"/>
  <c r="A16" i="32"/>
  <c r="Z16" i="32" s="1"/>
  <c r="A17" i="32"/>
  <c r="Z17" i="32" s="1"/>
  <c r="A18" i="32"/>
  <c r="Z18" i="32"/>
  <c r="A19" i="32"/>
  <c r="Z19" i="32" s="1"/>
  <c r="A20" i="32"/>
  <c r="Z20" i="32" s="1"/>
  <c r="A21" i="32"/>
  <c r="Z21" i="32" s="1"/>
  <c r="A22" i="32"/>
  <c r="Z22" i="32"/>
  <c r="A23" i="32"/>
  <c r="Z23" i="32" s="1"/>
  <c r="A24" i="32"/>
  <c r="Z24" i="32" s="1"/>
  <c r="A25" i="32"/>
  <c r="Z25" i="32" s="1"/>
  <c r="A26" i="32"/>
  <c r="Z26" i="32"/>
  <c r="A27" i="32"/>
  <c r="Z27" i="32" s="1"/>
  <c r="A28" i="32"/>
  <c r="Z28" i="32" s="1"/>
  <c r="A29" i="32"/>
  <c r="Z29" i="32" s="1"/>
  <c r="A30" i="32"/>
  <c r="Z30" i="32" s="1"/>
  <c r="A31" i="32"/>
  <c r="Z31" i="32" s="1"/>
  <c r="A32" i="32"/>
  <c r="Z32" i="32" s="1"/>
  <c r="A33" i="32"/>
  <c r="Z33" i="32" s="1"/>
  <c r="A34" i="32"/>
  <c r="Z34" i="32"/>
  <c r="A35" i="32"/>
  <c r="Z35" i="32" s="1"/>
  <c r="A10" i="32"/>
  <c r="Z10" i="32" s="1"/>
  <c r="A7" i="32"/>
  <c r="Z7" i="32" s="1"/>
  <c r="A6" i="32"/>
  <c r="Z6" i="32"/>
  <c r="B9" i="32"/>
  <c r="N9" i="32" s="1"/>
  <c r="A13" i="146"/>
  <c r="A11" i="146"/>
  <c r="A3" i="146"/>
  <c r="A67" i="145"/>
  <c r="Z67" i="145" s="1"/>
  <c r="A41" i="145"/>
  <c r="Z41" i="145" s="1"/>
  <c r="A42" i="145"/>
  <c r="Z42" i="145" s="1"/>
  <c r="A43" i="145"/>
  <c r="Z43" i="145" s="1"/>
  <c r="A44" i="145"/>
  <c r="Z44" i="145"/>
  <c r="A45" i="145"/>
  <c r="Z45" i="145" s="1"/>
  <c r="A46" i="145"/>
  <c r="Z46" i="145" s="1"/>
  <c r="A47" i="145"/>
  <c r="Z47" i="145" s="1"/>
  <c r="A48" i="145"/>
  <c r="Z48" i="145"/>
  <c r="A49" i="145"/>
  <c r="Z49" i="145" s="1"/>
  <c r="A50" i="145"/>
  <c r="Z50" i="145" s="1"/>
  <c r="A51" i="145"/>
  <c r="Z51" i="145" s="1"/>
  <c r="A52" i="145"/>
  <c r="Z52" i="145"/>
  <c r="A53" i="145"/>
  <c r="Z53" i="145" s="1"/>
  <c r="A54" i="145"/>
  <c r="Z54" i="145" s="1"/>
  <c r="A55" i="145"/>
  <c r="Z55" i="145" s="1"/>
  <c r="A56" i="145"/>
  <c r="Z56" i="145" s="1"/>
  <c r="A57" i="145"/>
  <c r="Z57" i="145" s="1"/>
  <c r="A58" i="145"/>
  <c r="Z58" i="145" s="1"/>
  <c r="A59" i="145"/>
  <c r="Z59" i="145" s="1"/>
  <c r="A60" i="145"/>
  <c r="Z60" i="145"/>
  <c r="A61" i="145"/>
  <c r="Z61" i="145" s="1"/>
  <c r="A62" i="145"/>
  <c r="Z62" i="145" s="1"/>
  <c r="A63" i="145"/>
  <c r="Z63" i="145" s="1"/>
  <c r="A64" i="145"/>
  <c r="Z64" i="145"/>
  <c r="A65" i="145"/>
  <c r="Z65" i="145" s="1"/>
  <c r="A40" i="145"/>
  <c r="Z40" i="145" s="1"/>
  <c r="A11" i="145"/>
  <c r="Z11" i="145" s="1"/>
  <c r="A12" i="145"/>
  <c r="Z12" i="145"/>
  <c r="A13" i="145"/>
  <c r="Z13" i="145" s="1"/>
  <c r="A14" i="145"/>
  <c r="Z14" i="145" s="1"/>
  <c r="A15" i="145"/>
  <c r="Z15" i="145" s="1"/>
  <c r="A16" i="145"/>
  <c r="Z16" i="145" s="1"/>
  <c r="A17" i="145"/>
  <c r="Z17" i="145" s="1"/>
  <c r="A18" i="145"/>
  <c r="Z18" i="145" s="1"/>
  <c r="A19" i="145"/>
  <c r="Z19" i="145" s="1"/>
  <c r="A20" i="145"/>
  <c r="Z20" i="145"/>
  <c r="A21" i="145"/>
  <c r="Z21" i="145" s="1"/>
  <c r="A22" i="145"/>
  <c r="Z22" i="145" s="1"/>
  <c r="A23" i="145"/>
  <c r="Z23" i="145" s="1"/>
  <c r="A24" i="145"/>
  <c r="Z24" i="145"/>
  <c r="A25" i="145"/>
  <c r="Z25" i="145" s="1"/>
  <c r="A26" i="145"/>
  <c r="Z26" i="145" s="1"/>
  <c r="A27" i="145"/>
  <c r="Z27" i="145" s="1"/>
  <c r="A28" i="145"/>
  <c r="Z28" i="145" s="1"/>
  <c r="A29" i="145"/>
  <c r="Z29" i="145" s="1"/>
  <c r="A30" i="145"/>
  <c r="Z30" i="145" s="1"/>
  <c r="A31" i="145"/>
  <c r="Z31" i="145"/>
  <c r="A32" i="145"/>
  <c r="Z32" i="145" s="1"/>
  <c r="A33" i="145"/>
  <c r="Z33" i="145" s="1"/>
  <c r="A34" i="145"/>
  <c r="Z34" i="145" s="1"/>
  <c r="A35" i="145"/>
  <c r="Z35" i="145" s="1"/>
  <c r="A10" i="145"/>
  <c r="Z10" i="145" s="1"/>
  <c r="A37" i="145"/>
  <c r="Z37" i="145" s="1"/>
  <c r="A6" i="145"/>
  <c r="Z6" i="145" s="1"/>
  <c r="B10" i="144"/>
  <c r="B15" i="74"/>
  <c r="B15" i="150"/>
  <c r="B15" i="148"/>
  <c r="B15" i="146"/>
  <c r="B15" i="144"/>
  <c r="A13" i="144"/>
  <c r="A11" i="144"/>
  <c r="A6" i="146"/>
  <c r="A6" i="144"/>
  <c r="A3" i="148"/>
  <c r="A3" i="144"/>
  <c r="B10" i="146"/>
  <c r="B39" i="32"/>
  <c r="N39" i="32" s="1"/>
  <c r="B39" i="145"/>
  <c r="N39" i="145" s="1"/>
  <c r="B9" i="145"/>
  <c r="N9" i="145" s="1"/>
  <c r="B6" i="22"/>
  <c r="B6" i="20"/>
  <c r="J6" i="20" s="1"/>
  <c r="B39" i="17"/>
  <c r="N39" i="17" s="1"/>
  <c r="B6" i="17"/>
  <c r="N6" i="17" s="1"/>
  <c r="B9" i="17"/>
  <c r="N9" i="17" s="1"/>
  <c r="A67" i="17"/>
  <c r="Z67" i="17" s="1"/>
  <c r="A41" i="17"/>
  <c r="Z41" i="17" s="1"/>
  <c r="A42" i="17"/>
  <c r="Z42" i="17" s="1"/>
  <c r="A43" i="17"/>
  <c r="Z43" i="17" s="1"/>
  <c r="A44" i="17"/>
  <c r="Z44" i="17" s="1"/>
  <c r="A45" i="17"/>
  <c r="Z45" i="17" s="1"/>
  <c r="A46" i="17"/>
  <c r="Z46" i="17" s="1"/>
  <c r="A47" i="17"/>
  <c r="Z47" i="17" s="1"/>
  <c r="A48" i="17"/>
  <c r="Z48" i="17" s="1"/>
  <c r="A49" i="17"/>
  <c r="Z49" i="17"/>
  <c r="A50" i="17"/>
  <c r="Z50" i="17" s="1"/>
  <c r="A51" i="17"/>
  <c r="Z51" i="17" s="1"/>
  <c r="A52" i="17"/>
  <c r="Z52" i="17" s="1"/>
  <c r="A53" i="17"/>
  <c r="Z53" i="17" s="1"/>
  <c r="A54" i="17"/>
  <c r="Z54" i="17" s="1"/>
  <c r="A55" i="17"/>
  <c r="Z55" i="17" s="1"/>
  <c r="A56" i="17"/>
  <c r="Z56" i="17" s="1"/>
  <c r="A57" i="17"/>
  <c r="Z57" i="17" s="1"/>
  <c r="A58" i="17"/>
  <c r="Z58" i="17" s="1"/>
  <c r="A59" i="17"/>
  <c r="Z59" i="17" s="1"/>
  <c r="A60" i="17"/>
  <c r="Z60" i="17" s="1"/>
  <c r="A61" i="17"/>
  <c r="Z61" i="17" s="1"/>
  <c r="A62" i="17"/>
  <c r="Z62" i="17" s="1"/>
  <c r="A63" i="17"/>
  <c r="Z63" i="17" s="1"/>
  <c r="A64" i="17"/>
  <c r="Z64" i="17" s="1"/>
  <c r="A65" i="17"/>
  <c r="Z65" i="17"/>
  <c r="A40" i="17"/>
  <c r="Z40" i="17" s="1"/>
  <c r="A37" i="17"/>
  <c r="Z37" i="17" s="1"/>
  <c r="A11" i="17"/>
  <c r="Z11" i="17" s="1"/>
  <c r="A12" i="17"/>
  <c r="Z12" i="17" s="1"/>
  <c r="A13" i="17"/>
  <c r="Z13" i="17" s="1"/>
  <c r="A14" i="17"/>
  <c r="Z14" i="17" s="1"/>
  <c r="A15" i="17"/>
  <c r="Z15" i="17" s="1"/>
  <c r="A16" i="17"/>
  <c r="Z16" i="17" s="1"/>
  <c r="A17" i="17"/>
  <c r="Z17" i="17" s="1"/>
  <c r="A18" i="17"/>
  <c r="Z18" i="17" s="1"/>
  <c r="A19" i="17"/>
  <c r="Z19" i="17" s="1"/>
  <c r="A20" i="17"/>
  <c r="Z20" i="17" s="1"/>
  <c r="A21" i="17"/>
  <c r="Z21" i="17" s="1"/>
  <c r="A22" i="17"/>
  <c r="Z22" i="17" s="1"/>
  <c r="A23" i="17"/>
  <c r="Z23" i="17" s="1"/>
  <c r="A24" i="17"/>
  <c r="Z24" i="17" s="1"/>
  <c r="A25" i="17"/>
  <c r="Z25" i="17" s="1"/>
  <c r="A26" i="17"/>
  <c r="Z26" i="17" s="1"/>
  <c r="A27" i="17"/>
  <c r="Z27" i="17" s="1"/>
  <c r="A28" i="17"/>
  <c r="Z28" i="17" s="1"/>
  <c r="A29" i="17"/>
  <c r="Z29" i="17" s="1"/>
  <c r="A30" i="17"/>
  <c r="Z30" i="17" s="1"/>
  <c r="A31" i="17"/>
  <c r="Z31" i="17" s="1"/>
  <c r="A32" i="17"/>
  <c r="Z32" i="17"/>
  <c r="A33" i="17"/>
  <c r="Z33" i="17" s="1"/>
  <c r="A34" i="17"/>
  <c r="Z34" i="17" s="1"/>
  <c r="A35" i="17"/>
  <c r="Z35" i="17" s="1"/>
  <c r="A10" i="17"/>
  <c r="Z10" i="17" s="1"/>
  <c r="A7" i="17"/>
  <c r="Z7" i="17" s="1"/>
  <c r="A6" i="17"/>
  <c r="Z6" i="17" s="1"/>
  <c r="A13" i="141"/>
  <c r="A11" i="141"/>
  <c r="A6" i="141"/>
  <c r="A3" i="141"/>
  <c r="B43" i="143"/>
  <c r="B13" i="143"/>
  <c r="B10" i="143"/>
  <c r="A10" i="13"/>
  <c r="A10" i="143"/>
  <c r="B15" i="142"/>
  <c r="B10" i="142"/>
  <c r="A13" i="142"/>
  <c r="A11" i="142"/>
  <c r="A3" i="142"/>
  <c r="A6" i="142"/>
  <c r="A1" i="142"/>
  <c r="A6" i="14"/>
  <c r="Z6" i="14" s="1"/>
  <c r="A10" i="14"/>
  <c r="Z10" i="14" s="1"/>
  <c r="A11" i="14"/>
  <c r="Z11" i="14" s="1"/>
  <c r="A12" i="14"/>
  <c r="Z12" i="14" s="1"/>
  <c r="A13" i="14"/>
  <c r="Z13" i="14" s="1"/>
  <c r="A14" i="14"/>
  <c r="Z14" i="14" s="1"/>
  <c r="A15" i="14"/>
  <c r="Z15" i="14" s="1"/>
  <c r="A16" i="14"/>
  <c r="Z16" i="14" s="1"/>
  <c r="A17" i="14"/>
  <c r="Z17" i="14" s="1"/>
  <c r="A18" i="14"/>
  <c r="Z18" i="14" s="1"/>
  <c r="A19" i="14"/>
  <c r="Z19" i="14" s="1"/>
  <c r="A20" i="14"/>
  <c r="Z20" i="14" s="1"/>
  <c r="A21" i="14"/>
  <c r="Z21" i="14" s="1"/>
  <c r="A22" i="14"/>
  <c r="Z22" i="14" s="1"/>
  <c r="A23" i="14"/>
  <c r="Z23" i="14" s="1"/>
  <c r="A24" i="14"/>
  <c r="Z24" i="14" s="1"/>
  <c r="A25" i="14"/>
  <c r="Z25" i="14"/>
  <c r="A26" i="14"/>
  <c r="Z26" i="14" s="1"/>
  <c r="A27" i="14"/>
  <c r="Z27" i="14" s="1"/>
  <c r="A28" i="14"/>
  <c r="Z28" i="14" s="1"/>
  <c r="A29" i="14"/>
  <c r="Z29" i="14" s="1"/>
  <c r="A30" i="14"/>
  <c r="Z30" i="14" s="1"/>
  <c r="A31" i="14"/>
  <c r="Z31" i="14" s="1"/>
  <c r="A32" i="14"/>
  <c r="Z32" i="14" s="1"/>
  <c r="A33" i="14"/>
  <c r="Z33" i="14"/>
  <c r="A34" i="14"/>
  <c r="Z34" i="14" s="1"/>
  <c r="A35" i="14"/>
  <c r="Z35" i="14" s="1"/>
  <c r="A37" i="14"/>
  <c r="Z37" i="14" s="1"/>
  <c r="A40" i="14"/>
  <c r="Z40" i="14" s="1"/>
  <c r="A41" i="14"/>
  <c r="Z41" i="14" s="1"/>
  <c r="A42" i="14"/>
  <c r="Z42" i="14" s="1"/>
  <c r="A43" i="14"/>
  <c r="Z43" i="14" s="1"/>
  <c r="A44" i="14"/>
  <c r="Z44" i="14" s="1"/>
  <c r="A45" i="14"/>
  <c r="Z45" i="14" s="1"/>
  <c r="A46" i="14"/>
  <c r="Z46" i="14" s="1"/>
  <c r="A47" i="14"/>
  <c r="Z47" i="14" s="1"/>
  <c r="A48" i="14"/>
  <c r="Z48" i="14" s="1"/>
  <c r="A49" i="14"/>
  <c r="Z49" i="14" s="1"/>
  <c r="A50" i="14"/>
  <c r="Z50" i="14" s="1"/>
  <c r="A51" i="14"/>
  <c r="Z51" i="14" s="1"/>
  <c r="A52" i="14"/>
  <c r="Z52" i="14" s="1"/>
  <c r="A53" i="14"/>
  <c r="Z53" i="14" s="1"/>
  <c r="A54" i="14"/>
  <c r="Z54" i="14" s="1"/>
  <c r="A55" i="14"/>
  <c r="Z55" i="14" s="1"/>
  <c r="A56" i="14"/>
  <c r="Z56" i="14" s="1"/>
  <c r="A57" i="14"/>
  <c r="Z57" i="14" s="1"/>
  <c r="A58" i="14"/>
  <c r="Z58" i="14" s="1"/>
  <c r="A59" i="14"/>
  <c r="Z59" i="14" s="1"/>
  <c r="A60" i="14"/>
  <c r="Z60" i="14" s="1"/>
  <c r="A61" i="14"/>
  <c r="Z61" i="14" s="1"/>
  <c r="A62" i="14"/>
  <c r="Z62" i="14" s="1"/>
  <c r="A63" i="14"/>
  <c r="Z63" i="14" s="1"/>
  <c r="A64" i="14"/>
  <c r="Z64" i="14" s="1"/>
  <c r="A65" i="14"/>
  <c r="Z65" i="14" s="1"/>
  <c r="A67" i="14"/>
  <c r="Z67" i="14" s="1"/>
  <c r="Z5" i="14"/>
  <c r="N1" i="14"/>
  <c r="B39" i="14"/>
  <c r="N39" i="14" s="1"/>
  <c r="B9" i="14"/>
  <c r="N9" i="14" s="1"/>
  <c r="B6" i="14"/>
  <c r="N6" i="14" s="1"/>
  <c r="B10" i="13"/>
  <c r="N39" i="11"/>
  <c r="Z6" i="11"/>
  <c r="A10" i="11"/>
  <c r="Z10" i="11" s="1"/>
  <c r="A11" i="11"/>
  <c r="Z11" i="11" s="1"/>
  <c r="A12" i="11"/>
  <c r="Z12" i="11" s="1"/>
  <c r="A13" i="11"/>
  <c r="Z13" i="11" s="1"/>
  <c r="A14" i="11"/>
  <c r="Z14" i="11" s="1"/>
  <c r="A15" i="11"/>
  <c r="Z15" i="11" s="1"/>
  <c r="A16" i="11"/>
  <c r="Z16" i="11"/>
  <c r="A17" i="11"/>
  <c r="Z17" i="11" s="1"/>
  <c r="A18" i="11"/>
  <c r="Z18" i="11" s="1"/>
  <c r="A19" i="11"/>
  <c r="Z19" i="11" s="1"/>
  <c r="A20" i="11"/>
  <c r="Z20" i="11" s="1"/>
  <c r="A21" i="11"/>
  <c r="Z21" i="11" s="1"/>
  <c r="A22" i="11"/>
  <c r="Z22" i="11" s="1"/>
  <c r="A23" i="11"/>
  <c r="Z23" i="11" s="1"/>
  <c r="A24" i="11"/>
  <c r="Z24" i="11"/>
  <c r="A25" i="11"/>
  <c r="Z25" i="11" s="1"/>
  <c r="A26" i="11"/>
  <c r="Z26" i="11" s="1"/>
  <c r="A27" i="11"/>
  <c r="Z27" i="11" s="1"/>
  <c r="A28" i="11"/>
  <c r="Z28" i="11" s="1"/>
  <c r="A29" i="11"/>
  <c r="Z29" i="11" s="1"/>
  <c r="A30" i="11"/>
  <c r="Z30" i="11" s="1"/>
  <c r="A31" i="11"/>
  <c r="Z31" i="11" s="1"/>
  <c r="A32" i="11"/>
  <c r="Z32" i="11" s="1"/>
  <c r="A33" i="11"/>
  <c r="Z33" i="11" s="1"/>
  <c r="A34" i="11"/>
  <c r="Z34" i="11" s="1"/>
  <c r="A35" i="11"/>
  <c r="Z35" i="11" s="1"/>
  <c r="A37" i="11"/>
  <c r="Z37" i="11" s="1"/>
  <c r="A40" i="11"/>
  <c r="Z40" i="11" s="1"/>
  <c r="A41" i="11"/>
  <c r="Z41" i="11" s="1"/>
  <c r="A42" i="11"/>
  <c r="Z42" i="11" s="1"/>
  <c r="A43" i="11"/>
  <c r="Z43" i="11"/>
  <c r="A44" i="11"/>
  <c r="Z44" i="11" s="1"/>
  <c r="A45" i="11"/>
  <c r="Z45" i="11" s="1"/>
  <c r="A46" i="11"/>
  <c r="Z46" i="11" s="1"/>
  <c r="A47" i="11"/>
  <c r="Z47" i="11" s="1"/>
  <c r="A48" i="11"/>
  <c r="Z48" i="11" s="1"/>
  <c r="A49" i="11"/>
  <c r="Z49" i="11" s="1"/>
  <c r="A50" i="11"/>
  <c r="Z50" i="11" s="1"/>
  <c r="A51" i="11"/>
  <c r="Z51" i="11"/>
  <c r="A52" i="11"/>
  <c r="Z52" i="11" s="1"/>
  <c r="A53" i="11"/>
  <c r="Z53" i="11" s="1"/>
  <c r="A54" i="11"/>
  <c r="Z54" i="11" s="1"/>
  <c r="A55" i="11"/>
  <c r="Z55" i="11" s="1"/>
  <c r="A56" i="11"/>
  <c r="Z56" i="11" s="1"/>
  <c r="A57" i="11"/>
  <c r="Z57" i="11" s="1"/>
  <c r="A58" i="11"/>
  <c r="Z58" i="11" s="1"/>
  <c r="A59" i="11"/>
  <c r="Z59" i="11"/>
  <c r="A60" i="11"/>
  <c r="Z60" i="11" s="1"/>
  <c r="A61" i="11"/>
  <c r="Z61" i="11" s="1"/>
  <c r="A62" i="11"/>
  <c r="Z62" i="11" s="1"/>
  <c r="A63" i="11"/>
  <c r="Z63" i="11" s="1"/>
  <c r="A64" i="11"/>
  <c r="Z64" i="11" s="1"/>
  <c r="A65" i="11"/>
  <c r="Z65" i="11" s="1"/>
  <c r="A67" i="11"/>
  <c r="Z67" i="11" s="1"/>
  <c r="Z5" i="11"/>
  <c r="A1" i="11"/>
  <c r="N1" i="11" s="1"/>
  <c r="N9" i="11"/>
  <c r="N6" i="11"/>
  <c r="A6" i="157"/>
  <c r="A6" i="156"/>
  <c r="A6" i="155"/>
  <c r="A6" i="154"/>
  <c r="A3" i="157"/>
  <c r="A3" i="156"/>
  <c r="A3" i="155"/>
  <c r="A3" i="154"/>
  <c r="A6" i="153"/>
  <c r="A3" i="153"/>
  <c r="A36" i="53"/>
  <c r="A35" i="53"/>
  <c r="A34" i="53"/>
  <c r="A33" i="53"/>
  <c r="A32" i="53"/>
  <c r="A31" i="53"/>
  <c r="A30" i="53"/>
  <c r="A29" i="53"/>
  <c r="A28" i="53"/>
  <c r="A27" i="53"/>
  <c r="A26" i="53"/>
  <c r="A25" i="53"/>
  <c r="A24" i="53"/>
  <c r="A23" i="53"/>
  <c r="A22" i="53"/>
  <c r="A21" i="53"/>
  <c r="A20" i="53"/>
  <c r="A19" i="53"/>
  <c r="A18" i="53"/>
  <c r="A17" i="53"/>
  <c r="A16" i="53"/>
  <c r="A15" i="53"/>
  <c r="A14" i="53"/>
  <c r="A13" i="53"/>
  <c r="A12" i="53"/>
  <c r="A11" i="53"/>
  <c r="A64" i="48"/>
  <c r="A63" i="48"/>
  <c r="A62" i="48"/>
  <c r="A61" i="48"/>
  <c r="A60" i="48"/>
  <c r="A59" i="48"/>
  <c r="A58" i="48"/>
  <c r="A57" i="48"/>
  <c r="A56" i="48"/>
  <c r="A55" i="48"/>
  <c r="A54" i="48"/>
  <c r="A53" i="48"/>
  <c r="A52" i="48"/>
  <c r="A51" i="48"/>
  <c r="A50" i="48"/>
  <c r="A49" i="48"/>
  <c r="A48" i="48"/>
  <c r="A47" i="48"/>
  <c r="A46" i="48"/>
  <c r="A45" i="48"/>
  <c r="A44" i="48"/>
  <c r="A43" i="48"/>
  <c r="A42" i="48"/>
  <c r="A41" i="48"/>
  <c r="A40" i="48"/>
  <c r="A39" i="48"/>
  <c r="A36" i="48"/>
  <c r="A35" i="48"/>
  <c r="A34" i="48"/>
  <c r="A33" i="48"/>
  <c r="A32" i="48"/>
  <c r="A31" i="48"/>
  <c r="A30" i="48"/>
  <c r="A29" i="48"/>
  <c r="A28" i="48"/>
  <c r="A27" i="48"/>
  <c r="A26" i="48"/>
  <c r="A25" i="48"/>
  <c r="A24" i="48"/>
  <c r="A23" i="48"/>
  <c r="A22" i="48"/>
  <c r="A21" i="48"/>
  <c r="A20" i="48"/>
  <c r="A19" i="48"/>
  <c r="A18" i="48"/>
  <c r="A17" i="48"/>
  <c r="A16" i="48"/>
  <c r="A15" i="48"/>
  <c r="A14" i="48"/>
  <c r="A13" i="48"/>
  <c r="A12" i="48"/>
  <c r="A11" i="48"/>
  <c r="A41" i="74"/>
  <c r="A40" i="74"/>
  <c r="A39" i="74"/>
  <c r="A38" i="74"/>
  <c r="A37" i="74"/>
  <c r="A36" i="74"/>
  <c r="A35" i="74"/>
  <c r="A34" i="74"/>
  <c r="A33" i="74"/>
  <c r="A32" i="74"/>
  <c r="A31" i="74"/>
  <c r="A30" i="74"/>
  <c r="A29" i="74"/>
  <c r="A28" i="74"/>
  <c r="A27" i="74"/>
  <c r="A26" i="74"/>
  <c r="A25" i="74"/>
  <c r="A24" i="74"/>
  <c r="A23" i="74"/>
  <c r="A22" i="74"/>
  <c r="A21" i="74"/>
  <c r="A20" i="74"/>
  <c r="A19" i="74"/>
  <c r="A18" i="74"/>
  <c r="A17" i="74"/>
  <c r="A16" i="74"/>
  <c r="A71" i="24"/>
  <c r="A69" i="24"/>
  <c r="A68" i="24"/>
  <c r="A67" i="24"/>
  <c r="A66" i="24"/>
  <c r="A65" i="24"/>
  <c r="A64" i="24"/>
  <c r="A63" i="24"/>
  <c r="A62" i="24"/>
  <c r="A61" i="24"/>
  <c r="A60" i="24"/>
  <c r="A59" i="24"/>
  <c r="A58" i="24"/>
  <c r="A57" i="24"/>
  <c r="A56" i="24"/>
  <c r="A55" i="24"/>
  <c r="A54" i="24"/>
  <c r="A53" i="24"/>
  <c r="A52" i="24"/>
  <c r="A51" i="24"/>
  <c r="A50" i="24"/>
  <c r="A49" i="24"/>
  <c r="A48" i="24"/>
  <c r="A47" i="24"/>
  <c r="A46" i="24"/>
  <c r="A45" i="24"/>
  <c r="A44" i="24"/>
  <c r="A38" i="24"/>
  <c r="A36" i="24"/>
  <c r="A35" i="24"/>
  <c r="A34" i="24"/>
  <c r="A33" i="24"/>
  <c r="A32" i="24"/>
  <c r="A31" i="24"/>
  <c r="A30" i="24"/>
  <c r="A29" i="24"/>
  <c r="A28" i="24"/>
  <c r="A27" i="24"/>
  <c r="A26" i="24"/>
  <c r="A25" i="24"/>
  <c r="A24" i="24"/>
  <c r="A23" i="24"/>
  <c r="A22" i="24"/>
  <c r="A21" i="24"/>
  <c r="A20" i="24"/>
  <c r="A19" i="24"/>
  <c r="A18" i="24"/>
  <c r="A17" i="24"/>
  <c r="A16" i="24"/>
  <c r="A15" i="24"/>
  <c r="A14" i="24"/>
  <c r="A13" i="24"/>
  <c r="A12" i="24"/>
  <c r="A11" i="24"/>
  <c r="A43" i="150"/>
  <c r="A41" i="150"/>
  <c r="A40" i="150"/>
  <c r="A39" i="150"/>
  <c r="A38" i="150"/>
  <c r="A37" i="150"/>
  <c r="A36" i="150"/>
  <c r="A35" i="150"/>
  <c r="A34" i="150"/>
  <c r="A33" i="150"/>
  <c r="A32" i="150"/>
  <c r="A31" i="150"/>
  <c r="A30" i="150"/>
  <c r="A29" i="150"/>
  <c r="A28" i="150"/>
  <c r="A27" i="150"/>
  <c r="A26" i="150"/>
  <c r="A25" i="150"/>
  <c r="A24" i="150"/>
  <c r="A23" i="150"/>
  <c r="A22" i="150"/>
  <c r="A21" i="150"/>
  <c r="A20" i="150"/>
  <c r="A19" i="150"/>
  <c r="A18" i="150"/>
  <c r="A17" i="150"/>
  <c r="A16" i="150"/>
  <c r="A72" i="149"/>
  <c r="A70" i="149"/>
  <c r="A69" i="149"/>
  <c r="A68" i="149"/>
  <c r="A67" i="149"/>
  <c r="A66" i="149"/>
  <c r="A65" i="149"/>
  <c r="A64" i="149"/>
  <c r="A63" i="149"/>
  <c r="A62" i="149"/>
  <c r="A61" i="149"/>
  <c r="A60" i="149"/>
  <c r="A59" i="149"/>
  <c r="A58" i="149"/>
  <c r="A57" i="149"/>
  <c r="A56" i="149"/>
  <c r="A55" i="149"/>
  <c r="A54" i="149"/>
  <c r="A53" i="149"/>
  <c r="A52" i="149"/>
  <c r="A51" i="149"/>
  <c r="A50" i="149"/>
  <c r="A49" i="149"/>
  <c r="A48" i="149"/>
  <c r="A47" i="149"/>
  <c r="A46" i="149"/>
  <c r="A45" i="149"/>
  <c r="A41" i="149"/>
  <c r="A39" i="149"/>
  <c r="A38" i="149"/>
  <c r="A37" i="149"/>
  <c r="A36" i="149"/>
  <c r="A35" i="149"/>
  <c r="A34" i="149"/>
  <c r="A33" i="149"/>
  <c r="A32" i="149"/>
  <c r="A31" i="149"/>
  <c r="A30" i="149"/>
  <c r="A29" i="149"/>
  <c r="A28" i="149"/>
  <c r="A27" i="149"/>
  <c r="A26" i="149"/>
  <c r="A25" i="149"/>
  <c r="A24" i="149"/>
  <c r="A23" i="149"/>
  <c r="A22" i="149"/>
  <c r="A21" i="149"/>
  <c r="A20" i="149"/>
  <c r="A19" i="149"/>
  <c r="A18" i="149"/>
  <c r="A17" i="149"/>
  <c r="A16" i="149"/>
  <c r="A15" i="149"/>
  <c r="A14" i="149"/>
  <c r="A43" i="148"/>
  <c r="A41" i="148"/>
  <c r="A40" i="148"/>
  <c r="A39" i="148"/>
  <c r="A38" i="148"/>
  <c r="A37" i="148"/>
  <c r="A36" i="148"/>
  <c r="A35" i="148"/>
  <c r="A34" i="148"/>
  <c r="A33" i="148"/>
  <c r="A32" i="148"/>
  <c r="A31" i="148"/>
  <c r="A30" i="148"/>
  <c r="A29" i="148"/>
  <c r="A28" i="148"/>
  <c r="A27" i="148"/>
  <c r="A26" i="148"/>
  <c r="A25" i="148"/>
  <c r="A24" i="148"/>
  <c r="A23" i="148"/>
  <c r="A22" i="148"/>
  <c r="A21" i="148"/>
  <c r="A20" i="148"/>
  <c r="A19" i="148"/>
  <c r="A18" i="148"/>
  <c r="A17" i="148"/>
  <c r="A16" i="148"/>
  <c r="A75" i="147"/>
  <c r="A71" i="147"/>
  <c r="A70" i="147"/>
  <c r="A69" i="147"/>
  <c r="A68" i="147"/>
  <c r="A67" i="147"/>
  <c r="A66" i="147"/>
  <c r="A65" i="147"/>
  <c r="A64" i="147"/>
  <c r="A63" i="147"/>
  <c r="A62" i="147"/>
  <c r="A61" i="147"/>
  <c r="A60" i="147"/>
  <c r="A59" i="147"/>
  <c r="A58" i="147"/>
  <c r="A57" i="147"/>
  <c r="A56" i="147"/>
  <c r="A55" i="147"/>
  <c r="A54" i="147"/>
  <c r="A53" i="147"/>
  <c r="A52" i="147"/>
  <c r="A51" i="147"/>
  <c r="A50" i="147"/>
  <c r="A49" i="147"/>
  <c r="A48" i="147"/>
  <c r="A47" i="147"/>
  <c r="A46" i="147"/>
  <c r="A43" i="147"/>
  <c r="A39" i="147"/>
  <c r="A38" i="147"/>
  <c r="A37" i="147"/>
  <c r="A36" i="147"/>
  <c r="A35" i="147"/>
  <c r="A34" i="147"/>
  <c r="A33" i="147"/>
  <c r="A32" i="147"/>
  <c r="A31" i="147"/>
  <c r="A30" i="147"/>
  <c r="A29" i="147"/>
  <c r="A28" i="147"/>
  <c r="A27" i="147"/>
  <c r="A26" i="147"/>
  <c r="A25" i="147"/>
  <c r="A24" i="147"/>
  <c r="A23" i="147"/>
  <c r="A22" i="147"/>
  <c r="A21" i="147"/>
  <c r="A20" i="147"/>
  <c r="A19" i="147"/>
  <c r="A18" i="147"/>
  <c r="A17" i="147"/>
  <c r="A16" i="147"/>
  <c r="A15" i="147"/>
  <c r="A14" i="147"/>
  <c r="A43" i="146"/>
  <c r="A41" i="146"/>
  <c r="A40" i="146"/>
  <c r="A39" i="146"/>
  <c r="A38" i="146"/>
  <c r="A37" i="146"/>
  <c r="A36" i="146"/>
  <c r="A35" i="146"/>
  <c r="A34" i="146"/>
  <c r="A33" i="146"/>
  <c r="A32" i="146"/>
  <c r="A31" i="146"/>
  <c r="A30" i="146"/>
  <c r="A29" i="146"/>
  <c r="A28" i="146"/>
  <c r="A27" i="146"/>
  <c r="A26" i="146"/>
  <c r="A25" i="146"/>
  <c r="A24" i="146"/>
  <c r="A23" i="146"/>
  <c r="A22" i="146"/>
  <c r="A21" i="146"/>
  <c r="A20" i="146"/>
  <c r="A19" i="146"/>
  <c r="A18" i="146"/>
  <c r="A17" i="146"/>
  <c r="A16" i="146"/>
  <c r="A43" i="144"/>
  <c r="A41" i="144"/>
  <c r="A40" i="144"/>
  <c r="A39" i="144"/>
  <c r="A38" i="144"/>
  <c r="A37" i="144"/>
  <c r="A36" i="144"/>
  <c r="A35" i="144"/>
  <c r="A34" i="144"/>
  <c r="A33" i="144"/>
  <c r="A32" i="144"/>
  <c r="A31" i="144"/>
  <c r="A30" i="144"/>
  <c r="A29" i="144"/>
  <c r="A28" i="144"/>
  <c r="A27" i="144"/>
  <c r="A26" i="144"/>
  <c r="A25" i="144"/>
  <c r="A24" i="144"/>
  <c r="A23" i="144"/>
  <c r="A22" i="144"/>
  <c r="A21" i="144"/>
  <c r="A20" i="144"/>
  <c r="A19" i="144"/>
  <c r="A18" i="144"/>
  <c r="A17" i="144"/>
  <c r="A16" i="144"/>
  <c r="A43" i="141"/>
  <c r="A41" i="141"/>
  <c r="A40" i="141"/>
  <c r="A39" i="141"/>
  <c r="A38" i="141"/>
  <c r="A37" i="141"/>
  <c r="A36" i="141"/>
  <c r="A35" i="141"/>
  <c r="A34" i="141"/>
  <c r="A33" i="141"/>
  <c r="A32" i="141"/>
  <c r="A31" i="141"/>
  <c r="A30" i="141"/>
  <c r="A29" i="141"/>
  <c r="A28" i="141"/>
  <c r="A27" i="141"/>
  <c r="A26" i="141"/>
  <c r="A25" i="141"/>
  <c r="A24" i="141"/>
  <c r="A23" i="141"/>
  <c r="A22" i="141"/>
  <c r="A21" i="141"/>
  <c r="A20" i="141"/>
  <c r="A19" i="141"/>
  <c r="A18" i="141"/>
  <c r="A17" i="141"/>
  <c r="A16" i="141"/>
  <c r="A71" i="143"/>
  <c r="A69" i="143"/>
  <c r="A68" i="143"/>
  <c r="A67" i="143"/>
  <c r="A66" i="143"/>
  <c r="A65" i="143"/>
  <c r="A64" i="143"/>
  <c r="A63" i="143"/>
  <c r="A62" i="143"/>
  <c r="A61" i="143"/>
  <c r="A60" i="143"/>
  <c r="A59" i="143"/>
  <c r="A58" i="143"/>
  <c r="A57" i="143"/>
  <c r="A56" i="143"/>
  <c r="A55" i="143"/>
  <c r="A54" i="143"/>
  <c r="A53" i="143"/>
  <c r="A52" i="143"/>
  <c r="A51" i="143"/>
  <c r="A50" i="143"/>
  <c r="A49" i="143"/>
  <c r="A48" i="143"/>
  <c r="A47" i="143"/>
  <c r="A46" i="143"/>
  <c r="A45" i="143"/>
  <c r="A44" i="143"/>
  <c r="A41" i="143"/>
  <c r="A39" i="143"/>
  <c r="A38" i="143"/>
  <c r="A37" i="143"/>
  <c r="A36" i="143"/>
  <c r="A35" i="143"/>
  <c r="A34" i="143"/>
  <c r="A33" i="143"/>
  <c r="A32" i="143"/>
  <c r="A31" i="143"/>
  <c r="A30" i="143"/>
  <c r="A29" i="143"/>
  <c r="A28" i="143"/>
  <c r="A27" i="143"/>
  <c r="A26" i="143"/>
  <c r="A25" i="143"/>
  <c r="A24" i="143"/>
  <c r="A23" i="143"/>
  <c r="A22" i="143"/>
  <c r="A21" i="143"/>
  <c r="A20" i="143"/>
  <c r="A19" i="143"/>
  <c r="A18" i="143"/>
  <c r="A17" i="143"/>
  <c r="A16" i="143"/>
  <c r="A15" i="143"/>
  <c r="A14" i="143"/>
  <c r="A43" i="142"/>
  <c r="A41" i="142"/>
  <c r="A40" i="142"/>
  <c r="A39" i="142"/>
  <c r="A38" i="142"/>
  <c r="A37" i="142"/>
  <c r="A36" i="142"/>
  <c r="A35" i="142"/>
  <c r="A34" i="142"/>
  <c r="A33" i="142"/>
  <c r="A32" i="142"/>
  <c r="A31" i="142"/>
  <c r="A30" i="142"/>
  <c r="A29" i="142"/>
  <c r="A28" i="142"/>
  <c r="A27" i="142"/>
  <c r="A26" i="142"/>
  <c r="A25" i="142"/>
  <c r="A24" i="142"/>
  <c r="A23" i="142"/>
  <c r="A22" i="142"/>
  <c r="A21" i="142"/>
  <c r="A20" i="142"/>
  <c r="A19" i="142"/>
  <c r="A18" i="142"/>
  <c r="A17" i="142"/>
  <c r="A16" i="142"/>
  <c r="A71" i="13"/>
  <c r="A69" i="13"/>
  <c r="A68" i="13"/>
  <c r="A67" i="13"/>
  <c r="A66" i="13"/>
  <c r="A65" i="13"/>
  <c r="A64" i="13"/>
  <c r="A63" i="13"/>
  <c r="A62" i="13"/>
  <c r="A61" i="13"/>
  <c r="A60" i="13"/>
  <c r="A59" i="13"/>
  <c r="A58" i="13"/>
  <c r="A57" i="13"/>
  <c r="A56" i="13"/>
  <c r="A55" i="13"/>
  <c r="A54" i="13"/>
  <c r="A53" i="13"/>
  <c r="A52" i="13"/>
  <c r="A51" i="13"/>
  <c r="A50" i="13"/>
  <c r="A49" i="13"/>
  <c r="A48" i="13"/>
  <c r="A47" i="13"/>
  <c r="A46" i="13"/>
  <c r="A45" i="13"/>
  <c r="A44" i="13"/>
  <c r="A41" i="13"/>
  <c r="A39" i="13"/>
  <c r="A38" i="13"/>
  <c r="A37" i="13"/>
  <c r="A36" i="13"/>
  <c r="A35" i="13"/>
  <c r="A34" i="13"/>
  <c r="A33" i="13"/>
  <c r="A32" i="13"/>
  <c r="A31" i="13"/>
  <c r="A30" i="13"/>
  <c r="A29" i="13"/>
  <c r="A28" i="13"/>
  <c r="A27" i="13"/>
  <c r="A26" i="13"/>
  <c r="A25" i="13"/>
  <c r="A24" i="13"/>
  <c r="A23" i="13"/>
  <c r="A22" i="13"/>
  <c r="A21" i="13"/>
  <c r="A20" i="13"/>
  <c r="A19" i="13"/>
  <c r="A18" i="13"/>
  <c r="A17" i="13"/>
  <c r="A16" i="13"/>
  <c r="A15" i="13"/>
  <c r="A14" i="13"/>
  <c r="A7" i="95"/>
  <c r="F32" i="20"/>
  <c r="F64" i="20" s="1"/>
  <c r="D22" i="20"/>
  <c r="D54" i="20" s="1"/>
  <c r="Z5" i="145"/>
  <c r="O8" i="20"/>
  <c r="N8" i="20"/>
  <c r="M8" i="20"/>
  <c r="L8" i="20"/>
  <c r="H34" i="22"/>
  <c r="F24" i="22"/>
  <c r="B32" i="13"/>
  <c r="A27" i="153" l="1"/>
  <c r="A14" i="154"/>
  <c r="A30" i="153"/>
  <c r="A23" i="153"/>
  <c r="L11" i="95"/>
  <c r="A13" i="148"/>
  <c r="A9" i="24"/>
  <c r="A34" i="153"/>
  <c r="A18" i="153"/>
  <c r="G10" i="95"/>
  <c r="A11" i="153"/>
  <c r="A11" i="143"/>
  <c r="G11" i="95"/>
  <c r="A36" i="153"/>
  <c r="A19" i="153"/>
  <c r="B34" i="22"/>
  <c r="D21" i="54"/>
  <c r="L21" i="54"/>
  <c r="D23" i="97"/>
  <c r="D25" i="54"/>
  <c r="L25" i="54"/>
  <c r="H27" i="54"/>
  <c r="H30" i="54"/>
  <c r="D30" i="97"/>
  <c r="D32" i="54"/>
  <c r="D36" i="54"/>
  <c r="L36" i="54"/>
  <c r="D38" i="54"/>
  <c r="L38" i="54"/>
  <c r="H39" i="54"/>
  <c r="D41" i="54"/>
  <c r="L41" i="54"/>
  <c r="E36" i="49"/>
  <c r="D46" i="54"/>
  <c r="L46" i="54"/>
  <c r="E31" i="10"/>
  <c r="E35" i="10"/>
  <c r="B37" i="10"/>
  <c r="E35" i="13"/>
  <c r="E65" i="13" s="1"/>
  <c r="D35" i="13"/>
  <c r="D65" i="13" s="1"/>
  <c r="D39" i="10"/>
  <c r="F37" i="13"/>
  <c r="F67" i="13" s="1"/>
  <c r="B62" i="13"/>
  <c r="E34" i="10"/>
  <c r="D41" i="10"/>
  <c r="E16" i="74"/>
  <c r="G20" i="74"/>
  <c r="C23" i="74"/>
  <c r="D28" i="74"/>
  <c r="C29" i="74"/>
  <c r="G29" i="74"/>
  <c r="B30" i="74"/>
  <c r="F30" i="74"/>
  <c r="C33" i="74"/>
  <c r="G33" i="74"/>
  <c r="F34" i="10"/>
  <c r="B34" i="74"/>
  <c r="E35" i="74"/>
  <c r="D36" i="74"/>
  <c r="C37" i="74"/>
  <c r="G37" i="74"/>
  <c r="B38" i="74"/>
  <c r="F38" i="74"/>
  <c r="G34" i="74"/>
  <c r="F21" i="13"/>
  <c r="B36" i="10"/>
  <c r="L27" i="54"/>
  <c r="D39" i="54"/>
  <c r="B16" i="10"/>
  <c r="D34" i="22"/>
  <c r="G23" i="74"/>
  <c r="F15" i="13"/>
  <c r="F45" i="13" s="1"/>
  <c r="D41" i="13"/>
  <c r="D71" i="13" s="1"/>
  <c r="B16" i="74"/>
  <c r="F30" i="160"/>
  <c r="E17" i="10"/>
  <c r="D17" i="74"/>
  <c r="C19" i="74"/>
  <c r="G19" i="74"/>
  <c r="D20" i="74"/>
  <c r="D21" i="74"/>
  <c r="D23" i="10"/>
  <c r="D23" i="74"/>
  <c r="D25" i="74"/>
  <c r="D26" i="74"/>
  <c r="B25" i="13"/>
  <c r="C20" i="74"/>
  <c r="B21" i="13"/>
  <c r="B51" i="13" s="1"/>
  <c r="G24" i="74"/>
  <c r="C27" i="74"/>
  <c r="G27" i="74"/>
  <c r="G28" i="74"/>
  <c r="F29" i="74"/>
  <c r="B33" i="74"/>
  <c r="E32" i="13"/>
  <c r="E62" i="13" s="1"/>
  <c r="D34" i="13"/>
  <c r="D64" i="13" s="1"/>
  <c r="F37" i="74"/>
  <c r="B41" i="74"/>
  <c r="D23" i="54"/>
  <c r="D30" i="54"/>
  <c r="L30" i="54"/>
  <c r="D31" i="97"/>
  <c r="L34" i="54"/>
  <c r="D43" i="54"/>
  <c r="D45" i="54"/>
  <c r="F45" i="160"/>
  <c r="B52" i="163"/>
  <c r="E26" i="74"/>
  <c r="C16" i="10"/>
  <c r="G38" i="74"/>
  <c r="D16" i="74"/>
  <c r="B17" i="74"/>
  <c r="F20" i="74"/>
  <c r="F22" i="74"/>
  <c r="B23" i="74"/>
  <c r="F36" i="10"/>
  <c r="B36" i="74"/>
  <c r="C39" i="74"/>
  <c r="D13" i="22"/>
  <c r="C16" i="74"/>
  <c r="B63" i="13"/>
  <c r="B71" i="13"/>
  <c r="D31" i="20"/>
  <c r="D63" i="20" s="1"/>
  <c r="F34" i="74"/>
  <c r="B41" i="13"/>
  <c r="B34" i="20"/>
  <c r="B66" i="20" s="1"/>
  <c r="E16" i="10"/>
  <c r="B25" i="74"/>
  <c r="D34" i="10"/>
  <c r="C37" i="10"/>
  <c r="H36" i="22"/>
  <c r="D39" i="13"/>
  <c r="D69" i="13" s="1"/>
  <c r="D33" i="13"/>
  <c r="D63" i="13" s="1"/>
  <c r="C65" i="13"/>
  <c r="D19" i="74"/>
  <c r="C17" i="74"/>
  <c r="G17" i="74"/>
  <c r="B19" i="74"/>
  <c r="G21" i="74"/>
  <c r="C22" i="74"/>
  <c r="G22" i="74"/>
  <c r="D21" i="13"/>
  <c r="D51" i="13" s="1"/>
  <c r="F23" i="10"/>
  <c r="B25" i="10"/>
  <c r="D23" i="13"/>
  <c r="D53" i="13" s="1"/>
  <c r="F23" i="13"/>
  <c r="F53" i="13" s="1"/>
  <c r="F27" i="10"/>
  <c r="E28" i="10"/>
  <c r="B29" i="74"/>
  <c r="E30" i="74"/>
  <c r="D31" i="10"/>
  <c r="C32" i="74"/>
  <c r="G32" i="74"/>
  <c r="F33" i="74"/>
  <c r="C35" i="10"/>
  <c r="D35" i="10"/>
  <c r="C36" i="74"/>
  <c r="B35" i="13"/>
  <c r="D37" i="10"/>
  <c r="E37" i="10"/>
  <c r="B37" i="74"/>
  <c r="C39" i="10"/>
  <c r="E37" i="13"/>
  <c r="E67" i="13" s="1"/>
  <c r="F41" i="74"/>
  <c r="H21" i="54"/>
  <c r="D24" i="54"/>
  <c r="H26" i="54"/>
  <c r="D26" i="97"/>
  <c r="D27" i="54"/>
  <c r="D28" i="54"/>
  <c r="L28" i="54"/>
  <c r="D37" i="54"/>
  <c r="L37" i="54"/>
  <c r="H29" i="54"/>
  <c r="D29" i="97"/>
  <c r="L31" i="54"/>
  <c r="D33" i="97"/>
  <c r="D34" i="54"/>
  <c r="D35" i="54"/>
  <c r="L35" i="54"/>
  <c r="H36" i="54"/>
  <c r="D36" i="97"/>
  <c r="L39" i="54"/>
  <c r="D40" i="54"/>
  <c r="H41" i="54"/>
  <c r="D41" i="97"/>
  <c r="H42" i="54"/>
  <c r="L43" i="54"/>
  <c r="D44" i="54"/>
  <c r="L44" i="54"/>
  <c r="H45" i="54"/>
  <c r="E21" i="74"/>
  <c r="E27" i="74"/>
  <c r="E28" i="74"/>
  <c r="D29" i="74"/>
  <c r="C30" i="74"/>
  <c r="G30" i="74"/>
  <c r="F31" i="10"/>
  <c r="B31" i="74"/>
  <c r="F31" i="74"/>
  <c r="D33" i="74"/>
  <c r="C34" i="74"/>
  <c r="F35" i="10"/>
  <c r="B35" i="74"/>
  <c r="F35" i="74"/>
  <c r="E34" i="13"/>
  <c r="E64" i="13" s="1"/>
  <c r="E36" i="74"/>
  <c r="D37" i="74"/>
  <c r="C38" i="74"/>
  <c r="F39" i="10"/>
  <c r="E40" i="74"/>
  <c r="H43" i="54"/>
  <c r="D43" i="97"/>
  <c r="E36" i="10"/>
  <c r="D32" i="13"/>
  <c r="D62" i="13" s="1"/>
  <c r="B34" i="10"/>
  <c r="D33" i="20"/>
  <c r="D65" i="20" s="1"/>
  <c r="E33" i="74"/>
  <c r="G16" i="74"/>
  <c r="F30" i="158"/>
  <c r="B43" i="163"/>
  <c r="E22" i="74"/>
  <c r="E23" i="13"/>
  <c r="E53" i="13" s="1"/>
  <c r="E25" i="74"/>
  <c r="E32" i="74"/>
  <c r="H13" i="22"/>
  <c r="B39" i="74"/>
  <c r="C32" i="13"/>
  <c r="C34" i="10"/>
  <c r="E43" i="10"/>
  <c r="G35" i="74"/>
  <c r="C62" i="13"/>
  <c r="F32" i="13"/>
  <c r="F62" i="13" s="1"/>
  <c r="F16" i="10"/>
  <c r="F30" i="159"/>
  <c r="F28" i="162"/>
  <c r="E19" i="74"/>
  <c r="B20" i="74"/>
  <c r="B21" i="74"/>
  <c r="F23" i="74"/>
  <c r="F25" i="74"/>
  <c r="B26" i="74"/>
  <c r="F26" i="74"/>
  <c r="B27" i="74"/>
  <c r="F27" i="74"/>
  <c r="B28" i="74"/>
  <c r="B29" i="13"/>
  <c r="B59" i="13" s="1"/>
  <c r="C31" i="74"/>
  <c r="G31" i="74"/>
  <c r="D34" i="74"/>
  <c r="B33" i="13"/>
  <c r="C35" i="74"/>
  <c r="C35" i="13"/>
  <c r="B37" i="13"/>
  <c r="B67" i="13" s="1"/>
  <c r="D37" i="13"/>
  <c r="D67" i="13" s="1"/>
  <c r="G39" i="74"/>
  <c r="B40" i="74"/>
  <c r="F40" i="74"/>
  <c r="C39" i="13"/>
  <c r="C69" i="13" s="1"/>
  <c r="F28" i="20"/>
  <c r="F60" i="20" s="1"/>
  <c r="F29" i="13"/>
  <c r="F59" i="13" s="1"/>
  <c r="F21" i="74"/>
  <c r="F32" i="74"/>
  <c r="G40" i="74"/>
  <c r="F35" i="13"/>
  <c r="F65" i="13" s="1"/>
  <c r="C33" i="13"/>
  <c r="C63" i="13" s="1"/>
  <c r="F51" i="13"/>
  <c r="F25" i="10"/>
  <c r="F37" i="10"/>
  <c r="E39" i="10"/>
  <c r="B24" i="22"/>
  <c r="F28" i="10"/>
  <c r="B56" i="13"/>
  <c r="B22" i="74"/>
  <c r="F19" i="74"/>
  <c r="F36" i="161"/>
  <c r="F26" i="165"/>
  <c r="F28" i="165" s="1"/>
  <c r="D32" i="22"/>
  <c r="B35" i="10"/>
  <c r="D31" i="74"/>
  <c r="B23" i="13"/>
  <c r="B53" i="13" s="1"/>
  <c r="B15" i="13"/>
  <c r="B45" i="13" s="1"/>
  <c r="B27" i="10"/>
  <c r="H20" i="22"/>
  <c r="B36" i="20"/>
  <c r="B68" i="20" s="1"/>
  <c r="C28" i="74"/>
  <c r="E41" i="74"/>
  <c r="B24" i="74"/>
  <c r="E24" i="74"/>
  <c r="D22" i="54"/>
  <c r="L22" i="54"/>
  <c r="H23" i="54"/>
  <c r="D27" i="97"/>
  <c r="H33" i="54"/>
  <c r="H34" i="54"/>
  <c r="D34" i="97"/>
  <c r="D39" i="97"/>
  <c r="F43" i="158"/>
  <c r="F46" i="160"/>
  <c r="B17" i="10"/>
  <c r="D17" i="10"/>
  <c r="C23" i="10"/>
  <c r="C25" i="10"/>
  <c r="C27" i="10"/>
  <c r="D27" i="10"/>
  <c r="D28" i="10"/>
  <c r="B41" i="10"/>
  <c r="E41" i="10"/>
  <c r="B39" i="13"/>
  <c r="B69" i="13" s="1"/>
  <c r="F48" i="161"/>
  <c r="F45" i="162"/>
  <c r="F46" i="162"/>
  <c r="F33" i="165"/>
  <c r="F17" i="10"/>
  <c r="D15" i="13"/>
  <c r="D45" i="13" s="1"/>
  <c r="G25" i="74"/>
  <c r="E31" i="74"/>
  <c r="D35" i="74"/>
  <c r="C34" i="13"/>
  <c r="C64" i="13" s="1"/>
  <c r="D36" i="10"/>
  <c r="B34" i="13"/>
  <c r="B64" i="13" s="1"/>
  <c r="F34" i="13"/>
  <c r="F64" i="13" s="1"/>
  <c r="G36" i="74"/>
  <c r="E39" i="74"/>
  <c r="D21" i="97"/>
  <c r="H25" i="54"/>
  <c r="D32" i="97"/>
  <c r="H38" i="54"/>
  <c r="D38" i="97"/>
  <c r="D40" i="97"/>
  <c r="D46" i="97"/>
  <c r="A11" i="13"/>
  <c r="A7" i="145"/>
  <c r="Z7" i="145" s="1"/>
  <c r="A7" i="20"/>
  <c r="P7" i="20" s="1"/>
  <c r="A7" i="30"/>
  <c r="Y7" i="30" s="1"/>
  <c r="R10" i="95"/>
  <c r="A20" i="154"/>
  <c r="A12" i="154"/>
  <c r="A7" i="14"/>
  <c r="Z7" i="14" s="1"/>
  <c r="A7" i="22"/>
  <c r="P7" i="22" s="1"/>
  <c r="A13" i="150"/>
  <c r="A13" i="74"/>
  <c r="H10" i="95"/>
  <c r="Z7" i="11"/>
  <c r="A7" i="137"/>
  <c r="W7" i="137" s="1"/>
  <c r="D43" i="10"/>
  <c r="C41" i="13"/>
  <c r="D42" i="22"/>
  <c r="C43" i="10"/>
  <c r="C41" i="10"/>
  <c r="C37" i="13"/>
  <c r="C67" i="13" s="1"/>
  <c r="B39" i="10"/>
  <c r="D36" i="22"/>
  <c r="E37" i="74"/>
  <c r="C36" i="10"/>
  <c r="D33" i="22"/>
  <c r="B31" i="10"/>
  <c r="C29" i="13"/>
  <c r="C59" i="13" s="1"/>
  <c r="C31" i="10"/>
  <c r="C28" i="10"/>
  <c r="D25" i="22"/>
  <c r="B28" i="10"/>
  <c r="C26" i="13"/>
  <c r="E27" i="10"/>
  <c r="D24" i="22"/>
  <c r="C25" i="13"/>
  <c r="E25" i="10"/>
  <c r="D25" i="10"/>
  <c r="D22" i="22"/>
  <c r="C23" i="13"/>
  <c r="C53" i="13" s="1"/>
  <c r="C21" i="13"/>
  <c r="C51" i="13" s="1"/>
  <c r="E21" i="13"/>
  <c r="E51" i="13" s="1"/>
  <c r="E23" i="10"/>
  <c r="D20" i="22"/>
  <c r="B23" i="10"/>
  <c r="C17" i="10"/>
  <c r="B14" i="20"/>
  <c r="B46" i="20" s="1"/>
  <c r="C15" i="13"/>
  <c r="C45" i="13" s="1"/>
  <c r="F16" i="74"/>
  <c r="D24" i="20"/>
  <c r="D56" i="20" s="1"/>
  <c r="E25" i="13"/>
  <c r="E55" i="13" s="1"/>
  <c r="B25" i="20"/>
  <c r="B57" i="20" s="1"/>
  <c r="D26" i="13"/>
  <c r="D56" i="13" s="1"/>
  <c r="M8" i="22"/>
  <c r="E8" i="22"/>
  <c r="K8" i="22"/>
  <c r="I8" i="22"/>
  <c r="O8" i="22"/>
  <c r="G8" i="22"/>
  <c r="A24" i="154"/>
  <c r="A24" i="153"/>
  <c r="A15" i="154"/>
  <c r="A15" i="153"/>
  <c r="A3" i="22"/>
  <c r="J3" i="22" s="1"/>
  <c r="A3" i="14"/>
  <c r="N3" i="14" s="1"/>
  <c r="A3" i="20"/>
  <c r="J3" i="20" s="1"/>
  <c r="A3" i="147"/>
  <c r="A3" i="17"/>
  <c r="N3" i="17" s="1"/>
  <c r="A3" i="145"/>
  <c r="N3" i="145" s="1"/>
  <c r="A3" i="32"/>
  <c r="N3" i="32" s="1"/>
  <c r="N3" i="11"/>
  <c r="C24" i="74"/>
  <c r="D24" i="74"/>
  <c r="D25" i="13"/>
  <c r="D55" i="13" s="1"/>
  <c r="B24" i="20"/>
  <c r="B56" i="20" s="1"/>
  <c r="F25" i="13"/>
  <c r="F55" i="13" s="1"/>
  <c r="F24" i="20"/>
  <c r="F56" i="20" s="1"/>
  <c r="D25" i="20"/>
  <c r="D57" i="20" s="1"/>
  <c r="E26" i="13"/>
  <c r="E56" i="13" s="1"/>
  <c r="E23" i="74"/>
  <c r="F39" i="74"/>
  <c r="D41" i="74"/>
  <c r="E39" i="13"/>
  <c r="E69" i="13" s="1"/>
  <c r="B13" i="22"/>
  <c r="F44" i="13"/>
  <c r="B14" i="13"/>
  <c r="B44" i="13" s="1"/>
  <c r="D29" i="13"/>
  <c r="D59" i="13" s="1"/>
  <c r="E20" i="74"/>
  <c r="E17" i="74"/>
  <c r="C21" i="74"/>
  <c r="C26" i="74"/>
  <c r="D32" i="74"/>
  <c r="F36" i="74"/>
  <c r="E29" i="74"/>
  <c r="D38" i="74"/>
  <c r="E33" i="13"/>
  <c r="E63" i="13" s="1"/>
  <c r="D22" i="74"/>
  <c r="A33" i="153"/>
  <c r="F25" i="20"/>
  <c r="F57" i="20" s="1"/>
  <c r="F26" i="13"/>
  <c r="F56" i="13" s="1"/>
  <c r="R9" i="95"/>
  <c r="H9" i="95"/>
  <c r="M9" i="95"/>
  <c r="G26" i="74"/>
  <c r="E34" i="74"/>
  <c r="F28" i="74"/>
  <c r="D16" i="10"/>
  <c r="E29" i="13"/>
  <c r="E59" i="13" s="1"/>
  <c r="C25" i="74"/>
  <c r="D27" i="74"/>
  <c r="D30" i="74"/>
  <c r="B32" i="74"/>
  <c r="D39" i="74"/>
  <c r="G41" i="74"/>
  <c r="F39" i="13"/>
  <c r="F69" i="13" s="1"/>
  <c r="F33" i="13"/>
  <c r="F63" i="13" s="1"/>
  <c r="F24" i="74"/>
  <c r="A5" i="13"/>
  <c r="A7" i="143" s="1"/>
  <c r="S10" i="95"/>
  <c r="N10" i="95"/>
  <c r="A35" i="154"/>
  <c r="A35" i="153"/>
  <c r="A26" i="154"/>
  <c r="A26" i="153"/>
  <c r="A17" i="154"/>
  <c r="A17" i="153"/>
  <c r="G8" i="95"/>
  <c r="Q8" i="95"/>
  <c r="E15" i="13"/>
  <c r="E45" i="13" s="1"/>
  <c r="R11" i="95"/>
  <c r="H11" i="95"/>
  <c r="A31" i="154"/>
  <c r="A31" i="153"/>
  <c r="A22" i="154"/>
  <c r="A22" i="153"/>
  <c r="A13" i="154"/>
  <c r="A13" i="153"/>
  <c r="F43" i="159"/>
  <c r="F49" i="159" s="1"/>
  <c r="F32" i="165"/>
  <c r="Q10" i="95"/>
  <c r="F46" i="164"/>
  <c r="F36" i="164"/>
  <c r="F51" i="160" l="1"/>
  <c r="F49" i="158"/>
  <c r="B58" i="163"/>
  <c r="F53" i="161"/>
  <c r="F50" i="162"/>
  <c r="F52" i="164"/>
  <c r="F38" i="165"/>
  <c r="B18" i="74" l="1"/>
  <c r="D18" i="74"/>
  <c r="C18" i="74"/>
  <c r="E18" i="74" l="1"/>
  <c r="F18" i="74" l="1"/>
  <c r="G18" i="74"/>
  <c r="H34" i="97" l="1"/>
  <c r="L34" i="97"/>
  <c r="H35" i="97"/>
  <c r="L35" i="97"/>
  <c r="H36" i="97"/>
  <c r="L36" i="97"/>
  <c r="H37" i="97"/>
  <c r="L37" i="97"/>
  <c r="H38" i="97"/>
  <c r="L38" i="97"/>
  <c r="H39" i="97"/>
  <c r="L39" i="97"/>
  <c r="H40" i="97"/>
  <c r="L40" i="97"/>
  <c r="H41" i="97"/>
  <c r="L41" i="97"/>
  <c r="H42" i="97"/>
  <c r="L42" i="97"/>
  <c r="H43" i="97"/>
  <c r="L43" i="97"/>
  <c r="H44" i="97"/>
  <c r="L44" i="97"/>
  <c r="H46" i="97"/>
  <c r="L46" i="97"/>
  <c r="J27" i="49"/>
  <c r="E55" i="95"/>
  <c r="E57" i="95"/>
  <c r="E65" i="95"/>
  <c r="E63" i="95" l="1"/>
  <c r="E59" i="95"/>
  <c r="E37" i="95"/>
  <c r="E61" i="95"/>
  <c r="J34" i="95"/>
  <c r="J32" i="95"/>
  <c r="J30" i="95"/>
  <c r="J28" i="95"/>
  <c r="J67" i="49"/>
  <c r="J64" i="49"/>
  <c r="J62" i="49"/>
  <c r="J60" i="49"/>
  <c r="J58" i="49"/>
  <c r="J56" i="49"/>
  <c r="E58" i="95"/>
  <c r="E67" i="95"/>
  <c r="E64" i="95"/>
  <c r="E62" i="95"/>
  <c r="E60" i="95"/>
  <c r="E27" i="49"/>
  <c r="J39" i="95"/>
  <c r="E67" i="49"/>
  <c r="E64" i="49"/>
  <c r="E62" i="49"/>
  <c r="E60" i="49"/>
  <c r="J39" i="49"/>
  <c r="J36" i="49"/>
  <c r="E34" i="49"/>
  <c r="E32" i="49"/>
  <c r="E30" i="49"/>
  <c r="E28" i="49"/>
  <c r="J65" i="95"/>
  <c r="J63" i="95"/>
  <c r="J61" i="95"/>
  <c r="J59" i="95"/>
  <c r="J57" i="95"/>
  <c r="J55" i="95"/>
  <c r="J37" i="95"/>
  <c r="E35" i="95"/>
  <c r="E33" i="95"/>
  <c r="E31" i="95"/>
  <c r="E29" i="95"/>
  <c r="E27" i="95"/>
  <c r="E65" i="49"/>
  <c r="E63" i="49"/>
  <c r="E61" i="49"/>
  <c r="E59" i="49"/>
  <c r="E57" i="49"/>
  <c r="E55" i="49"/>
  <c r="E37" i="49"/>
  <c r="J34" i="49"/>
  <c r="J32" i="49"/>
  <c r="J30" i="49"/>
  <c r="J28" i="49"/>
  <c r="E56" i="95"/>
  <c r="E39" i="95"/>
  <c r="J35" i="95"/>
  <c r="J33" i="95"/>
  <c r="J31" i="95"/>
  <c r="J29" i="95"/>
  <c r="J27" i="95"/>
  <c r="J65" i="49"/>
  <c r="J63" i="49"/>
  <c r="J61" i="49"/>
  <c r="J59" i="49"/>
  <c r="J57" i="49"/>
  <c r="J55" i="49"/>
  <c r="J37" i="49"/>
  <c r="E35" i="49"/>
  <c r="E33" i="49"/>
  <c r="E31" i="49"/>
  <c r="E29" i="49"/>
  <c r="J67" i="95"/>
  <c r="J64" i="95"/>
  <c r="J62" i="95"/>
  <c r="J60" i="95"/>
  <c r="J58" i="95"/>
  <c r="J56" i="95"/>
  <c r="E36" i="95"/>
  <c r="E34" i="95"/>
  <c r="E32" i="95"/>
  <c r="E30" i="95"/>
  <c r="E28" i="95"/>
  <c r="E58" i="49"/>
  <c r="E56" i="49"/>
  <c r="E39" i="49"/>
  <c r="J35" i="49"/>
  <c r="J33" i="49"/>
  <c r="J31" i="49"/>
  <c r="J29" i="49"/>
  <c r="H45" i="97"/>
  <c r="L45" i="97"/>
  <c r="E38" i="95" l="1"/>
  <c r="J38" i="49"/>
  <c r="E66" i="49"/>
  <c r="J66" i="49"/>
  <c r="J38" i="95"/>
  <c r="E38" i="49"/>
  <c r="J66" i="95"/>
  <c r="E66" i="95"/>
  <c r="H32" i="54" l="1"/>
  <c r="L32" i="54"/>
  <c r="H21" i="97"/>
  <c r="L21" i="97"/>
  <c r="H22" i="97"/>
  <c r="L22" i="97"/>
  <c r="H23" i="97"/>
  <c r="L23" i="97"/>
  <c r="H24" i="97"/>
  <c r="L24" i="97"/>
  <c r="H25" i="97"/>
  <c r="L25" i="97"/>
  <c r="H26" i="97"/>
  <c r="L26" i="97"/>
  <c r="H27" i="97"/>
  <c r="L27" i="97"/>
  <c r="H28" i="97"/>
  <c r="L28" i="97"/>
  <c r="H29" i="97"/>
  <c r="L29" i="97"/>
  <c r="H30" i="97"/>
  <c r="L30" i="97"/>
  <c r="H31" i="97"/>
  <c r="L31" i="97"/>
  <c r="H32" i="97"/>
  <c r="L32" i="97"/>
  <c r="H33" i="97"/>
  <c r="L33" i="97"/>
  <c r="E14" i="49"/>
  <c r="J14" i="49"/>
  <c r="E18" i="49"/>
  <c r="J20" i="49"/>
  <c r="E23" i="49"/>
  <c r="J24" i="49"/>
  <c r="E25" i="49"/>
  <c r="E42" i="49"/>
  <c r="J43" i="49"/>
  <c r="E44" i="49"/>
  <c r="J45" i="49"/>
  <c r="E47" i="95" l="1"/>
  <c r="E51" i="95"/>
  <c r="E45" i="95"/>
  <c r="E26" i="95"/>
  <c r="E24" i="95"/>
  <c r="E22" i="95"/>
  <c r="E20" i="95"/>
  <c r="E18" i="95"/>
  <c r="E16" i="95"/>
  <c r="E14" i="95"/>
  <c r="E53" i="49"/>
  <c r="E51" i="49"/>
  <c r="E49" i="49"/>
  <c r="E47" i="49"/>
  <c r="E26" i="49"/>
  <c r="E22" i="49"/>
  <c r="J17" i="49"/>
  <c r="J15" i="49"/>
  <c r="E53" i="95"/>
  <c r="E49" i="95"/>
  <c r="E43" i="95"/>
  <c r="J42" i="95"/>
  <c r="J25" i="95"/>
  <c r="J23" i="95"/>
  <c r="J21" i="95"/>
  <c r="J19" i="95"/>
  <c r="J17" i="95"/>
  <c r="J52" i="49"/>
  <c r="E17" i="49"/>
  <c r="E15" i="49"/>
  <c r="J44" i="49"/>
  <c r="J42" i="49"/>
  <c r="J25" i="49"/>
  <c r="J23" i="49"/>
  <c r="J53" i="95"/>
  <c r="J43" i="95"/>
  <c r="J54" i="95"/>
  <c r="J52" i="95"/>
  <c r="J50" i="95"/>
  <c r="J48" i="95"/>
  <c r="J46" i="95"/>
  <c r="J44" i="95"/>
  <c r="J15" i="95"/>
  <c r="J54" i="49"/>
  <c r="J50" i="49"/>
  <c r="J48" i="49"/>
  <c r="J46" i="49"/>
  <c r="E45" i="49"/>
  <c r="E43" i="49"/>
  <c r="E24" i="49"/>
  <c r="J19" i="49"/>
  <c r="J51" i="95"/>
  <c r="J49" i="95"/>
  <c r="J47" i="95"/>
  <c r="J45" i="95"/>
  <c r="J26" i="95"/>
  <c r="J24" i="95"/>
  <c r="J22" i="95"/>
  <c r="J20" i="95"/>
  <c r="J18" i="95"/>
  <c r="J16" i="95"/>
  <c r="J14" i="95"/>
  <c r="J53" i="49"/>
  <c r="J51" i="49"/>
  <c r="J49" i="49"/>
  <c r="J26" i="49"/>
  <c r="J22" i="49"/>
  <c r="E20" i="49"/>
  <c r="E16" i="49"/>
  <c r="E54" i="95"/>
  <c r="E52" i="95"/>
  <c r="E50" i="95"/>
  <c r="E48" i="95"/>
  <c r="E46" i="95"/>
  <c r="E44" i="95"/>
  <c r="E42" i="95"/>
  <c r="E25" i="95"/>
  <c r="E23" i="95"/>
  <c r="E21" i="95"/>
  <c r="E19" i="95"/>
  <c r="E17" i="95"/>
  <c r="E15" i="95"/>
  <c r="E54" i="49"/>
  <c r="E52" i="49"/>
  <c r="E50" i="49"/>
  <c r="E48" i="49"/>
  <c r="E46" i="49"/>
  <c r="J21" i="49"/>
  <c r="E19" i="49"/>
  <c r="J18" i="49"/>
  <c r="J16" i="49"/>
  <c r="J47" i="49"/>
  <c r="C16" i="13" l="1"/>
  <c r="F18" i="10"/>
  <c r="H16" i="22"/>
  <c r="E17" i="13"/>
  <c r="F19" i="10"/>
  <c r="C18" i="13"/>
  <c r="D18" i="22"/>
  <c r="E19" i="13"/>
  <c r="B22" i="10"/>
  <c r="F22" i="10"/>
  <c r="D21" i="22"/>
  <c r="B23" i="22"/>
  <c r="D23" i="22"/>
  <c r="D15" i="20"/>
  <c r="D47" i="20" s="1"/>
  <c r="H15" i="20"/>
  <c r="H47" i="20" s="1"/>
  <c r="D16" i="20"/>
  <c r="H16" i="20"/>
  <c r="D17" i="20"/>
  <c r="D49" i="20" s="1"/>
  <c r="H17" i="20"/>
  <c r="H49" i="20" s="1"/>
  <c r="D18" i="20"/>
  <c r="H18" i="20"/>
  <c r="D19" i="20"/>
  <c r="D51" i="20" s="1"/>
  <c r="H19" i="20"/>
  <c r="H51" i="20" s="1"/>
  <c r="D21" i="20"/>
  <c r="H21" i="20"/>
  <c r="B15" i="20"/>
  <c r="B47" i="20" s="1"/>
  <c r="F15" i="20"/>
  <c r="F47" i="20" s="1"/>
  <c r="B16" i="20"/>
  <c r="B48" i="20" s="1"/>
  <c r="F16" i="20"/>
  <c r="F48" i="20" s="1"/>
  <c r="B17" i="20"/>
  <c r="B49" i="20" s="1"/>
  <c r="F17" i="20"/>
  <c r="F49" i="20" s="1"/>
  <c r="B18" i="20"/>
  <c r="B50" i="20" s="1"/>
  <c r="F18" i="20"/>
  <c r="F50" i="20" s="1"/>
  <c r="B19" i="20"/>
  <c r="B51" i="20" s="1"/>
  <c r="F19" i="20"/>
  <c r="F51" i="20" s="1"/>
  <c r="B21" i="20"/>
  <c r="B53" i="20" s="1"/>
  <c r="F21" i="20"/>
  <c r="F53" i="20" s="1"/>
  <c r="B23" i="20"/>
  <c r="B55" i="20" s="1"/>
  <c r="D23" i="20"/>
  <c r="D55" i="20" s="1"/>
  <c r="F23" i="20"/>
  <c r="H23" i="20"/>
  <c r="H55" i="20" s="1"/>
  <c r="D48" i="20"/>
  <c r="H48" i="20"/>
  <c r="D50" i="20"/>
  <c r="H50" i="20"/>
  <c r="D53" i="20"/>
  <c r="H53" i="20"/>
  <c r="F55" i="20"/>
  <c r="B15" i="22"/>
  <c r="F15" i="22"/>
  <c r="B16" i="22"/>
  <c r="F16" i="22"/>
  <c r="F17" i="22"/>
  <c r="F18" i="22"/>
  <c r="F19" i="22"/>
  <c r="F21" i="22"/>
  <c r="F23" i="22"/>
  <c r="D19" i="22" l="1"/>
  <c r="D17" i="22"/>
  <c r="D15" i="22"/>
  <c r="D24" i="13"/>
  <c r="D54" i="13" s="1"/>
  <c r="F22" i="13"/>
  <c r="F52" i="13" s="1"/>
  <c r="B22" i="13"/>
  <c r="B52" i="13" s="1"/>
  <c r="D20" i="13"/>
  <c r="D50" i="13" s="1"/>
  <c r="F19" i="13"/>
  <c r="F49" i="13" s="1"/>
  <c r="D19" i="13"/>
  <c r="D49" i="13" s="1"/>
  <c r="B19" i="13"/>
  <c r="D18" i="13"/>
  <c r="D48" i="13" s="1"/>
  <c r="B18" i="13"/>
  <c r="B48" i="13" s="1"/>
  <c r="F17" i="13"/>
  <c r="F47" i="13" s="1"/>
  <c r="B17" i="13"/>
  <c r="B47" i="13" s="1"/>
  <c r="D16" i="13"/>
  <c r="D46" i="13" s="1"/>
  <c r="B16" i="13"/>
  <c r="B46" i="13" s="1"/>
  <c r="D20" i="10"/>
  <c r="H23" i="22"/>
  <c r="H21" i="22"/>
  <c r="H19" i="22"/>
  <c r="H18" i="22"/>
  <c r="H17" i="22"/>
  <c r="F26" i="10"/>
  <c r="F24" i="10"/>
  <c r="F21" i="10"/>
  <c r="F20" i="10"/>
  <c r="E24" i="10"/>
  <c r="D21" i="10"/>
  <c r="C18" i="10"/>
  <c r="B24" i="13"/>
  <c r="B54" i="13" s="1"/>
  <c r="D22" i="13"/>
  <c r="D52" i="13" s="1"/>
  <c r="B21" i="22"/>
  <c r="B19" i="22"/>
  <c r="B18" i="22"/>
  <c r="B17" i="22"/>
  <c r="B49" i="13"/>
  <c r="F20" i="13"/>
  <c r="F50" i="13" s="1"/>
  <c r="F18" i="13"/>
  <c r="F48" i="13" s="1"/>
  <c r="D17" i="13"/>
  <c r="D47" i="13" s="1"/>
  <c r="B24" i="10"/>
  <c r="H15" i="22"/>
  <c r="E26" i="10"/>
  <c r="F24" i="13"/>
  <c r="F54" i="13" s="1"/>
  <c r="B20" i="13"/>
  <c r="B50" i="13" s="1"/>
  <c r="F16" i="13"/>
  <c r="F46" i="13" s="1"/>
  <c r="E24" i="13"/>
  <c r="E54" i="13" s="1"/>
  <c r="B26" i="10"/>
  <c r="D24" i="10"/>
  <c r="C22" i="13"/>
  <c r="D22" i="10"/>
  <c r="E20" i="13"/>
  <c r="E50" i="13" s="1"/>
  <c r="E49" i="13"/>
  <c r="C19" i="13"/>
  <c r="C49" i="13" s="1"/>
  <c r="B21" i="10"/>
  <c r="E18" i="13"/>
  <c r="E48" i="13" s="1"/>
  <c r="B20" i="10"/>
  <c r="C48" i="13"/>
  <c r="E47" i="13"/>
  <c r="D19" i="10"/>
  <c r="D16" i="22"/>
  <c r="C17" i="13"/>
  <c r="C47" i="13" s="1"/>
  <c r="D18" i="10"/>
  <c r="E16" i="13"/>
  <c r="E46" i="13" s="1"/>
  <c r="C46" i="13"/>
  <c r="D26" i="10"/>
  <c r="C21" i="10"/>
  <c r="E19" i="10"/>
  <c r="B18" i="10"/>
  <c r="C52" i="13"/>
  <c r="E22" i="13"/>
  <c r="E52" i="13" s="1"/>
  <c r="C20" i="13"/>
  <c r="C50" i="13" s="1"/>
  <c r="C22" i="10"/>
  <c r="E20" i="10"/>
  <c r="B19" i="10"/>
  <c r="C24" i="13"/>
  <c r="C54" i="13" s="1"/>
  <c r="C26" i="10"/>
  <c r="E22" i="10"/>
  <c r="C20" i="10"/>
  <c r="E18" i="10"/>
  <c r="C24" i="10"/>
  <c r="E21" i="10"/>
  <c r="C19" i="10"/>
  <c r="F35" i="22" l="1"/>
  <c r="E38" i="10" l="1"/>
  <c r="B36" i="13"/>
  <c r="B66" i="13" s="1"/>
  <c r="B35" i="20"/>
  <c r="B67" i="20" s="1"/>
  <c r="C36" i="13"/>
  <c r="C66" i="13" s="1"/>
  <c r="F35" i="20"/>
  <c r="F67" i="20" s="1"/>
  <c r="B35" i="22"/>
  <c r="F38" i="10"/>
  <c r="B38" i="10"/>
  <c r="D35" i="22"/>
  <c r="D35" i="20"/>
  <c r="D67" i="20" s="1"/>
  <c r="H35" i="20"/>
  <c r="H67" i="20" s="1"/>
  <c r="D38" i="10"/>
  <c r="E36" i="13" l="1"/>
  <c r="E66" i="13" s="1"/>
  <c r="H35" i="22"/>
  <c r="C38" i="10"/>
  <c r="D36" i="13"/>
  <c r="D66" i="13" s="1"/>
  <c r="F36" i="13"/>
  <c r="F66" i="13" s="1"/>
  <c r="D26" i="22" l="1"/>
  <c r="F26" i="22"/>
  <c r="D27" i="22"/>
  <c r="B60" i="13"/>
  <c r="H29" i="22"/>
  <c r="F30" i="22"/>
  <c r="H30" i="22"/>
  <c r="D37" i="22"/>
  <c r="F40" i="10"/>
  <c r="B26" i="20"/>
  <c r="B58" i="20" s="1"/>
  <c r="F26" i="20"/>
  <c r="F58" i="20" s="1"/>
  <c r="H26" i="20"/>
  <c r="H58" i="20" s="1"/>
  <c r="B27" i="20"/>
  <c r="B59" i="20" s="1"/>
  <c r="F27" i="20"/>
  <c r="F59" i="20" s="1"/>
  <c r="H27" i="20"/>
  <c r="H59" i="20" s="1"/>
  <c r="B29" i="20"/>
  <c r="B61" i="20" s="1"/>
  <c r="F29" i="20"/>
  <c r="F61" i="20" s="1"/>
  <c r="H29" i="20"/>
  <c r="H61" i="20" s="1"/>
  <c r="B30" i="20"/>
  <c r="B62" i="20" s="1"/>
  <c r="F30" i="20"/>
  <c r="F62" i="20" s="1"/>
  <c r="H30" i="20"/>
  <c r="H62" i="20" s="1"/>
  <c r="B37" i="20"/>
  <c r="B69" i="20" s="1"/>
  <c r="F37" i="20"/>
  <c r="F69" i="20" s="1"/>
  <c r="H37" i="20"/>
  <c r="H69" i="20" s="1"/>
  <c r="D26" i="20"/>
  <c r="D27" i="20"/>
  <c r="D59" i="20" s="1"/>
  <c r="D29" i="20"/>
  <c r="D30" i="20"/>
  <c r="D62" i="20" s="1"/>
  <c r="D37" i="20"/>
  <c r="D69" i="20" s="1"/>
  <c r="D58" i="20"/>
  <c r="D61" i="20"/>
  <c r="B26" i="22"/>
  <c r="H26" i="22"/>
  <c r="B27" i="22"/>
  <c r="F27" i="22"/>
  <c r="H27" i="22"/>
  <c r="D29" i="22"/>
  <c r="F29" i="22"/>
  <c r="B30" i="22"/>
  <c r="D30" i="22"/>
  <c r="B37" i="22"/>
  <c r="F37" i="22"/>
  <c r="H37" i="22"/>
  <c r="B29" i="22" l="1"/>
  <c r="F29" i="10"/>
  <c r="F31" i="13"/>
  <c r="F61" i="13" s="1"/>
  <c r="D31" i="13"/>
  <c r="D61" i="13" s="1"/>
  <c r="B31" i="13"/>
  <c r="F32" i="10"/>
  <c r="E28" i="13"/>
  <c r="E58" i="13" s="1"/>
  <c r="E38" i="13"/>
  <c r="E68" i="13" s="1"/>
  <c r="C38" i="13"/>
  <c r="C68" i="13" s="1"/>
  <c r="D30" i="13"/>
  <c r="D60" i="13" s="1"/>
  <c r="F30" i="10"/>
  <c r="E27" i="13"/>
  <c r="E57" i="13" s="1"/>
  <c r="C27" i="13"/>
  <c r="C57" i="13" s="1"/>
  <c r="C31" i="13"/>
  <c r="F28" i="13"/>
  <c r="F58" i="13" s="1"/>
  <c r="D28" i="13"/>
  <c r="D58" i="13" s="1"/>
  <c r="B28" i="13"/>
  <c r="B58" i="13" s="1"/>
  <c r="F38" i="13"/>
  <c r="F68" i="13" s="1"/>
  <c r="B38" i="13"/>
  <c r="B68" i="13" s="1"/>
  <c r="F33" i="10"/>
  <c r="E30" i="13"/>
  <c r="E60" i="13" s="1"/>
  <c r="C30" i="13"/>
  <c r="C60" i="13" s="1"/>
  <c r="F27" i="13"/>
  <c r="F57" i="13" s="1"/>
  <c r="B27" i="13"/>
  <c r="B57" i="13" s="1"/>
  <c r="B40" i="10"/>
  <c r="C33" i="10"/>
  <c r="D32" i="10"/>
  <c r="E30" i="10"/>
  <c r="B29" i="10"/>
  <c r="D38" i="13"/>
  <c r="D68" i="13" s="1"/>
  <c r="E31" i="13"/>
  <c r="E61" i="13" s="1"/>
  <c r="F30" i="13"/>
  <c r="F60" i="13" s="1"/>
  <c r="B30" i="13"/>
  <c r="C28" i="13"/>
  <c r="C58" i="13" s="1"/>
  <c r="D27" i="13"/>
  <c r="D57" i="13" s="1"/>
  <c r="E40" i="10"/>
  <c r="B33" i="10"/>
  <c r="C32" i="10"/>
  <c r="D30" i="10"/>
  <c r="E29" i="10"/>
  <c r="C61" i="13"/>
  <c r="D40" i="10"/>
  <c r="E33" i="10"/>
  <c r="B32" i="10"/>
  <c r="C30" i="10"/>
  <c r="D29" i="10"/>
  <c r="B61" i="13"/>
  <c r="C40" i="10"/>
  <c r="D33" i="10"/>
  <c r="E32" i="10"/>
  <c r="B30" i="10"/>
  <c r="C29" i="10"/>
</calcChain>
</file>

<file path=xl/sharedStrings.xml><?xml version="1.0" encoding="utf-8"?>
<sst xmlns="http://schemas.openxmlformats.org/spreadsheetml/2006/main" count="1582" uniqueCount="401">
  <si>
    <t>Gemeinden/Communes</t>
  </si>
  <si>
    <t>%</t>
  </si>
  <si>
    <t>Concubinage</t>
  </si>
  <si>
    <t>Fribourg</t>
  </si>
  <si>
    <t>fr.</t>
  </si>
  <si>
    <t>Aarau</t>
  </si>
  <si>
    <t>Solothurn</t>
  </si>
  <si>
    <t>Frauenfeld</t>
  </si>
  <si>
    <t>Basel</t>
  </si>
  <si>
    <t>Bellinzona</t>
  </si>
  <si>
    <t>Altdorf</t>
  </si>
  <si>
    <t>Liestal</t>
  </si>
  <si>
    <t>Lausanne</t>
  </si>
  <si>
    <t>Schwyz</t>
  </si>
  <si>
    <t>Schaffhausen</t>
  </si>
  <si>
    <t>Sion</t>
  </si>
  <si>
    <t>Sarnen</t>
  </si>
  <si>
    <t>Herisau</t>
  </si>
  <si>
    <t>Neuchâtel</t>
  </si>
  <si>
    <t>Stans</t>
  </si>
  <si>
    <t>Appenzell</t>
  </si>
  <si>
    <t>Glarus</t>
  </si>
  <si>
    <t>Delémont</t>
  </si>
  <si>
    <t>Zug</t>
  </si>
  <si>
    <t>Chur</t>
  </si>
  <si>
    <t>20'</t>
  </si>
  <si>
    <t>25'</t>
  </si>
  <si>
    <t>30'</t>
  </si>
  <si>
    <t>35'</t>
  </si>
  <si>
    <t>40'</t>
  </si>
  <si>
    <t>45'</t>
  </si>
  <si>
    <t>50'</t>
  </si>
  <si>
    <t>60'</t>
  </si>
  <si>
    <t>70'</t>
  </si>
  <si>
    <t>80'</t>
  </si>
  <si>
    <t>90'</t>
  </si>
  <si>
    <t>100'</t>
  </si>
  <si>
    <t>150'</t>
  </si>
  <si>
    <t>200'</t>
  </si>
  <si>
    <t>300'</t>
  </si>
  <si>
    <t>400'</t>
  </si>
  <si>
    <t>500'</t>
  </si>
  <si>
    <t>15'</t>
  </si>
  <si>
    <t>17.5'</t>
  </si>
  <si>
    <t>Canton</t>
  </si>
  <si>
    <t>Appenzell I.Rh.</t>
  </si>
  <si>
    <t>Total</t>
  </si>
  <si>
    <t>20'000 Fr.</t>
  </si>
  <si>
    <t>50'000 Fr.</t>
  </si>
  <si>
    <t>100'000 Fr.</t>
  </si>
  <si>
    <t>500'000 Fr.</t>
  </si>
  <si>
    <t>20'000 fr.</t>
  </si>
  <si>
    <t>50'000 fr.</t>
  </si>
  <si>
    <t>100'000 fr.</t>
  </si>
  <si>
    <t>500'000 fr.</t>
  </si>
  <si>
    <t>Vaud</t>
  </si>
  <si>
    <t>Valais</t>
  </si>
  <si>
    <t>Aargau</t>
  </si>
  <si>
    <t>Thurgau</t>
  </si>
  <si>
    <t>Tessin</t>
  </si>
  <si>
    <t>Jura</t>
  </si>
  <si>
    <t>Cantons</t>
  </si>
  <si>
    <t>Appenzell A.Rh.</t>
  </si>
  <si>
    <t>Fr.</t>
  </si>
  <si>
    <t>1'000'000 Fr.</t>
  </si>
  <si>
    <t>5'000'000 Fr.</t>
  </si>
  <si>
    <t>Zurich</t>
  </si>
  <si>
    <t>Berne</t>
  </si>
  <si>
    <t>Lucerne</t>
  </si>
  <si>
    <t>Single person</t>
  </si>
  <si>
    <t>Marginal tax burden in the cantonal capitals</t>
  </si>
  <si>
    <t>to</t>
  </si>
  <si>
    <t>Cantonal capitals</t>
  </si>
  <si>
    <t>St. Gall</t>
  </si>
  <si>
    <t>Geneva</t>
  </si>
  <si>
    <t>Direct federal tax</t>
  </si>
  <si>
    <t>Basel-City</t>
  </si>
  <si>
    <t>Basel-Country</t>
  </si>
  <si>
    <t>Children</t>
  </si>
  <si>
    <t>Inheritance</t>
  </si>
  <si>
    <t>Confederation</t>
  </si>
  <si>
    <t xml:space="preserve">Gross earned income in Swiss francs </t>
  </si>
  <si>
    <t xml:space="preserve">Tax burden in Swiss francs </t>
  </si>
  <si>
    <t>Gross earned income in 1'000 SFr.</t>
  </si>
  <si>
    <t xml:space="preserve">Marginal tax burden in o/o </t>
  </si>
  <si>
    <t>Married sole earner without children</t>
  </si>
  <si>
    <t>Tax relief in Swiss francs</t>
  </si>
  <si>
    <t>Tax relief in percent</t>
  </si>
  <si>
    <t>Married sole earner with 2 children</t>
  </si>
  <si>
    <t>Single person with 2 children</t>
  </si>
  <si>
    <t>Indexed tax burden</t>
  </si>
  <si>
    <t>Income distribution 50 : 50</t>
  </si>
  <si>
    <t>Income distribution 70 : 30</t>
  </si>
  <si>
    <t xml:space="preserve">(concubinage = 100) </t>
  </si>
  <si>
    <t>(sole earner = 100)</t>
  </si>
  <si>
    <t>Dual-income married couple versus married sole earner</t>
  </si>
  <si>
    <t>Dual-income married couple versus concubinage</t>
  </si>
  <si>
    <t>Married sole earner - dual-income married couple</t>
  </si>
  <si>
    <t>Sole earner</t>
  </si>
  <si>
    <t>Dual-income</t>
  </si>
  <si>
    <t>Income distribution  50 : 50</t>
  </si>
  <si>
    <t>Income distribution  70 : 30</t>
  </si>
  <si>
    <t>Concubinage - Dual-income married couple</t>
  </si>
  <si>
    <t>Single retired person</t>
  </si>
  <si>
    <t>Social security and retirement income in 1'000 SFr.</t>
  </si>
  <si>
    <t>Tax burden in percent of the social security and retirement income</t>
  </si>
  <si>
    <t>Income in Swiss francs</t>
  </si>
  <si>
    <t>Married retired person</t>
  </si>
  <si>
    <t>Social security and retirement income in Swiss francs</t>
  </si>
  <si>
    <t>Tax burden in percent</t>
  </si>
  <si>
    <t>Years</t>
  </si>
  <si>
    <t>for a married employee without children</t>
  </si>
  <si>
    <t xml:space="preserve">Inflation adjusted gross earned income in Swiss francs </t>
  </si>
  <si>
    <t>Net wealth in 1'000 Swiss francs</t>
  </si>
  <si>
    <t>Tax burden in per mill of the net wealth</t>
  </si>
  <si>
    <t>Net wealth in Swiss francs</t>
  </si>
  <si>
    <t>Married person without children</t>
  </si>
  <si>
    <t xml:space="preserve">Corporations 1) </t>
  </si>
  <si>
    <t>Rate of return in percent</t>
  </si>
  <si>
    <t>Capital and reserves 100'000 Swiss francs</t>
  </si>
  <si>
    <t>Capital and reserves 2'000'000 Swiss francs</t>
  </si>
  <si>
    <t>Corporations 1)</t>
  </si>
  <si>
    <t>Net profit</t>
  </si>
  <si>
    <t>and</t>
  </si>
  <si>
    <t>Municipal 2)</t>
  </si>
  <si>
    <t>Net profit  4'000 Swiss francs 3)</t>
  </si>
  <si>
    <t>Net profit 20'000 Swiss francs 3)</t>
  </si>
  <si>
    <t>Net profit 30'000 Swiss francs 3)</t>
  </si>
  <si>
    <t>Net profit 40'000 Swiss francs 3)</t>
  </si>
  <si>
    <t>Net profit 50'000 Swiss francs 3)</t>
  </si>
  <si>
    <t>Net profit 16'000 Swiss francs 3)</t>
  </si>
  <si>
    <t>Net profit 12'000 Swiss francs 3)</t>
  </si>
  <si>
    <t>Net profit  8'000 Swiss francs 3)</t>
  </si>
  <si>
    <t>The amount of tax due in Swiss francs</t>
  </si>
  <si>
    <t>Geneva 4)</t>
  </si>
  <si>
    <t>3)  Net profit before deducting the taxes paid during the business year</t>
  </si>
  <si>
    <t>4)  Without commercial tax</t>
  </si>
  <si>
    <t>2)  Including church tax</t>
  </si>
  <si>
    <t>Net profit  80'000 Swiss francs 3)</t>
  </si>
  <si>
    <t>Net profit 160'000 Swiss francs 3)</t>
  </si>
  <si>
    <t>Net profit 240'000 Swiss francs 3)</t>
  </si>
  <si>
    <t>Net profit 320'000 Swiss francs 3)</t>
  </si>
  <si>
    <t>Net profit 400'000 Swiss francs 3)</t>
  </si>
  <si>
    <t>Net profit  600'000 Swiss francs 3)</t>
  </si>
  <si>
    <t>Net profit 800'000 Swiss francs 3)</t>
  </si>
  <si>
    <t>Net profit 1'000'000 Swiss francs 3)</t>
  </si>
  <si>
    <t>1)  Commercial, industrial, or bank corporations</t>
  </si>
  <si>
    <t>1)  Commercial, industrial, or bank corporations, without shareholding</t>
  </si>
  <si>
    <t>Taxable capital in Swiss francs</t>
  </si>
  <si>
    <t>Holding company</t>
  </si>
  <si>
    <t>Assumptions</t>
  </si>
  <si>
    <t>Tax object:</t>
  </si>
  <si>
    <t xml:space="preserve">and </t>
  </si>
  <si>
    <t>municipal</t>
  </si>
  <si>
    <t>Amount of tax in Swiss francs</t>
  </si>
  <si>
    <t>0 Swiss francs</t>
  </si>
  <si>
    <t>80'000 Swiss francs</t>
  </si>
  <si>
    <t>160'000 Swiss francs</t>
  </si>
  <si>
    <t>2) Without commercial tax</t>
  </si>
  <si>
    <t xml:space="preserve">1) Net profit before deducting the taxes paid during the business year </t>
  </si>
  <si>
    <t>Management companies</t>
  </si>
  <si>
    <r>
      <t>Confederation</t>
    </r>
    <r>
      <rPr>
        <b/>
        <vertAlign val="superscript"/>
        <sz val="12"/>
        <rFont val="Helvetica"/>
        <family val="2"/>
      </rPr>
      <t xml:space="preserve"> 2)</t>
    </r>
  </si>
  <si>
    <r>
      <t xml:space="preserve">Net profit </t>
    </r>
    <r>
      <rPr>
        <b/>
        <vertAlign val="superscript"/>
        <sz val="12"/>
        <rFont val="Helvetica"/>
        <family val="2"/>
      </rPr>
      <t>1)</t>
    </r>
  </si>
  <si>
    <r>
      <t>Geneva</t>
    </r>
    <r>
      <rPr>
        <sz val="14"/>
        <rFont val="Helvetica"/>
        <family val="2"/>
      </rPr>
      <t xml:space="preserve"> </t>
    </r>
    <r>
      <rPr>
        <vertAlign val="superscript"/>
        <sz val="14"/>
        <rFont val="Helvetica"/>
        <family val="2"/>
      </rPr>
      <t>2)</t>
    </r>
  </si>
  <si>
    <t>2) Same taxation as corporations</t>
  </si>
  <si>
    <t>Municipalities</t>
  </si>
  <si>
    <t>Luzern (City)</t>
  </si>
  <si>
    <t>Freiburg (City)</t>
  </si>
  <si>
    <r>
      <t xml:space="preserve">Solothurn </t>
    </r>
    <r>
      <rPr>
        <b/>
        <vertAlign val="superscript"/>
        <sz val="12"/>
        <rFont val="Helvetica"/>
        <family val="2"/>
      </rPr>
      <t>1)</t>
    </r>
  </si>
  <si>
    <r>
      <t>Grisons</t>
    </r>
    <r>
      <rPr>
        <b/>
        <vertAlign val="superscript"/>
        <sz val="12"/>
        <rFont val="Helvetica"/>
        <family val="2"/>
      </rPr>
      <t xml:space="preserve"> 1)</t>
    </r>
  </si>
  <si>
    <t>Inheritance received by children</t>
  </si>
  <si>
    <t xml:space="preserve">1) Cantons that collect estate tax </t>
  </si>
  <si>
    <r>
      <t xml:space="preserve">Lausanne </t>
    </r>
    <r>
      <rPr>
        <b/>
        <vertAlign val="superscript"/>
        <sz val="12"/>
        <rFont val="Helvetica"/>
        <family val="2"/>
      </rPr>
      <t>2)</t>
    </r>
  </si>
  <si>
    <t>Spouses with children</t>
  </si>
  <si>
    <t>Inheritance received by spouses with children</t>
  </si>
  <si>
    <r>
      <t>Lausanne</t>
    </r>
    <r>
      <rPr>
        <b/>
        <vertAlign val="superscript"/>
        <sz val="12"/>
        <rFont val="Helvetica"/>
        <family val="2"/>
      </rPr>
      <t xml:space="preserve"> 2)</t>
    </r>
  </si>
  <si>
    <r>
      <t>Solothurn</t>
    </r>
    <r>
      <rPr>
        <b/>
        <vertAlign val="superscript"/>
        <sz val="12"/>
        <rFont val="Helvetica"/>
        <family val="2"/>
      </rPr>
      <t xml:space="preserve"> 1)</t>
    </r>
  </si>
  <si>
    <t>Siblings</t>
  </si>
  <si>
    <t>Inheritance received by siblings</t>
  </si>
  <si>
    <t>Nephews and nieces</t>
  </si>
  <si>
    <t>Inheritance received by nephews and nieces</t>
  </si>
  <si>
    <t>Uncles and aunts</t>
  </si>
  <si>
    <t>Inheritance received by uncles and aunts</t>
  </si>
  <si>
    <t>Inheritance received by non-relatives</t>
  </si>
  <si>
    <t xml:space="preserve">Non-relatives </t>
  </si>
  <si>
    <t>Tax burden in percent of gross earned income</t>
  </si>
  <si>
    <t xml:space="preserve">Effects of social deductions </t>
  </si>
  <si>
    <t>Taxable</t>
  </si>
  <si>
    <t>in</t>
  </si>
  <si>
    <t>Swiss francs</t>
  </si>
  <si>
    <t>profit</t>
  </si>
  <si>
    <r>
      <t>Taxpayer</t>
    </r>
    <r>
      <rPr>
        <b/>
        <sz val="12"/>
        <color indexed="10"/>
        <rFont val="Helvetica"/>
        <family val="2"/>
      </rPr>
      <t>:</t>
    </r>
  </si>
  <si>
    <t>municipality</t>
  </si>
  <si>
    <t>Inheritance tax</t>
  </si>
  <si>
    <t>Tax relief for a married sole earner without children compared with a single person</t>
  </si>
  <si>
    <t>Cantonal, municipal and church tax burden on gross earned income</t>
  </si>
  <si>
    <t>Tax relief for a married sole earner with 2 children (including child benefits) compared with a married sole earner without children</t>
  </si>
  <si>
    <t xml:space="preserve">Cantonal, municipal and church tax burden on social security and retirement income </t>
  </si>
  <si>
    <t>Tax relief for a married retired person compared with a married sole earner without children</t>
  </si>
  <si>
    <t>Change of the cantonal, municipal, and church tax burden on gross earned income, in percent</t>
  </si>
  <si>
    <t>Consumer price index as of December (September 1977 = 100)</t>
  </si>
  <si>
    <t>Tax burden in percent on gross earned income</t>
  </si>
  <si>
    <t>Cantonal, municipal and church tax burden on net wealth</t>
  </si>
  <si>
    <t>2)  Net profit before deduction of taxes paid during the business year</t>
  </si>
  <si>
    <t>3)  Without trade tax</t>
  </si>
  <si>
    <t>Federal, cantonal, municipal, and church tax burden on net profit and equity (paid-up capital and reserves) in percent of net profit 2)</t>
  </si>
  <si>
    <t>Net profit and equity tax burden</t>
  </si>
  <si>
    <t>Equity (paid-up capital and reserves) 100'000 Swiss francs</t>
  </si>
  <si>
    <t>Equity (paid-up capital and reserves) 2'000'000 Swiss francs</t>
  </si>
  <si>
    <r>
      <t xml:space="preserve">Cantonal, municipal, and church tax burden on </t>
    </r>
    <r>
      <rPr>
        <b/>
        <u/>
        <sz val="12"/>
        <color indexed="8"/>
        <rFont val="Helvetica"/>
        <family val="2"/>
      </rPr>
      <t>equity (paid-up capital and reserves)</t>
    </r>
  </si>
  <si>
    <t>Equity (paid-up capital and reserves) 2'000'000 francs</t>
  </si>
  <si>
    <t>Pure holding company with only ownership interests in other companies</t>
  </si>
  <si>
    <t>1'000'000 CHF equity, 500'000 CHF disclosed reserves and 500'000 CHF after-tax undisclosed reserves combined with different rates of return (hidden reserves)</t>
  </si>
  <si>
    <t>Company has its head office in the canton,  but does not engage in business activities (carry on business operations)</t>
  </si>
  <si>
    <t>2) Municipalities may collect a maximum surcharge of 100 % of the amount of cantonal tax.</t>
  </si>
  <si>
    <t>Taxing authority</t>
  </si>
  <si>
    <t>5.00 %</t>
  </si>
  <si>
    <t xml:space="preserve"> </t>
  </si>
  <si>
    <t>Zürich</t>
  </si>
  <si>
    <t>Explanatory notes on pages 9 - 11:</t>
  </si>
  <si>
    <t>Assumptions:</t>
  </si>
  <si>
    <t>Gross earned income</t>
  </si>
  <si>
    <t>Deductions</t>
  </si>
  <si>
    <t>Taxable Income</t>
  </si>
  <si>
    <t>Basic Tax amount</t>
  </si>
  <si>
    <t>Municipal tax</t>
  </si>
  <si>
    <t>Church tax, catholic</t>
  </si>
  <si>
    <t>Poll tax</t>
  </si>
  <si>
    <t xml:space="preserve">The following overview presents the gross earned income at which </t>
  </si>
  <si>
    <t xml:space="preserve">excluded in the calculations. </t>
  </si>
  <si>
    <t>Beginning of tax liability</t>
  </si>
  <si>
    <t>Deduction for professional expenses</t>
  </si>
  <si>
    <t>Unemployment insurance premium</t>
  </si>
  <si>
    <t>Pension fund contribution</t>
  </si>
  <si>
    <t>and interest on savings</t>
  </si>
  <si>
    <t xml:space="preserve">Health insurance premiums </t>
  </si>
  <si>
    <t xml:space="preserve">the beginning of tax liability starts for a single person in own </t>
  </si>
  <si>
    <t xml:space="preserve">household. </t>
  </si>
  <si>
    <t>Assumptions the same as above</t>
  </si>
  <si>
    <r>
      <t xml:space="preserve">Tax subject: </t>
    </r>
    <r>
      <rPr>
        <b/>
        <sz val="12"/>
        <rFont val="Helvetica"/>
        <family val="2"/>
      </rPr>
      <t>single</t>
    </r>
    <r>
      <rPr>
        <sz val="12"/>
        <rFont val="Helvetica"/>
        <family val="2"/>
      </rPr>
      <t>, gainfully employed, in own household</t>
    </r>
  </si>
  <si>
    <t>Calculation example (Municipality of Zürich):</t>
  </si>
  <si>
    <t xml:space="preserve">(3 % of net earned income, </t>
  </si>
  <si>
    <t>minimum 2'000 Fr., maximum 4'000 Fr.)</t>
  </si>
  <si>
    <t xml:space="preserve">Tax object:   Gross earned income according to the </t>
  </si>
  <si>
    <t>wage statement</t>
  </si>
  <si>
    <t>Old age and disability contributions</t>
  </si>
  <si>
    <t>Cantonal tax</t>
  </si>
  <si>
    <t>The minimum and poll taxes collected in some cantons have been</t>
  </si>
  <si>
    <t>70:30</t>
  </si>
  <si>
    <t>50:50 / 70:30</t>
  </si>
  <si>
    <t>200'000 Fr.</t>
  </si>
  <si>
    <t>Explanatory notes on pages 13 - 16:</t>
  </si>
  <si>
    <t>without children</t>
  </si>
  <si>
    <t xml:space="preserve">the beginning of tax liability starts for a married person without </t>
  </si>
  <si>
    <t>children.</t>
  </si>
  <si>
    <t>Explanatory notes on pages 18 - 21:</t>
  </si>
  <si>
    <t>with two children.</t>
  </si>
  <si>
    <t>Child deduction</t>
  </si>
  <si>
    <t>the beginning of tax liability starts for a married person with two</t>
  </si>
  <si>
    <t xml:space="preserve">Tax object: Gross earned income according to the </t>
  </si>
  <si>
    <t>Explanatory notes on pages 23 - 25:</t>
  </si>
  <si>
    <t>Tax subject:</t>
  </si>
  <si>
    <t xml:space="preserve">   without children</t>
  </si>
  <si>
    <t>Gross earned income husband</t>
  </si>
  <si>
    <t>Gross earned income wife</t>
  </si>
  <si>
    <t>Gross earned income total</t>
  </si>
  <si>
    <t xml:space="preserve">   Husband</t>
  </si>
  <si>
    <t xml:space="preserve">   Wife</t>
  </si>
  <si>
    <t>5,00% Pension fund contributions</t>
  </si>
  <si>
    <t>./. Health insurance premium reduction</t>
  </si>
  <si>
    <t>Deduction for professional expenses 3% of net earned income</t>
  </si>
  <si>
    <t>(minimum 2'000 Fr., maximum 4'000 Fr.)</t>
  </si>
  <si>
    <t>Dual earner deduction for the lower income</t>
  </si>
  <si>
    <r>
      <t xml:space="preserve">Tax subject: </t>
    </r>
    <r>
      <rPr>
        <b/>
        <sz val="12"/>
        <rFont val="Helvetica"/>
        <family val="2"/>
      </rPr>
      <t>Married</t>
    </r>
    <r>
      <rPr>
        <sz val="12"/>
        <rFont val="Helvetica"/>
        <family val="2"/>
      </rPr>
      <t>, gainfully employed person</t>
    </r>
  </si>
  <si>
    <t>Explanatory notes on pages 27 - 29:</t>
  </si>
  <si>
    <t>with 2 children</t>
  </si>
  <si>
    <r>
      <t xml:space="preserve">Tax subject: </t>
    </r>
    <r>
      <rPr>
        <b/>
        <sz val="12"/>
        <rFont val="Helvetica"/>
        <family val="2"/>
      </rPr>
      <t>single</t>
    </r>
    <r>
      <rPr>
        <sz val="12"/>
        <rFont val="Helvetica"/>
        <family val="2"/>
      </rPr>
      <t>, gainfully employed person,</t>
    </r>
  </si>
  <si>
    <t>Child care deductions</t>
  </si>
  <si>
    <t>the beginning of tax liability starts for a single person with two</t>
  </si>
  <si>
    <t>children</t>
  </si>
  <si>
    <t>Sole earner / Dual-income</t>
  </si>
  <si>
    <t>Concubinage / Dual-income</t>
  </si>
  <si>
    <r>
      <t>Sole earner:</t>
    </r>
    <r>
      <rPr>
        <sz val="10"/>
        <rFont val="Arial"/>
        <family val="2"/>
      </rPr>
      <t xml:space="preserve"> Gainfully employed married person without children. Spouse not employed.</t>
    </r>
  </si>
  <si>
    <r>
      <t>Dual-income: Married couple without children</t>
    </r>
    <r>
      <rPr>
        <sz val="10"/>
        <rFont val="Arial"/>
        <family val="2"/>
      </rPr>
      <t>, both gainfully employed.</t>
    </r>
  </si>
  <si>
    <t>Health insurance premiums and interest on savings</t>
  </si>
  <si>
    <t>Deduction for professional expenses 3% of net earned income (minimum 2'000 Fr., maximum 4'000 Fr.)</t>
  </si>
  <si>
    <r>
      <t>Concubinage:</t>
    </r>
    <r>
      <rPr>
        <sz val="10"/>
        <rFont val="Arial"/>
        <family val="2"/>
      </rPr>
      <t xml:space="preserve"> 2 Single persons in a joint household, both gainfully employed.</t>
    </r>
  </si>
  <si>
    <t xml:space="preserve">Tax objects: Gross earned income according to the </t>
  </si>
  <si>
    <t>Tax subject: Single retired person</t>
  </si>
  <si>
    <t>over 65 years old, in own household;</t>
  </si>
  <si>
    <t>retirement after 01.01.2002</t>
  </si>
  <si>
    <t>Old age and survivors' insurance income and pension income</t>
  </si>
  <si>
    <t>Tax object: Old age and survivors' insurance and pension income</t>
  </si>
  <si>
    <t>Total income</t>
  </si>
  <si>
    <t>Total tax burden</t>
  </si>
  <si>
    <t>Tax subject: Married retired person</t>
  </si>
  <si>
    <t>both spouses over 65 years old;</t>
  </si>
  <si>
    <t>the beginning of tax liability starts for a married retired person.</t>
  </si>
  <si>
    <t>Explanatory notes on pages 51 - 53:</t>
  </si>
  <si>
    <t>Net wealth</t>
  </si>
  <si>
    <r>
      <t>Tax subject: Married person without children, capable of working.</t>
    </r>
    <r>
      <rPr>
        <b/>
        <sz val="12"/>
        <rFont val="Arial"/>
        <family val="2"/>
      </rPr>
      <t xml:space="preserve"> </t>
    </r>
  </si>
  <si>
    <t>Taxable wealth</t>
  </si>
  <si>
    <t>Basic tax amount</t>
  </si>
  <si>
    <t>Married person</t>
  </si>
  <si>
    <t>without</t>
  </si>
  <si>
    <t>1)  Deductions for persons with low income have not been taken into account.</t>
  </si>
  <si>
    <r>
      <t>Person capable of working</t>
    </r>
    <r>
      <rPr>
        <vertAlign val="superscript"/>
        <sz val="12"/>
        <rFont val="Arial"/>
        <family val="2"/>
      </rPr>
      <t>1</t>
    </r>
    <r>
      <rPr>
        <sz val="12"/>
        <rFont val="Arial"/>
        <family val="2"/>
      </rPr>
      <t xml:space="preserve"> </t>
    </r>
  </si>
  <si>
    <r>
      <t xml:space="preserve">Married retired person </t>
    </r>
    <r>
      <rPr>
        <vertAlign val="superscript"/>
        <sz val="12"/>
        <rFont val="Arial"/>
        <family val="2"/>
      </rPr>
      <t>1</t>
    </r>
  </si>
  <si>
    <t>with two</t>
  </si>
  <si>
    <t>Tax subject: Married, gainfully employed person</t>
  </si>
  <si>
    <t xml:space="preserve">Gross earned income </t>
  </si>
  <si>
    <t>Cantonal tax                            100%</t>
  </si>
  <si>
    <t>Municipal tax                           119%</t>
  </si>
  <si>
    <t>1)   For an example of calculation for a single, respectively married sole earner without children see pages 8 and 12.</t>
  </si>
  <si>
    <t>Minimum and poll taxes collected in some cantons have been</t>
  </si>
  <si>
    <t>Income split between partners:</t>
  </si>
  <si>
    <t>Income split between partners</t>
  </si>
  <si>
    <r>
      <t xml:space="preserve">Example of calculation for a dual-income married couple </t>
    </r>
    <r>
      <rPr>
        <vertAlign val="superscript"/>
        <sz val="10"/>
        <rFont val="Arial"/>
        <family val="2"/>
      </rPr>
      <t>(1</t>
    </r>
    <r>
      <rPr>
        <sz val="10"/>
        <rFont val="Arial"/>
        <family val="2"/>
      </rPr>
      <t xml:space="preserve"> (Municipality of Zürich):</t>
    </r>
  </si>
  <si>
    <t>Total retirement income</t>
  </si>
  <si>
    <t>Tax burden on net wealth alone</t>
  </si>
  <si>
    <t>(Persons incapable of working enjoy tax breaks in some cantons.)</t>
  </si>
  <si>
    <t>(The table presents the level of net wealth at which tax liability begins.)</t>
  </si>
  <si>
    <t>1.10 %</t>
  </si>
  <si>
    <t>1,10% Unemployment insurance premiums</t>
  </si>
  <si>
    <t>Cantonal tax              100 %</t>
  </si>
  <si>
    <t>Municipal tax              119 %</t>
  </si>
  <si>
    <t>Cantonal tax               100 %</t>
  </si>
  <si>
    <t>Municipal tax               119 %</t>
  </si>
  <si>
    <t>Cantonal tax                                  100 %</t>
  </si>
  <si>
    <t>Municipal tax                                 119 %</t>
  </si>
  <si>
    <t>Additional burden or relief (-) in swiss francs</t>
  </si>
  <si>
    <t>Additional burden or relief (-) in percent</t>
  </si>
  <si>
    <t>I</t>
  </si>
  <si>
    <t>II</t>
  </si>
  <si>
    <t>Contents</t>
  </si>
  <si>
    <t>Tax burden in the cantonal capitals</t>
  </si>
  <si>
    <t xml:space="preserve">Individual income and wealth tax </t>
  </si>
  <si>
    <t xml:space="preserve">Development of the tax burden </t>
  </si>
  <si>
    <t>Tax burden on net profit and equity</t>
  </si>
  <si>
    <t>Corporations</t>
  </si>
  <si>
    <t>Net profit and equity</t>
  </si>
  <si>
    <t>Equity</t>
  </si>
  <si>
    <t>Tax on Inheritance</t>
  </si>
  <si>
    <t>page</t>
  </si>
  <si>
    <t>Sole earner / Double-income and 
Concubinage / Double-income</t>
  </si>
  <si>
    <r>
      <t xml:space="preserve">   Gainfully employed </t>
    </r>
    <r>
      <rPr>
        <b/>
        <sz val="12"/>
        <rFont val="Arial"/>
        <family val="2"/>
      </rPr>
      <t>double-income married</t>
    </r>
    <r>
      <rPr>
        <sz val="12"/>
        <rFont val="Arial"/>
        <family val="2"/>
      </rPr>
      <t xml:space="preserve"> couple</t>
    </r>
  </si>
  <si>
    <t xml:space="preserve">the beginning of tax liability starts for a double income couple. </t>
  </si>
  <si>
    <t>23..-- Fr.</t>
  </si>
  <si>
    <t>23.00 Fr.</t>
  </si>
  <si>
    <t>27.35 Fr.</t>
  </si>
  <si>
    <t>Church tax, catholic                         10 %</t>
  </si>
  <si>
    <t>Church tax, catholic     10 %</t>
  </si>
  <si>
    <t>Church tax, catholic                   10%</t>
  </si>
  <si>
    <t>2.30 Fr.</t>
  </si>
  <si>
    <t>52.65 Fr.</t>
  </si>
  <si>
    <t>Double-income married couple without children</t>
  </si>
  <si>
    <t>Double-income married couple with 2 children</t>
  </si>
  <si>
    <t>Explanatory notes on pages 55 - 57:</t>
  </si>
  <si>
    <t>Index December 2013:  198,7  (+0.10%)</t>
  </si>
  <si>
    <t>2014:  50'126 Fr.  (+0.10%)</t>
  </si>
  <si>
    <t>Explanatory notes on pages 45 - 48:</t>
  </si>
  <si>
    <t>Explanatory notes on pages 41 - 43:</t>
  </si>
  <si>
    <t>Explanatory notes on pages 35 - 39:</t>
  </si>
  <si>
    <t>Explanatory notes on pages 31 - 33:</t>
  </si>
  <si>
    <t xml:space="preserve">   with 2 children</t>
  </si>
  <si>
    <t xml:space="preserve">the beginning of tax liability starts for a double income couple with </t>
  </si>
  <si>
    <t>two children.</t>
  </si>
  <si>
    <t>III</t>
  </si>
  <si>
    <t>2015:  49'950 Fr.  (-0.35%)</t>
  </si>
  <si>
    <t>Index December 2014:  198,0  (-0.35%)</t>
  </si>
  <si>
    <t>Tax subject: Net wealth</t>
  </si>
  <si>
    <t>5.125 %</t>
  </si>
  <si>
    <t>5,125% Old age and disability contributions</t>
  </si>
  <si>
    <t>Development of the tax burden on inflation adjusted income since 2005</t>
  </si>
  <si>
    <t>Development of the tax burden on inflation adjusted gross earned income since 2005. Gross earned income is calculated based on the development of the consumer price index (base 1977) in the following manner:</t>
  </si>
  <si>
    <t>Index December 2015:  195,4  (-1.31%)</t>
  </si>
  <si>
    <t xml:space="preserve">Index December 2012:  198,5 </t>
  </si>
  <si>
    <t>2016:  49'294 Fr.  (-1.31%)</t>
  </si>
  <si>
    <t>2013:  50'076 Fr.</t>
  </si>
  <si>
    <t>Calculation example for 2016 (Municipality of Zürich):</t>
  </si>
  <si>
    <t>Development of the tax burden on inflation adjusted income 2016 versus 2006 and 2011, respectively</t>
  </si>
  <si>
    <t>Gross earned income 2016 Swiss francs</t>
  </si>
  <si>
    <t>Gross earned income 2006 Swiss francs</t>
  </si>
  <si>
    <t>Additional burden or relief (-); 2016 versus 2006 in %</t>
  </si>
  <si>
    <t>Gross earned income 2011 Swiss francs</t>
  </si>
  <si>
    <t>Additional burden or relief (-); 2016 versus 2011 in %</t>
  </si>
  <si>
    <t xml:space="preserve">The tax burdens 2016 are calculated for a gross earned income of 49'294 Swiss francs for the cantons as well as for the federal direct tax. </t>
  </si>
  <si>
    <t>49'294 Fr.</t>
  </si>
  <si>
    <t>2'526 Fr.</t>
  </si>
  <si>
    <t>542 Fr.</t>
  </si>
  <si>
    <t>2'465 Fr.</t>
  </si>
  <si>
    <t>5'200 Fr.</t>
  </si>
  <si>
    <t>2'304 Fr.</t>
  </si>
  <si>
    <t>2'896 Fr.</t>
  </si>
  <si>
    <t>2'000 Fr.</t>
  </si>
  <si>
    <t>38'864 Fr.</t>
  </si>
  <si>
    <t>833.00 Fr.</t>
  </si>
  <si>
    <t>991.25 Fr.</t>
  </si>
  <si>
    <t>83.30 Fr.</t>
  </si>
  <si>
    <t xml:space="preserve">     48.00 Fr. </t>
  </si>
  <si>
    <t>1'955.55 Fr.</t>
  </si>
</sst>
</file>

<file path=xl/styles.xml><?xml version="1.0" encoding="utf-8"?>
<styleSheet xmlns="http://schemas.openxmlformats.org/spreadsheetml/2006/main" xmlns:mc="http://schemas.openxmlformats.org/markup-compatibility/2006" xmlns:x14ac="http://schemas.microsoft.com/office/spreadsheetml/2009/9/ac" mc:Ignorable="x14ac">
  <numFmts count="13">
    <numFmt numFmtId="43" formatCode="_ * #,##0.00_ ;_ * \-#,##0.00_ ;_ * &quot;-&quot;??_ ;_ @_ "/>
    <numFmt numFmtId="164" formatCode="0.0"/>
    <numFmt numFmtId="165" formatCode="#,##0\ \ \ "/>
    <numFmt numFmtId="166" formatCode="0.00\ \ \ "/>
    <numFmt numFmtId="167" formatCode="#,##0\ \ \ \ "/>
    <numFmt numFmtId="168" formatCode="#,##0\ "/>
    <numFmt numFmtId="169" formatCode="0.00\ "/>
    <numFmt numFmtId="170" formatCode="#,##0\ \ "/>
    <numFmt numFmtId="171" formatCode="0.0\ "/>
    <numFmt numFmtId="172" formatCode="0.00\ \ \ \ \ \ \ \ \ \ \ \ "/>
    <numFmt numFmtId="173" formatCode="#,##0\ \ \ \ \ \ \ \ \ \ \ \ "/>
    <numFmt numFmtId="174" formatCode="_ * #,##0.0_ ;_ * \-#,##0.0_ ;_ * &quot;-&quot;??_ ;_ @_ "/>
    <numFmt numFmtId="175" formatCode="_ * #,##0_ ;_ * \-#,##0_ ;_ * &quot;-&quot;??_ ;_ @_ "/>
  </numFmts>
  <fonts count="88">
    <font>
      <sz val="10"/>
      <name val="Arial"/>
    </font>
    <font>
      <sz val="10"/>
      <name val="Arial"/>
      <family val="2"/>
    </font>
    <font>
      <b/>
      <sz val="12"/>
      <name val="Helvetica"/>
      <family val="2"/>
    </font>
    <font>
      <b/>
      <sz val="14"/>
      <name val="Helvetica"/>
      <family val="2"/>
    </font>
    <font>
      <b/>
      <sz val="10"/>
      <name val="Helvetica"/>
    </font>
    <font>
      <b/>
      <sz val="11"/>
      <name val="Helvetica"/>
      <family val="2"/>
    </font>
    <font>
      <sz val="10"/>
      <name val="Helvetica"/>
    </font>
    <font>
      <sz val="10"/>
      <name val="Times"/>
    </font>
    <font>
      <b/>
      <sz val="10"/>
      <name val="Helvetica"/>
      <family val="2"/>
    </font>
    <font>
      <sz val="11"/>
      <name val="Helvetica"/>
    </font>
    <font>
      <sz val="10"/>
      <name val="Helvetica"/>
      <family val="2"/>
    </font>
    <font>
      <b/>
      <sz val="13"/>
      <name val="Helvetica"/>
      <family val="2"/>
    </font>
    <font>
      <b/>
      <sz val="14"/>
      <name val="Helvetica"/>
    </font>
    <font>
      <sz val="14"/>
      <name val="Helvetica"/>
      <family val="2"/>
    </font>
    <font>
      <sz val="12"/>
      <name val="Helvetica"/>
      <family val="2"/>
    </font>
    <font>
      <b/>
      <sz val="12"/>
      <name val="Helvetica"/>
    </font>
    <font>
      <sz val="12"/>
      <name val="Helvetica"/>
    </font>
    <font>
      <b/>
      <sz val="11"/>
      <name val="Helvetica"/>
    </font>
    <font>
      <b/>
      <sz val="16"/>
      <name val="Helvetica"/>
    </font>
    <font>
      <sz val="14"/>
      <name val="Helvetica"/>
    </font>
    <font>
      <b/>
      <sz val="15"/>
      <name val="Helvetica"/>
    </font>
    <font>
      <b/>
      <sz val="8"/>
      <name val="Helvetica"/>
    </font>
    <font>
      <b/>
      <sz val="14"/>
      <color indexed="48"/>
      <name val="Helvetica"/>
      <family val="2"/>
    </font>
    <font>
      <sz val="15"/>
      <name val="Helvetica"/>
      <family val="2"/>
    </font>
    <font>
      <sz val="11"/>
      <name val="Helvetica"/>
      <family val="2"/>
    </font>
    <font>
      <b/>
      <u/>
      <sz val="12"/>
      <name val="Helvetica"/>
      <family val="2"/>
    </font>
    <font>
      <b/>
      <vertAlign val="superscript"/>
      <sz val="12"/>
      <name val="Helvetica"/>
      <family val="2"/>
    </font>
    <font>
      <b/>
      <u/>
      <sz val="12"/>
      <name val="Helvetica"/>
    </font>
    <font>
      <b/>
      <sz val="13"/>
      <name val="Helvetica"/>
    </font>
    <font>
      <b/>
      <sz val="14"/>
      <color indexed="10"/>
      <name val="Helvetica"/>
      <family val="2"/>
    </font>
    <font>
      <b/>
      <sz val="14"/>
      <color indexed="23"/>
      <name val="Helvetica"/>
      <family val="2"/>
    </font>
    <font>
      <b/>
      <sz val="12"/>
      <color indexed="23"/>
      <name val="Helvetica"/>
      <family val="2"/>
    </font>
    <font>
      <b/>
      <sz val="14"/>
      <color indexed="57"/>
      <name val="Helvetica"/>
      <family val="2"/>
    </font>
    <font>
      <sz val="12"/>
      <color indexed="57"/>
      <name val="Helvetica"/>
      <family val="2"/>
    </font>
    <font>
      <sz val="10"/>
      <color indexed="57"/>
      <name val="Helvetica"/>
      <family val="2"/>
    </font>
    <font>
      <vertAlign val="superscript"/>
      <sz val="14"/>
      <name val="Helvetica"/>
      <family val="2"/>
    </font>
    <font>
      <b/>
      <sz val="14"/>
      <color indexed="8"/>
      <name val="Helvetica"/>
      <family val="2"/>
    </font>
    <font>
      <b/>
      <sz val="12"/>
      <color indexed="10"/>
      <name val="Helvetica"/>
      <family val="2"/>
    </font>
    <font>
      <b/>
      <sz val="12"/>
      <color indexed="8"/>
      <name val="Helvetica"/>
      <family val="2"/>
    </font>
    <font>
      <b/>
      <sz val="14"/>
      <color indexed="8"/>
      <name val="Helvetica"/>
    </font>
    <font>
      <b/>
      <sz val="10"/>
      <color indexed="8"/>
      <name val="Helvetica"/>
      <family val="2"/>
    </font>
    <font>
      <b/>
      <sz val="12"/>
      <color indexed="8"/>
      <name val="Helvetica"/>
    </font>
    <font>
      <b/>
      <u/>
      <sz val="12"/>
      <color indexed="8"/>
      <name val="Helvetica"/>
      <family val="2"/>
    </font>
    <font>
      <b/>
      <sz val="10"/>
      <color indexed="8"/>
      <name val="Helvetica"/>
    </font>
    <font>
      <sz val="8"/>
      <name val="Arial"/>
      <family val="2"/>
    </font>
    <font>
      <b/>
      <i/>
      <sz val="14"/>
      <name val="Helvetica"/>
      <family val="2"/>
    </font>
    <font>
      <i/>
      <sz val="12"/>
      <name val="Helvetica"/>
    </font>
    <font>
      <i/>
      <sz val="12"/>
      <name val="Helvetica"/>
      <family val="2"/>
    </font>
    <font>
      <sz val="12"/>
      <name val="Helv"/>
    </font>
    <font>
      <i/>
      <sz val="12"/>
      <color indexed="10"/>
      <name val="Helvetica"/>
      <family val="2"/>
    </font>
    <font>
      <sz val="12"/>
      <name val="Times"/>
    </font>
    <font>
      <sz val="12"/>
      <color indexed="12"/>
      <name val="Helvetica"/>
      <family val="2"/>
    </font>
    <font>
      <b/>
      <sz val="12"/>
      <name val="Helv"/>
    </font>
    <font>
      <b/>
      <i/>
      <sz val="12"/>
      <name val="Helvetica"/>
    </font>
    <font>
      <sz val="12"/>
      <name val="Helvetica-Condensed"/>
    </font>
    <font>
      <i/>
      <sz val="12"/>
      <name val="Helvetica-Condensed"/>
    </font>
    <font>
      <i/>
      <sz val="10"/>
      <name val="Helvetica"/>
      <family val="2"/>
    </font>
    <font>
      <i/>
      <sz val="10"/>
      <name val="Helvetica"/>
    </font>
    <font>
      <b/>
      <i/>
      <sz val="10"/>
      <name val="Helvetica"/>
    </font>
    <font>
      <b/>
      <i/>
      <sz val="10"/>
      <color indexed="10"/>
      <name val="Helvetica"/>
      <family val="2"/>
    </font>
    <font>
      <b/>
      <sz val="12"/>
      <name val="Helvetica-Condensed"/>
    </font>
    <font>
      <sz val="6"/>
      <name val="Helvetica"/>
    </font>
    <font>
      <i/>
      <sz val="6"/>
      <name val="Helvetica"/>
    </font>
    <font>
      <sz val="6"/>
      <name val="Helvetica"/>
      <family val="2"/>
    </font>
    <font>
      <i/>
      <sz val="6"/>
      <name val="Helvetica"/>
      <family val="2"/>
    </font>
    <font>
      <b/>
      <i/>
      <sz val="10"/>
      <name val="Helvetica"/>
      <family val="2"/>
    </font>
    <font>
      <sz val="8"/>
      <name val="Helvetica"/>
      <family val="2"/>
    </font>
    <font>
      <i/>
      <sz val="8"/>
      <name val="Helvetica"/>
      <family val="2"/>
    </font>
    <font>
      <sz val="12"/>
      <color indexed="8"/>
      <name val="Arial"/>
      <family val="2"/>
    </font>
    <font>
      <sz val="10"/>
      <color indexed="8"/>
      <name val="Arial"/>
      <family val="2"/>
    </font>
    <font>
      <sz val="10"/>
      <name val="Arial"/>
      <family val="2"/>
    </font>
    <font>
      <sz val="12"/>
      <name val="Arial"/>
      <family val="2"/>
    </font>
    <font>
      <b/>
      <sz val="12"/>
      <name val="Arial"/>
      <family val="2"/>
    </font>
    <font>
      <sz val="12"/>
      <name val="Arial"/>
      <family val="2"/>
    </font>
    <font>
      <b/>
      <sz val="10"/>
      <name val="Arial"/>
      <family val="2"/>
    </font>
    <font>
      <sz val="10"/>
      <color indexed="12"/>
      <name val="Helvetica"/>
      <family val="2"/>
    </font>
    <font>
      <i/>
      <sz val="8"/>
      <name val="Helvetica"/>
    </font>
    <font>
      <i/>
      <sz val="6"/>
      <name val="Helvetica-Condensed"/>
    </font>
    <font>
      <b/>
      <sz val="10"/>
      <name val="Arial"/>
      <family val="2"/>
    </font>
    <font>
      <vertAlign val="superscript"/>
      <sz val="10"/>
      <name val="Arial"/>
      <family val="2"/>
    </font>
    <font>
      <sz val="12"/>
      <color indexed="8"/>
      <name val="Helvetica"/>
      <family val="2"/>
    </font>
    <font>
      <i/>
      <sz val="12"/>
      <name val="Arial"/>
      <family val="2"/>
    </font>
    <font>
      <vertAlign val="superscript"/>
      <sz val="12"/>
      <name val="Arial"/>
      <family val="2"/>
    </font>
    <font>
      <sz val="11"/>
      <name val="Arial"/>
      <family val="2"/>
    </font>
    <font>
      <b/>
      <sz val="14"/>
      <color theme="1"/>
      <name val="Helvetica"/>
      <family val="2"/>
    </font>
    <font>
      <sz val="11"/>
      <color indexed="8"/>
      <name val="Helvetica"/>
      <family val="2"/>
    </font>
    <font>
      <sz val="12"/>
      <color theme="1"/>
      <name val="Arial"/>
      <family val="2"/>
    </font>
    <font>
      <sz val="10"/>
      <color theme="1"/>
      <name val="Helvetica"/>
      <family val="2"/>
    </font>
  </fonts>
  <fills count="4">
    <fill>
      <patternFill patternType="none"/>
    </fill>
    <fill>
      <patternFill patternType="gray125"/>
    </fill>
    <fill>
      <patternFill patternType="solid">
        <fgColor indexed="9"/>
        <bgColor indexed="64"/>
      </patternFill>
    </fill>
    <fill>
      <patternFill patternType="solid">
        <fgColor indexed="22"/>
        <bgColor indexed="64"/>
      </patternFill>
    </fill>
  </fills>
  <borders count="54">
    <border>
      <left/>
      <right/>
      <top/>
      <bottom/>
      <diagonal/>
    </border>
    <border>
      <left style="hair">
        <color indexed="64"/>
      </left>
      <right style="hair">
        <color indexed="64"/>
      </right>
      <top/>
      <bottom style="hair">
        <color indexed="64"/>
      </bottom>
      <diagonal/>
    </border>
    <border>
      <left style="hair">
        <color indexed="64"/>
      </left>
      <right style="hair">
        <color indexed="64"/>
      </right>
      <top style="medium">
        <color indexed="64"/>
      </top>
      <bottom/>
      <diagonal/>
    </border>
    <border>
      <left style="hair">
        <color indexed="64"/>
      </left>
      <right style="hair">
        <color indexed="64"/>
      </right>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medium">
        <color indexed="64"/>
      </top>
      <bottom style="hair">
        <color indexed="64"/>
      </bottom>
      <diagonal/>
    </border>
    <border>
      <left style="medium">
        <color indexed="64"/>
      </left>
      <right/>
      <top/>
      <bottom/>
      <diagonal/>
    </border>
    <border>
      <left/>
      <right style="medium">
        <color indexed="64"/>
      </right>
      <top/>
      <bottom/>
      <diagonal/>
    </border>
    <border>
      <left style="thin">
        <color indexed="64"/>
      </left>
      <right/>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thin">
        <color indexed="64"/>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right/>
      <top/>
      <bottom style="thin">
        <color indexed="64"/>
      </bottom>
      <diagonal/>
    </border>
    <border>
      <left style="thin">
        <color indexed="64"/>
      </left>
      <right style="hair">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hair">
        <color indexed="64"/>
      </left>
      <right/>
      <top style="thin">
        <color indexed="64"/>
      </top>
      <bottom/>
      <diagonal/>
    </border>
    <border>
      <left/>
      <right style="hair">
        <color indexed="64"/>
      </right>
      <top style="thin">
        <color indexed="64"/>
      </top>
      <bottom/>
      <diagonal/>
    </border>
    <border>
      <left style="hair">
        <color indexed="64"/>
      </left>
      <right/>
      <top/>
      <bottom/>
      <diagonal/>
    </border>
    <border>
      <left/>
      <right style="hair">
        <color indexed="64"/>
      </right>
      <top/>
      <bottom/>
      <diagonal/>
    </border>
    <border>
      <left style="hair">
        <color indexed="64"/>
      </left>
      <right/>
      <top/>
      <bottom style="hair">
        <color indexed="64"/>
      </bottom>
      <diagonal/>
    </border>
    <border>
      <left/>
      <right style="hair">
        <color indexed="64"/>
      </right>
      <top/>
      <bottom style="hair">
        <color indexed="64"/>
      </bottom>
      <diagonal/>
    </border>
    <border>
      <left style="hair">
        <color indexed="64"/>
      </left>
      <right/>
      <top style="hair">
        <color indexed="64"/>
      </top>
      <bottom/>
      <diagonal/>
    </border>
    <border>
      <left/>
      <right style="hair">
        <color indexed="64"/>
      </right>
      <top style="hair">
        <color indexed="64"/>
      </top>
      <bottom/>
      <diagonal/>
    </border>
    <border>
      <left/>
      <right/>
      <top style="medium">
        <color indexed="64"/>
      </top>
      <bottom style="medium">
        <color indexed="64"/>
      </bottom>
      <diagonal/>
    </border>
    <border>
      <left/>
      <right/>
      <top style="thin">
        <color indexed="64"/>
      </top>
      <bottom style="thin">
        <color indexed="64"/>
      </bottom>
      <diagonal/>
    </border>
    <border>
      <left style="hair">
        <color indexed="64"/>
      </left>
      <right/>
      <top style="medium">
        <color indexed="64"/>
      </top>
      <bottom style="hair">
        <color indexed="64"/>
      </bottom>
      <diagonal/>
    </border>
    <border>
      <left/>
      <right/>
      <top style="hair">
        <color indexed="64"/>
      </top>
      <bottom/>
      <diagonal/>
    </border>
    <border>
      <left/>
      <right/>
      <top/>
      <bottom style="hair">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top style="thin">
        <color indexed="64"/>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top style="medium">
        <color indexed="64"/>
      </top>
      <bottom style="thin">
        <color indexed="64"/>
      </bottom>
      <diagonal/>
    </border>
    <border>
      <left/>
      <right style="hair">
        <color indexed="64"/>
      </right>
      <top style="medium">
        <color indexed="64"/>
      </top>
      <bottom style="hair">
        <color indexed="64"/>
      </bottom>
      <diagonal/>
    </border>
  </borders>
  <cellStyleXfs count="19">
    <xf numFmtId="0" fontId="0" fillId="0" borderId="0"/>
    <xf numFmtId="43" fontId="1" fillId="0" borderId="0" applyFont="0" applyFill="0" applyBorder="0" applyAlignment="0" applyProtection="0"/>
    <xf numFmtId="0" fontId="4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 fillId="0" borderId="0"/>
  </cellStyleXfs>
  <cellXfs count="1038">
    <xf numFmtId="0" fontId="0" fillId="0" borderId="0" xfId="0"/>
    <xf numFmtId="0" fontId="2" fillId="2" borderId="0" xfId="9" applyNumberFormat="1" applyFont="1" applyFill="1" applyBorder="1" applyProtection="1">
      <protection locked="0"/>
    </xf>
    <xf numFmtId="168" fontId="3" fillId="2" borderId="0" xfId="9" applyNumberFormat="1" applyFont="1" applyFill="1" applyBorder="1" applyAlignment="1">
      <alignment horizontal="right"/>
    </xf>
    <xf numFmtId="0" fontId="3" fillId="2" borderId="0" xfId="9" applyFont="1" applyFill="1" applyBorder="1"/>
    <xf numFmtId="0" fontId="8" fillId="2" borderId="0" xfId="9" applyFont="1" applyFill="1" applyBorder="1"/>
    <xf numFmtId="0" fontId="10" fillId="2" borderId="0" xfId="9" applyFont="1" applyFill="1" applyBorder="1"/>
    <xf numFmtId="0" fontId="2" fillId="2" borderId="0" xfId="9" applyFont="1" applyFill="1" applyBorder="1" applyAlignment="1">
      <alignment horizontal="left"/>
    </xf>
    <xf numFmtId="0" fontId="2" fillId="2" borderId="0" xfId="9" applyFont="1" applyFill="1" applyBorder="1"/>
    <xf numFmtId="170" fontId="3" fillId="2" borderId="0" xfId="9" applyNumberFormat="1" applyFont="1" applyFill="1" applyBorder="1" applyAlignment="1">
      <alignment horizontal="right"/>
    </xf>
    <xf numFmtId="0" fontId="3" fillId="2" borderId="0" xfId="9" applyNumberFormat="1" applyFont="1" applyFill="1" applyBorder="1" applyProtection="1">
      <protection locked="0"/>
    </xf>
    <xf numFmtId="43" fontId="13" fillId="2" borderId="0" xfId="1" applyFont="1" applyFill="1" applyBorder="1" applyAlignment="1">
      <alignment horizontal="right"/>
    </xf>
    <xf numFmtId="43" fontId="3" fillId="2" borderId="0" xfId="1" applyFont="1" applyFill="1" applyBorder="1" applyAlignment="1">
      <alignment horizontal="right"/>
    </xf>
    <xf numFmtId="3" fontId="8" fillId="2" borderId="0" xfId="9" applyNumberFormat="1" applyFont="1" applyFill="1" applyBorder="1"/>
    <xf numFmtId="3" fontId="10" fillId="2" borderId="0" xfId="9" applyNumberFormat="1" applyFont="1" applyFill="1" applyBorder="1"/>
    <xf numFmtId="175" fontId="13" fillId="2" borderId="0" xfId="1" applyNumberFormat="1" applyFont="1" applyFill="1" applyBorder="1" applyAlignment="1">
      <alignment horizontal="right"/>
    </xf>
    <xf numFmtId="175" fontId="3" fillId="2" borderId="0" xfId="1" applyNumberFormat="1" applyFont="1" applyFill="1" applyBorder="1" applyAlignment="1">
      <alignment horizontal="right"/>
    </xf>
    <xf numFmtId="170" fontId="3" fillId="2" borderId="1" xfId="9" applyNumberFormat="1" applyFont="1" applyFill="1" applyBorder="1" applyAlignment="1">
      <alignment horizontal="right"/>
    </xf>
    <xf numFmtId="0" fontId="3" fillId="2" borderId="0" xfId="3" applyFont="1" applyFill="1" applyBorder="1"/>
    <xf numFmtId="0" fontId="3" fillId="2" borderId="0" xfId="3" quotePrefix="1" applyFont="1" applyFill="1" applyBorder="1" applyAlignment="1">
      <alignment horizontal="right"/>
    </xf>
    <xf numFmtId="0" fontId="13" fillId="2" borderId="0" xfId="3" applyFont="1" applyFill="1" applyBorder="1"/>
    <xf numFmtId="0" fontId="3" fillId="2" borderId="0" xfId="3" applyFont="1" applyFill="1" applyBorder="1" applyAlignment="1">
      <alignment horizontal="left"/>
    </xf>
    <xf numFmtId="0" fontId="22" fillId="2" borderId="0" xfId="3" applyFont="1" applyFill="1" applyBorder="1"/>
    <xf numFmtId="0" fontId="2" fillId="2" borderId="0" xfId="3" applyFont="1" applyFill="1" applyBorder="1" applyAlignment="1">
      <alignment horizontal="left"/>
    </xf>
    <xf numFmtId="0" fontId="2" fillId="2" borderId="0" xfId="3" applyFont="1" applyFill="1" applyBorder="1"/>
    <xf numFmtId="3" fontId="3" fillId="2" borderId="0" xfId="3" applyNumberFormat="1" applyFont="1" applyFill="1" applyBorder="1" applyProtection="1">
      <protection locked="0"/>
    </xf>
    <xf numFmtId="174" fontId="13" fillId="2" borderId="0" xfId="1" applyNumberFormat="1" applyFont="1" applyFill="1" applyBorder="1"/>
    <xf numFmtId="174" fontId="13" fillId="2" borderId="0" xfId="1" applyNumberFormat="1" applyFont="1" applyFill="1" applyBorder="1" applyAlignment="1">
      <alignment horizontal="right"/>
    </xf>
    <xf numFmtId="3" fontId="3" fillId="2" borderId="0" xfId="3" applyNumberFormat="1" applyFont="1" applyFill="1" applyBorder="1" applyAlignment="1" applyProtection="1">
      <alignment vertical="center"/>
      <protection locked="0"/>
    </xf>
    <xf numFmtId="0" fontId="3" fillId="2" borderId="0" xfId="3" applyNumberFormat="1" applyFont="1" applyFill="1" applyBorder="1" applyAlignment="1" applyProtection="1">
      <alignment vertical="top"/>
      <protection locked="0"/>
    </xf>
    <xf numFmtId="0" fontId="3" fillId="2" borderId="2" xfId="3" applyFont="1" applyFill="1" applyBorder="1" applyAlignment="1">
      <alignment horizontal="centerContinuous"/>
    </xf>
    <xf numFmtId="0" fontId="3" fillId="2" borderId="3" xfId="3" applyFont="1" applyFill="1" applyBorder="1" applyAlignment="1">
      <alignment horizontal="centerContinuous"/>
    </xf>
    <xf numFmtId="0" fontId="3" fillId="2" borderId="1" xfId="3" applyFont="1" applyFill="1" applyBorder="1" applyAlignment="1">
      <alignment horizontal="centerContinuous"/>
    </xf>
    <xf numFmtId="3" fontId="3" fillId="2" borderId="1" xfId="3" applyNumberFormat="1" applyFont="1" applyFill="1" applyBorder="1" applyAlignment="1">
      <alignment horizontal="centerContinuous"/>
    </xf>
    <xf numFmtId="170" fontId="3" fillId="2" borderId="0" xfId="3" applyNumberFormat="1" applyFont="1" applyFill="1" applyBorder="1" applyAlignment="1">
      <alignment horizontal="right"/>
    </xf>
    <xf numFmtId="0" fontId="3" fillId="2" borderId="0" xfId="3" applyNumberFormat="1" applyFont="1" applyFill="1" applyBorder="1" applyProtection="1">
      <protection locked="0"/>
    </xf>
    <xf numFmtId="43" fontId="13" fillId="2" borderId="0" xfId="1" applyNumberFormat="1" applyFont="1" applyFill="1" applyBorder="1" applyAlignment="1">
      <alignment horizontal="right"/>
    </xf>
    <xf numFmtId="3" fontId="13" fillId="2" borderId="0" xfId="3" applyNumberFormat="1" applyFont="1" applyFill="1" applyBorder="1"/>
    <xf numFmtId="170" fontId="3" fillId="2" borderId="1" xfId="3" applyNumberFormat="1" applyFont="1" applyFill="1" applyBorder="1" applyAlignment="1">
      <alignment horizontal="right"/>
    </xf>
    <xf numFmtId="0" fontId="3" fillId="2" borderId="0" xfId="4" applyFont="1" applyFill="1" applyBorder="1"/>
    <xf numFmtId="0" fontId="8" fillId="2" borderId="0" xfId="4" applyFont="1" applyFill="1" applyBorder="1"/>
    <xf numFmtId="0" fontId="10" fillId="2" borderId="0" xfId="4" applyFont="1" applyFill="1" applyBorder="1"/>
    <xf numFmtId="0" fontId="2" fillId="2" borderId="0" xfId="4" applyFont="1" applyFill="1" applyBorder="1"/>
    <xf numFmtId="0" fontId="2" fillId="2" borderId="0" xfId="4" applyFont="1" applyFill="1" applyBorder="1" applyAlignment="1">
      <alignment horizontal="left"/>
    </xf>
    <xf numFmtId="0" fontId="8" fillId="2" borderId="0" xfId="4" applyFont="1" applyFill="1" applyBorder="1" applyAlignment="1">
      <alignment horizontal="centerContinuous"/>
    </xf>
    <xf numFmtId="168" fontId="3" fillId="2" borderId="0" xfId="4" applyNumberFormat="1" applyFont="1" applyFill="1" applyBorder="1" applyAlignment="1">
      <alignment horizontal="right"/>
    </xf>
    <xf numFmtId="0" fontId="10" fillId="2" borderId="0" xfId="4" applyFont="1" applyFill="1" applyBorder="1" applyAlignment="1">
      <alignment horizontal="centerContinuous"/>
    </xf>
    <xf numFmtId="0" fontId="3" fillId="2" borderId="0" xfId="4" applyNumberFormat="1" applyFont="1" applyFill="1" applyBorder="1" applyProtection="1">
      <protection locked="0"/>
    </xf>
    <xf numFmtId="3" fontId="13" fillId="2" borderId="0" xfId="4" applyNumberFormat="1" applyFont="1" applyFill="1" applyBorder="1" applyAlignment="1">
      <alignment horizontal="right"/>
    </xf>
    <xf numFmtId="174" fontId="14" fillId="2" borderId="0" xfId="1" applyNumberFormat="1" applyFont="1" applyFill="1" applyBorder="1" applyAlignment="1">
      <alignment horizontal="right"/>
    </xf>
    <xf numFmtId="3" fontId="8" fillId="2" borderId="0" xfId="4" applyNumberFormat="1" applyFont="1" applyFill="1" applyBorder="1"/>
    <xf numFmtId="3" fontId="10" fillId="2" borderId="0" xfId="4" applyNumberFormat="1" applyFont="1" applyFill="1" applyBorder="1"/>
    <xf numFmtId="168" fontId="3" fillId="2" borderId="1" xfId="4" applyNumberFormat="1" applyFont="1" applyFill="1" applyBorder="1" applyAlignment="1">
      <alignment horizontal="right"/>
    </xf>
    <xf numFmtId="0" fontId="13" fillId="2" borderId="0" xfId="4" applyFont="1" applyFill="1" applyBorder="1"/>
    <xf numFmtId="170" fontId="3" fillId="2" borderId="0" xfId="4" applyNumberFormat="1" applyFont="1" applyFill="1" applyBorder="1" applyAlignment="1">
      <alignment horizontal="right"/>
    </xf>
    <xf numFmtId="0" fontId="11" fillId="2" borderId="0" xfId="4" applyNumberFormat="1" applyFont="1" applyFill="1" applyBorder="1" applyProtection="1">
      <protection locked="0"/>
    </xf>
    <xf numFmtId="170" fontId="13" fillId="2" borderId="0" xfId="4" applyNumberFormat="1" applyFont="1" applyFill="1" applyBorder="1" applyAlignment="1">
      <alignment horizontal="center"/>
    </xf>
    <xf numFmtId="170" fontId="13" fillId="2" borderId="0" xfId="4" applyNumberFormat="1" applyFont="1" applyFill="1" applyBorder="1" applyAlignment="1">
      <alignment horizontal="right"/>
    </xf>
    <xf numFmtId="0" fontId="2" fillId="2" borderId="0" xfId="4" applyFont="1" applyFill="1" applyBorder="1" applyAlignment="1">
      <alignment horizontal="right"/>
    </xf>
    <xf numFmtId="0" fontId="10" fillId="2" borderId="0" xfId="4" applyFont="1" applyFill="1" applyBorder="1" applyAlignment="1">
      <alignment horizontal="right"/>
    </xf>
    <xf numFmtId="3" fontId="8" fillId="2" borderId="0" xfId="4" applyNumberFormat="1" applyFont="1" applyFill="1" applyBorder="1" applyAlignment="1">
      <alignment horizontal="centerContinuous"/>
    </xf>
    <xf numFmtId="170" fontId="3" fillId="2" borderId="1" xfId="4" applyNumberFormat="1" applyFont="1" applyFill="1" applyBorder="1" applyAlignment="1">
      <alignment horizontal="right"/>
    </xf>
    <xf numFmtId="0" fontId="3" fillId="2" borderId="0" xfId="5" applyFont="1" applyFill="1" applyBorder="1"/>
    <xf numFmtId="0" fontId="8" fillId="2" borderId="0" xfId="5" applyFont="1" applyFill="1" applyBorder="1"/>
    <xf numFmtId="0" fontId="10" fillId="2" borderId="0" xfId="5" applyFont="1" applyFill="1" applyBorder="1"/>
    <xf numFmtId="0" fontId="2" fillId="2" borderId="0" xfId="5" applyFont="1" applyFill="1" applyBorder="1"/>
    <xf numFmtId="0" fontId="2" fillId="2" borderId="0" xfId="5" applyFont="1" applyFill="1" applyBorder="1" applyAlignment="1">
      <alignment horizontal="left"/>
    </xf>
    <xf numFmtId="0" fontId="8" fillId="2" borderId="0" xfId="5" applyFont="1" applyFill="1" applyBorder="1" applyAlignment="1">
      <alignment horizontal="centerContinuous"/>
    </xf>
    <xf numFmtId="3" fontId="5" fillId="2" borderId="0" xfId="5" applyNumberFormat="1" applyFont="1" applyFill="1" applyBorder="1" applyAlignment="1">
      <alignment horizontal="right"/>
    </xf>
    <xf numFmtId="175" fontId="5" fillId="2" borderId="0" xfId="1" applyNumberFormat="1" applyFont="1" applyFill="1" applyBorder="1" applyAlignment="1">
      <alignment horizontal="right"/>
    </xf>
    <xf numFmtId="0" fontId="3" fillId="2" borderId="0" xfId="5" applyNumberFormat="1" applyFont="1" applyFill="1" applyBorder="1" applyProtection="1">
      <protection locked="0"/>
    </xf>
    <xf numFmtId="3" fontId="10" fillId="2" borderId="0" xfId="5" applyNumberFormat="1" applyFont="1" applyFill="1" applyBorder="1" applyAlignment="1">
      <alignment horizontal="right"/>
    </xf>
    <xf numFmtId="175" fontId="10" fillId="2" borderId="0" xfId="1" applyNumberFormat="1" applyFont="1" applyFill="1" applyBorder="1" applyAlignment="1">
      <alignment horizontal="right"/>
    </xf>
    <xf numFmtId="174" fontId="24" fillId="2" borderId="0" xfId="1" applyNumberFormat="1" applyFont="1" applyFill="1" applyBorder="1" applyAlignment="1">
      <alignment horizontal="right"/>
    </xf>
    <xf numFmtId="2" fontId="10" fillId="2" borderId="0" xfId="5" applyNumberFormat="1" applyFont="1" applyFill="1" applyBorder="1" applyAlignment="1">
      <alignment horizontal="right"/>
    </xf>
    <xf numFmtId="3" fontId="10" fillId="2" borderId="0" xfId="5" applyNumberFormat="1" applyFont="1" applyFill="1" applyBorder="1"/>
    <xf numFmtId="3" fontId="5" fillId="2" borderId="1" xfId="5" applyNumberFormat="1" applyFont="1" applyFill="1" applyBorder="1" applyAlignment="1">
      <alignment horizontal="right"/>
    </xf>
    <xf numFmtId="0" fontId="3" fillId="2" borderId="0" xfId="6" applyFont="1" applyFill="1" applyBorder="1"/>
    <xf numFmtId="0" fontId="8" fillId="2" borderId="0" xfId="6" applyFont="1" applyFill="1" applyBorder="1"/>
    <xf numFmtId="0" fontId="10" fillId="2" borderId="0" xfId="6" applyFont="1" applyFill="1" applyBorder="1"/>
    <xf numFmtId="0" fontId="2" fillId="2" borderId="0" xfId="6" applyFont="1" applyFill="1" applyBorder="1" applyAlignment="1">
      <alignment horizontal="left"/>
    </xf>
    <xf numFmtId="0" fontId="2" fillId="2" borderId="0" xfId="6" applyFont="1" applyFill="1" applyBorder="1"/>
    <xf numFmtId="170" fontId="3" fillId="2" borderId="0" xfId="6" applyNumberFormat="1" applyFont="1" applyFill="1" applyBorder="1" applyAlignment="1">
      <alignment horizontal="right"/>
    </xf>
    <xf numFmtId="0" fontId="3" fillId="2" borderId="0" xfId="6" applyNumberFormat="1" applyFont="1" applyFill="1" applyBorder="1" applyProtection="1">
      <protection locked="0"/>
    </xf>
    <xf numFmtId="168" fontId="13" fillId="2" borderId="0" xfId="6" applyNumberFormat="1" applyFont="1" applyFill="1" applyBorder="1" applyAlignment="1">
      <alignment horizontal="right"/>
    </xf>
    <xf numFmtId="170" fontId="13" fillId="2" borderId="0" xfId="6" applyNumberFormat="1" applyFont="1" applyFill="1" applyBorder="1" applyAlignment="1">
      <alignment horizontal="right"/>
    </xf>
    <xf numFmtId="3" fontId="10" fillId="2" borderId="0" xfId="6" applyNumberFormat="1" applyFont="1" applyFill="1" applyBorder="1"/>
    <xf numFmtId="170" fontId="3" fillId="2" borderId="1" xfId="6" applyNumberFormat="1" applyFont="1" applyFill="1" applyBorder="1" applyAlignment="1">
      <alignment horizontal="right"/>
    </xf>
    <xf numFmtId="0" fontId="3" fillId="2" borderId="0" xfId="7" applyFont="1" applyFill="1" applyBorder="1"/>
    <xf numFmtId="0" fontId="8" fillId="2" borderId="0" xfId="7" applyFont="1" applyFill="1" applyBorder="1"/>
    <xf numFmtId="0" fontId="10" fillId="2" borderId="0" xfId="7" applyFont="1" applyFill="1" applyBorder="1"/>
    <xf numFmtId="0" fontId="2" fillId="2" borderId="0" xfId="7" applyFont="1" applyFill="1" applyBorder="1"/>
    <xf numFmtId="0" fontId="2" fillId="2" borderId="0" xfId="7" applyFont="1" applyFill="1" applyBorder="1" applyAlignment="1">
      <alignment horizontal="left"/>
    </xf>
    <xf numFmtId="0" fontId="8" fillId="2" borderId="0" xfId="7" applyFont="1" applyFill="1" applyBorder="1" applyAlignment="1">
      <alignment horizontal="centerContinuous"/>
    </xf>
    <xf numFmtId="0" fontId="8" fillId="2" borderId="0" xfId="7" applyFont="1" applyFill="1" applyBorder="1" applyAlignment="1"/>
    <xf numFmtId="0" fontId="2" fillId="2" borderId="0" xfId="7" applyFont="1" applyFill="1" applyBorder="1" applyAlignment="1">
      <alignment vertical="top"/>
    </xf>
    <xf numFmtId="0" fontId="2" fillId="2" borderId="0" xfId="7" applyFont="1" applyFill="1" applyBorder="1" applyAlignment="1">
      <alignment horizontal="left" vertical="center"/>
    </xf>
    <xf numFmtId="3" fontId="2" fillId="2" borderId="0" xfId="7" applyNumberFormat="1" applyFont="1" applyFill="1" applyBorder="1" applyAlignment="1">
      <alignment horizontal="left" vertical="center"/>
    </xf>
    <xf numFmtId="3" fontId="3" fillId="2" borderId="0" xfId="7" applyNumberFormat="1" applyFont="1" applyFill="1" applyBorder="1" applyProtection="1">
      <protection locked="0"/>
    </xf>
    <xf numFmtId="171" fontId="13" fillId="2" borderId="0" xfId="7" applyNumberFormat="1" applyFont="1" applyFill="1" applyBorder="1" applyAlignment="1">
      <alignment horizontal="right"/>
    </xf>
    <xf numFmtId="0" fontId="10" fillId="2" borderId="0" xfId="7" applyFont="1" applyFill="1" applyBorder="1" applyAlignment="1">
      <alignment horizontal="centerContinuous"/>
    </xf>
    <xf numFmtId="3" fontId="2" fillId="2" borderId="0" xfId="7" applyNumberFormat="1" applyFont="1" applyFill="1" applyBorder="1" applyProtection="1">
      <protection locked="0"/>
    </xf>
    <xf numFmtId="174" fontId="3" fillId="2" borderId="0" xfId="1" applyNumberFormat="1" applyFont="1" applyFill="1" applyBorder="1" applyAlignment="1">
      <alignment horizontal="right"/>
    </xf>
    <xf numFmtId="171" fontId="3" fillId="2" borderId="0" xfId="7" applyNumberFormat="1" applyFont="1" applyFill="1" applyBorder="1" applyAlignment="1">
      <alignment horizontal="right"/>
    </xf>
    <xf numFmtId="0" fontId="3" fillId="2" borderId="0" xfId="7" applyNumberFormat="1" applyFont="1" applyFill="1" applyBorder="1" applyProtection="1">
      <protection locked="0"/>
    </xf>
    <xf numFmtId="0" fontId="3" fillId="2" borderId="0" xfId="7" applyNumberFormat="1" applyFont="1" applyFill="1" applyBorder="1" applyAlignment="1" applyProtection="1">
      <alignment vertical="top"/>
      <protection locked="0"/>
    </xf>
    <xf numFmtId="0" fontId="3" fillId="2" borderId="0" xfId="7" applyFont="1" applyFill="1" applyBorder="1" applyAlignment="1">
      <alignment vertical="top"/>
    </xf>
    <xf numFmtId="3" fontId="3" fillId="2" borderId="0" xfId="7" applyNumberFormat="1" applyFont="1" applyFill="1" applyBorder="1"/>
    <xf numFmtId="3" fontId="8" fillId="2" borderId="0" xfId="7" applyNumberFormat="1" applyFont="1" applyFill="1" applyBorder="1"/>
    <xf numFmtId="3" fontId="8" fillId="2" borderId="0" xfId="7" quotePrefix="1" applyNumberFormat="1" applyFont="1" applyFill="1" applyBorder="1"/>
    <xf numFmtId="3" fontId="10" fillId="2" borderId="0" xfId="7" applyNumberFormat="1" applyFont="1" applyFill="1" applyBorder="1"/>
    <xf numFmtId="0" fontId="2" fillId="3" borderId="4" xfId="7" applyFont="1" applyFill="1" applyBorder="1" applyAlignment="1"/>
    <xf numFmtId="0" fontId="2" fillId="3" borderId="5" xfId="7" applyFont="1" applyFill="1" applyBorder="1" applyAlignment="1"/>
    <xf numFmtId="0" fontId="2" fillId="3" borderId="6" xfId="7" applyFont="1" applyFill="1" applyBorder="1" applyAlignment="1">
      <alignment horizontal="left" vertical="top"/>
    </xf>
    <xf numFmtId="0" fontId="2" fillId="3" borderId="7" xfId="7" applyFont="1" applyFill="1" applyBorder="1" applyAlignment="1">
      <alignment horizontal="left" vertical="center"/>
    </xf>
    <xf numFmtId="0" fontId="2" fillId="3" borderId="7" xfId="7" applyFont="1" applyFill="1" applyBorder="1" applyAlignment="1">
      <alignment horizontal="centerContinuous" vertical="center"/>
    </xf>
    <xf numFmtId="0" fontId="2" fillId="3" borderId="8" xfId="7" applyFont="1" applyFill="1" applyBorder="1" applyAlignment="1">
      <alignment horizontal="centerContinuous" vertical="center"/>
    </xf>
    <xf numFmtId="0" fontId="2" fillId="3" borderId="8" xfId="7" applyFont="1" applyFill="1" applyBorder="1" applyAlignment="1">
      <alignment horizontal="left" vertical="center"/>
    </xf>
    <xf numFmtId="0" fontId="2" fillId="3" borderId="9" xfId="7" applyFont="1" applyFill="1" applyBorder="1" applyAlignment="1"/>
    <xf numFmtId="0" fontId="2" fillId="3" borderId="6" xfId="7" applyFont="1" applyFill="1" applyBorder="1" applyAlignment="1">
      <alignment vertical="center"/>
    </xf>
    <xf numFmtId="168" fontId="2" fillId="2" borderId="3" xfId="7" applyNumberFormat="1" applyFont="1" applyFill="1" applyBorder="1" applyAlignment="1">
      <alignment horizontal="right" vertical="center"/>
    </xf>
    <xf numFmtId="0" fontId="3" fillId="2" borderId="0" xfId="7" applyFont="1" applyFill="1" applyBorder="1" applyAlignment="1">
      <alignment horizontal="center" vertical="center"/>
    </xf>
    <xf numFmtId="0" fontId="13" fillId="2" borderId="0" xfId="7" applyFont="1" applyFill="1" applyBorder="1"/>
    <xf numFmtId="0" fontId="24" fillId="2" borderId="0" xfId="7" applyFont="1" applyFill="1" applyBorder="1" applyAlignment="1">
      <alignment horizontal="centerContinuous" vertical="center"/>
    </xf>
    <xf numFmtId="167" fontId="3" fillId="2" borderId="0" xfId="7" applyNumberFormat="1" applyFont="1" applyFill="1" applyBorder="1" applyAlignment="1">
      <alignment horizontal="right"/>
    </xf>
    <xf numFmtId="170" fontId="3" fillId="2" borderId="0" xfId="7" applyNumberFormat="1" applyFont="1" applyFill="1" applyBorder="1" applyAlignment="1">
      <alignment horizontal="right"/>
    </xf>
    <xf numFmtId="0" fontId="24" fillId="2" borderId="10" xfId="7" applyFont="1" applyFill="1" applyBorder="1" applyAlignment="1">
      <alignment horizontal="centerContinuous" vertical="center"/>
    </xf>
    <xf numFmtId="3" fontId="3" fillId="2" borderId="1" xfId="7" applyNumberFormat="1" applyFont="1" applyFill="1" applyBorder="1" applyAlignment="1">
      <alignment horizontal="centerContinuous" vertical="center"/>
    </xf>
    <xf numFmtId="0" fontId="2" fillId="2" borderId="0" xfId="7" applyFont="1" applyFill="1" applyBorder="1" applyAlignment="1">
      <alignment horizontal="right"/>
    </xf>
    <xf numFmtId="0" fontId="3" fillId="2" borderId="0" xfId="7" applyNumberFormat="1" applyFont="1" applyFill="1" applyBorder="1" applyAlignment="1" applyProtection="1">
      <alignment horizontal="right"/>
      <protection locked="0"/>
    </xf>
    <xf numFmtId="0" fontId="3" fillId="2" borderId="0" xfId="8" applyFont="1" applyFill="1" applyBorder="1" applyAlignment="1">
      <alignment vertical="center"/>
    </xf>
    <xf numFmtId="0" fontId="3" fillId="2" borderId="0" xfId="8" applyFont="1" applyFill="1" applyBorder="1"/>
    <xf numFmtId="0" fontId="13" fillId="2" borderId="0" xfId="8" applyFont="1" applyFill="1" applyBorder="1"/>
    <xf numFmtId="0" fontId="6" fillId="2" borderId="0" xfId="8" applyFont="1" applyFill="1" applyBorder="1"/>
    <xf numFmtId="0" fontId="2" fillId="2" borderId="0" xfId="8" applyFont="1" applyFill="1" applyBorder="1"/>
    <xf numFmtId="0" fontId="14" fillId="2" borderId="0" xfId="8" applyFont="1" applyFill="1" applyBorder="1"/>
    <xf numFmtId="0" fontId="2" fillId="2" borderId="0" xfId="8" applyFont="1" applyFill="1" applyBorder="1" applyAlignment="1"/>
    <xf numFmtId="0" fontId="4" fillId="2" borderId="0" xfId="8" applyFont="1" applyFill="1" applyBorder="1"/>
    <xf numFmtId="0" fontId="2" fillId="2" borderId="0" xfId="8" applyFont="1" applyFill="1" applyBorder="1" applyAlignment="1">
      <alignment horizontal="left" vertical="center"/>
    </xf>
    <xf numFmtId="0" fontId="6" fillId="2" borderId="0" xfId="8" applyFont="1" applyFill="1" applyBorder="1" applyAlignment="1">
      <alignment vertical="center"/>
    </xf>
    <xf numFmtId="0" fontId="15" fillId="2" borderId="0" xfId="8" applyFont="1" applyFill="1" applyBorder="1" applyAlignment="1">
      <alignment vertical="center"/>
    </xf>
    <xf numFmtId="172" fontId="13" fillId="2" borderId="0" xfId="8" applyNumberFormat="1" applyFont="1" applyFill="1" applyBorder="1" applyAlignment="1" applyProtection="1">
      <alignment horizontal="right"/>
      <protection locked="0"/>
    </xf>
    <xf numFmtId="172" fontId="13" fillId="2" borderId="0" xfId="8" applyNumberFormat="1" applyFont="1" applyFill="1" applyBorder="1" applyProtection="1">
      <protection locked="0"/>
    </xf>
    <xf numFmtId="0" fontId="3" fillId="2" borderId="0" xfId="8" applyNumberFormat="1" applyFont="1" applyFill="1" applyBorder="1" applyAlignment="1" applyProtection="1">
      <alignment vertical="top"/>
      <protection locked="0"/>
    </xf>
    <xf numFmtId="172" fontId="3" fillId="2" borderId="0" xfId="8" applyNumberFormat="1" applyFont="1" applyFill="1" applyBorder="1" applyAlignment="1">
      <alignment horizontal="right"/>
    </xf>
    <xf numFmtId="172" fontId="3" fillId="2" borderId="0" xfId="8" applyNumberFormat="1" applyFont="1" applyFill="1" applyBorder="1"/>
    <xf numFmtId="0" fontId="15" fillId="2" borderId="0" xfId="8" applyNumberFormat="1" applyFont="1" applyFill="1" applyBorder="1" applyAlignment="1" applyProtection="1">
      <alignment vertical="top"/>
      <protection locked="0"/>
    </xf>
    <xf numFmtId="172" fontId="15" fillId="2" borderId="0" xfId="8" applyNumberFormat="1" applyFont="1" applyFill="1" applyBorder="1" applyAlignment="1">
      <alignment horizontal="right"/>
    </xf>
    <xf numFmtId="172" fontId="4" fillId="2" borderId="0" xfId="8" applyNumberFormat="1" applyFont="1" applyFill="1" applyBorder="1"/>
    <xf numFmtId="172" fontId="12" fillId="2" borderId="0" xfId="8" applyNumberFormat="1" applyFont="1" applyFill="1" applyBorder="1" applyAlignment="1" applyProtection="1">
      <alignment horizontal="right"/>
      <protection locked="0"/>
    </xf>
    <xf numFmtId="3" fontId="4" fillId="2" borderId="0" xfId="8" applyNumberFormat="1" applyFont="1" applyFill="1" applyBorder="1"/>
    <xf numFmtId="0" fontId="15" fillId="2" borderId="0" xfId="8" applyFont="1" applyFill="1" applyBorder="1"/>
    <xf numFmtId="3" fontId="6" fillId="2" borderId="0" xfId="8" applyNumberFormat="1" applyFont="1" applyFill="1" applyBorder="1"/>
    <xf numFmtId="173" fontId="12" fillId="2" borderId="3" xfId="8" applyNumberFormat="1" applyFont="1" applyFill="1" applyBorder="1" applyAlignment="1">
      <alignment horizontal="right" vertical="center"/>
    </xf>
    <xf numFmtId="173" fontId="12" fillId="2" borderId="3" xfId="8" applyNumberFormat="1" applyFont="1" applyFill="1" applyBorder="1" applyAlignment="1">
      <alignment vertical="center"/>
    </xf>
    <xf numFmtId="0" fontId="14" fillId="2" borderId="0" xfId="8" applyFont="1" applyFill="1" applyBorder="1" applyAlignment="1">
      <alignment vertical="center"/>
    </xf>
    <xf numFmtId="0" fontId="15" fillId="2" borderId="0" xfId="8" applyNumberFormat="1" applyFont="1" applyFill="1" applyBorder="1" applyProtection="1">
      <protection locked="0"/>
    </xf>
    <xf numFmtId="3" fontId="12" fillId="2" borderId="0" xfId="8" applyNumberFormat="1" applyFont="1" applyFill="1" applyBorder="1" applyAlignment="1">
      <alignment horizontal="right"/>
    </xf>
    <xf numFmtId="0" fontId="19" fillId="2" borderId="0" xfId="8" applyFont="1" applyFill="1" applyBorder="1"/>
    <xf numFmtId="0" fontId="3" fillId="2" borderId="3" xfId="8" applyFont="1" applyFill="1" applyBorder="1" applyAlignment="1">
      <alignment horizontal="centerContinuous" vertical="center"/>
    </xf>
    <xf numFmtId="0" fontId="12" fillId="2" borderId="0" xfId="8" applyNumberFormat="1" applyFont="1" applyFill="1" applyBorder="1" applyAlignment="1" applyProtection="1">
      <alignment horizontal="right"/>
      <protection locked="0"/>
    </xf>
    <xf numFmtId="0" fontId="8" fillId="2" borderId="0" xfId="9" applyFont="1" applyFill="1" applyBorder="1" applyAlignment="1">
      <alignment horizontal="centerContinuous"/>
    </xf>
    <xf numFmtId="0" fontId="2" fillId="2" borderId="0" xfId="9" applyFont="1" applyFill="1" applyBorder="1" applyAlignment="1">
      <alignment vertical="center"/>
    </xf>
    <xf numFmtId="168" fontId="3" fillId="2" borderId="0" xfId="9" applyNumberFormat="1" applyFont="1" applyFill="1" applyBorder="1" applyAlignment="1">
      <alignment horizontal="right" vertical="center"/>
    </xf>
    <xf numFmtId="0" fontId="8" fillId="2" borderId="0" xfId="9" applyFont="1" applyFill="1" applyBorder="1" applyAlignment="1">
      <alignment vertical="center"/>
    </xf>
    <xf numFmtId="170" fontId="3" fillId="2" borderId="0" xfId="9" applyNumberFormat="1" applyFont="1" applyFill="1" applyBorder="1"/>
    <xf numFmtId="0" fontId="3" fillId="2" borderId="0" xfId="9" applyFont="1" applyFill="1" applyBorder="1" applyAlignment="1">
      <alignment horizontal="centerContinuous" vertical="center"/>
    </xf>
    <xf numFmtId="2" fontId="2" fillId="2" borderId="0" xfId="9" applyNumberFormat="1" applyFont="1" applyFill="1" applyBorder="1" applyAlignment="1">
      <alignment horizontal="right"/>
    </xf>
    <xf numFmtId="170" fontId="2" fillId="2" borderId="0" xfId="9" applyNumberFormat="1" applyFont="1" applyFill="1" applyBorder="1" applyAlignment="1">
      <alignment horizontal="right"/>
    </xf>
    <xf numFmtId="168" fontId="3" fillId="2" borderId="1" xfId="9" applyNumberFormat="1" applyFont="1" applyFill="1" applyBorder="1" applyAlignment="1">
      <alignment horizontal="right" vertical="center"/>
    </xf>
    <xf numFmtId="175" fontId="3" fillId="2" borderId="0" xfId="1" applyNumberFormat="1" applyFont="1" applyFill="1" applyBorder="1"/>
    <xf numFmtId="0" fontId="13" fillId="2" borderId="0" xfId="9" applyFont="1" applyFill="1" applyBorder="1"/>
    <xf numFmtId="0" fontId="13" fillId="2" borderId="0" xfId="9" applyFont="1" applyFill="1" applyBorder="1" applyAlignment="1">
      <alignment vertical="center"/>
    </xf>
    <xf numFmtId="0" fontId="13" fillId="2" borderId="0" xfId="9" applyFont="1" applyFill="1" applyBorder="1" applyAlignment="1">
      <alignment horizontal="right"/>
    </xf>
    <xf numFmtId="0" fontId="13" fillId="2" borderId="0" xfId="9" applyFont="1" applyFill="1" applyBorder="1" applyAlignment="1">
      <alignment horizontal="right" vertical="center"/>
    </xf>
    <xf numFmtId="0" fontId="13" fillId="2" borderId="0" xfId="9" quotePrefix="1" applyFont="1" applyFill="1" applyBorder="1"/>
    <xf numFmtId="174" fontId="3" fillId="2" borderId="0" xfId="1" applyNumberFormat="1" applyFont="1" applyFill="1" applyBorder="1"/>
    <xf numFmtId="0" fontId="3" fillId="2" borderId="0" xfId="10" applyFont="1" applyFill="1" applyBorder="1"/>
    <xf numFmtId="0" fontId="8" fillId="2" borderId="0" xfId="10" applyFont="1" applyFill="1" applyBorder="1"/>
    <xf numFmtId="0" fontId="2" fillId="2" borderId="0" xfId="10" applyFont="1" applyFill="1" applyBorder="1"/>
    <xf numFmtId="0" fontId="2" fillId="2" borderId="0" xfId="10" applyFont="1" applyFill="1" applyBorder="1" applyAlignment="1">
      <alignment horizontal="left"/>
    </xf>
    <xf numFmtId="0" fontId="3" fillId="2" borderId="0" xfId="10" applyFont="1" applyFill="1" applyBorder="1" applyAlignment="1">
      <alignment horizontal="centerContinuous"/>
    </xf>
    <xf numFmtId="3" fontId="3" fillId="2" borderId="0" xfId="10" applyNumberFormat="1" applyFont="1" applyFill="1" applyBorder="1" applyAlignment="1">
      <alignment horizontal="centerContinuous"/>
    </xf>
    <xf numFmtId="164" fontId="3" fillId="2" borderId="0" xfId="10" applyNumberFormat="1" applyFont="1" applyFill="1" applyBorder="1"/>
    <xf numFmtId="164" fontId="3" fillId="2" borderId="0" xfId="10" applyNumberFormat="1" applyFont="1" applyFill="1" applyBorder="1" applyAlignment="1">
      <alignment horizontal="right"/>
    </xf>
    <xf numFmtId="0" fontId="2" fillId="2" borderId="3" xfId="10" applyFont="1" applyFill="1" applyBorder="1" applyAlignment="1">
      <alignment horizontal="centerContinuous"/>
    </xf>
    <xf numFmtId="0" fontId="3" fillId="2" borderId="1" xfId="10" applyFont="1" applyFill="1" applyBorder="1" applyAlignment="1">
      <alignment horizontal="centerContinuous"/>
    </xf>
    <xf numFmtId="3" fontId="3" fillId="2" borderId="1" xfId="10" applyNumberFormat="1" applyFont="1" applyFill="1" applyBorder="1" applyAlignment="1">
      <alignment horizontal="centerContinuous"/>
    </xf>
    <xf numFmtId="0" fontId="3" fillId="2" borderId="3" xfId="10" applyFont="1" applyFill="1" applyBorder="1" applyAlignment="1">
      <alignment horizontal="centerContinuous"/>
    </xf>
    <xf numFmtId="3" fontId="3" fillId="2" borderId="3" xfId="10" applyNumberFormat="1" applyFont="1" applyFill="1" applyBorder="1" applyAlignment="1">
      <alignment horizontal="centerContinuous"/>
    </xf>
    <xf numFmtId="0" fontId="2" fillId="2" borderId="0" xfId="10" applyFont="1" applyFill="1" applyBorder="1" applyAlignment="1">
      <alignment vertical="center"/>
    </xf>
    <xf numFmtId="165" fontId="3" fillId="2" borderId="0" xfId="10" applyNumberFormat="1" applyFont="1" applyFill="1" applyBorder="1" applyAlignment="1">
      <alignment horizontal="right" vertical="center"/>
    </xf>
    <xf numFmtId="0" fontId="8" fillId="2" borderId="0" xfId="10" applyFont="1" applyFill="1" applyBorder="1" applyAlignment="1">
      <alignment vertical="center"/>
    </xf>
    <xf numFmtId="167" fontId="3" fillId="2" borderId="0" xfId="10" applyNumberFormat="1" applyFont="1" applyFill="1" applyBorder="1" applyProtection="1">
      <protection locked="0"/>
    </xf>
    <xf numFmtId="175" fontId="13" fillId="2" borderId="0" xfId="1" quotePrefix="1" applyNumberFormat="1" applyFont="1" applyFill="1" applyBorder="1" applyAlignment="1">
      <alignment horizontal="right"/>
    </xf>
    <xf numFmtId="3" fontId="8" fillId="2" borderId="0" xfId="10" applyNumberFormat="1" applyFont="1" applyFill="1" applyBorder="1"/>
    <xf numFmtId="165" fontId="3" fillId="2" borderId="1" xfId="10" applyNumberFormat="1" applyFont="1" applyFill="1" applyBorder="1" applyAlignment="1">
      <alignment horizontal="right" vertical="center"/>
    </xf>
    <xf numFmtId="0" fontId="3" fillId="2" borderId="0" xfId="11" applyFont="1" applyFill="1" applyBorder="1"/>
    <xf numFmtId="0" fontId="8" fillId="2" borderId="0" xfId="11" applyFont="1" applyFill="1" applyBorder="1"/>
    <xf numFmtId="0" fontId="2" fillId="2" borderId="0" xfId="11" applyFont="1" applyFill="1" applyBorder="1" applyAlignment="1">
      <alignment horizontal="left"/>
    </xf>
    <xf numFmtId="0" fontId="2" fillId="2" borderId="0" xfId="11" applyFont="1" applyFill="1" applyBorder="1"/>
    <xf numFmtId="168" fontId="3" fillId="2" borderId="0" xfId="11" applyNumberFormat="1" applyFont="1" applyFill="1" applyBorder="1" applyAlignment="1">
      <alignment horizontal="right"/>
    </xf>
    <xf numFmtId="165" fontId="2" fillId="2" borderId="0" xfId="11" applyNumberFormat="1" applyFont="1" applyFill="1" applyBorder="1" applyAlignment="1">
      <alignment horizontal="centerContinuous"/>
    </xf>
    <xf numFmtId="170" fontId="2" fillId="2" borderId="0" xfId="11" applyNumberFormat="1" applyFont="1" applyFill="1" applyBorder="1" applyAlignment="1">
      <alignment horizontal="centerContinuous"/>
    </xf>
    <xf numFmtId="3" fontId="8" fillId="2" borderId="0" xfId="11" applyNumberFormat="1" applyFont="1" applyFill="1" applyBorder="1"/>
    <xf numFmtId="0" fontId="3" fillId="2" borderId="0" xfId="12" applyFont="1" applyFill="1" applyBorder="1"/>
    <xf numFmtId="0" fontId="4" fillId="2" borderId="0" xfId="12" applyFont="1" applyFill="1" applyBorder="1"/>
    <xf numFmtId="0" fontId="15" fillId="2" borderId="0" xfId="12" applyFont="1" applyFill="1" applyBorder="1" applyAlignment="1">
      <alignment horizontal="left"/>
    </xf>
    <xf numFmtId="0" fontId="15" fillId="2" borderId="0" xfId="12" applyFont="1" applyFill="1" applyBorder="1"/>
    <xf numFmtId="168" fontId="12" fillId="2" borderId="0" xfId="12" applyNumberFormat="1" applyFont="1" applyFill="1" applyBorder="1" applyAlignment="1">
      <alignment horizontal="right"/>
    </xf>
    <xf numFmtId="0" fontId="15" fillId="2" borderId="0" xfId="12" applyNumberFormat="1" applyFont="1" applyFill="1" applyBorder="1" applyProtection="1">
      <protection locked="0"/>
    </xf>
    <xf numFmtId="168" fontId="14" fillId="2" borderId="0" xfId="12" applyNumberFormat="1" applyFont="1" applyFill="1" applyBorder="1" applyAlignment="1">
      <alignment horizontal="right"/>
    </xf>
    <xf numFmtId="170" fontId="14" fillId="2" borderId="0" xfId="12" applyNumberFormat="1" applyFont="1" applyFill="1" applyBorder="1" applyAlignment="1">
      <alignment horizontal="right"/>
    </xf>
    <xf numFmtId="169" fontId="12" fillId="2" borderId="0" xfId="12" applyNumberFormat="1" applyFont="1" applyFill="1" applyBorder="1" applyAlignment="1">
      <alignment horizontal="right"/>
    </xf>
    <xf numFmtId="3" fontId="4" fillId="2" borderId="0" xfId="12" applyNumberFormat="1" applyFont="1" applyFill="1" applyBorder="1"/>
    <xf numFmtId="168" fontId="12" fillId="2" borderId="11" xfId="12" applyNumberFormat="1" applyFont="1" applyFill="1" applyBorder="1" applyAlignment="1">
      <alignment horizontal="right"/>
    </xf>
    <xf numFmtId="43" fontId="13" fillId="2" borderId="0" xfId="1" quotePrefix="1" applyFont="1" applyFill="1" applyBorder="1" applyAlignment="1">
      <alignment horizontal="right"/>
    </xf>
    <xf numFmtId="0" fontId="3" fillId="2" borderId="0" xfId="13" applyFont="1" applyFill="1" applyBorder="1"/>
    <xf numFmtId="0" fontId="4" fillId="2" borderId="0" xfId="13" applyFont="1" applyFill="1" applyBorder="1"/>
    <xf numFmtId="0" fontId="6" fillId="2" borderId="0" xfId="13" applyFont="1" applyFill="1" applyBorder="1"/>
    <xf numFmtId="0" fontId="15" fillId="2" borderId="0" xfId="13" applyFont="1" applyFill="1" applyBorder="1" applyAlignment="1">
      <alignment horizontal="left"/>
    </xf>
    <xf numFmtId="0" fontId="15" fillId="2" borderId="0" xfId="13" applyFont="1" applyFill="1" applyBorder="1" applyAlignment="1">
      <alignment vertical="center"/>
    </xf>
    <xf numFmtId="0" fontId="15" fillId="2" borderId="0" xfId="13" applyFont="1" applyFill="1" applyBorder="1"/>
    <xf numFmtId="0" fontId="17" fillId="2" borderId="0" xfId="13" applyFont="1" applyFill="1" applyBorder="1"/>
    <xf numFmtId="0" fontId="15" fillId="2" borderId="0" xfId="13" applyNumberFormat="1" applyFont="1" applyFill="1" applyBorder="1" applyProtection="1">
      <protection locked="0"/>
    </xf>
    <xf numFmtId="166" fontId="12" fillId="2" borderId="0" xfId="13" applyNumberFormat="1" applyFont="1" applyFill="1" applyBorder="1" applyAlignment="1">
      <alignment horizontal="right"/>
    </xf>
    <xf numFmtId="0" fontId="16" fillId="2" borderId="0" xfId="13" applyFont="1" applyFill="1" applyBorder="1"/>
    <xf numFmtId="0" fontId="4" fillId="2" borderId="0" xfId="13" applyNumberFormat="1" applyFont="1" applyFill="1" applyBorder="1" applyAlignment="1" applyProtection="1">
      <protection locked="0"/>
    </xf>
    <xf numFmtId="0" fontId="6" fillId="2" borderId="0" xfId="13" applyNumberFormat="1" applyFont="1" applyFill="1" applyBorder="1" applyAlignment="1" applyProtection="1">
      <protection locked="0"/>
    </xf>
    <xf numFmtId="0" fontId="6" fillId="2" borderId="0" xfId="13" applyNumberFormat="1" applyFont="1" applyFill="1" applyBorder="1" applyProtection="1">
      <protection locked="0"/>
    </xf>
    <xf numFmtId="3" fontId="4" fillId="2" borderId="0" xfId="13" applyNumberFormat="1" applyFont="1" applyFill="1" applyBorder="1" applyAlignment="1"/>
    <xf numFmtId="0" fontId="9" fillId="2" borderId="0" xfId="13" applyNumberFormat="1" applyFont="1" applyFill="1" applyBorder="1" applyAlignment="1" applyProtection="1">
      <protection locked="0"/>
    </xf>
    <xf numFmtId="3" fontId="6" fillId="2" borderId="0" xfId="13" applyNumberFormat="1" applyFont="1" applyFill="1" applyBorder="1"/>
    <xf numFmtId="3" fontId="15" fillId="2" borderId="11" xfId="13" applyNumberFormat="1" applyFont="1" applyFill="1" applyBorder="1" applyAlignment="1">
      <alignment horizontal="centerContinuous"/>
    </xf>
    <xf numFmtId="0" fontId="21" fillId="2" borderId="0" xfId="13" applyFont="1" applyFill="1" applyBorder="1" applyAlignment="1">
      <alignment horizontal="centerContinuous"/>
    </xf>
    <xf numFmtId="0" fontId="20" fillId="2" borderId="0" xfId="13" applyNumberFormat="1" applyFont="1" applyFill="1" applyBorder="1" applyAlignment="1" applyProtection="1">
      <alignment horizontal="left"/>
      <protection locked="0"/>
    </xf>
    <xf numFmtId="170" fontId="18" fillId="2" borderId="0" xfId="13" applyNumberFormat="1" applyFont="1" applyFill="1" applyBorder="1" applyAlignment="1">
      <alignment horizontal="right"/>
    </xf>
    <xf numFmtId="0" fontId="20" fillId="2" borderId="0" xfId="13" applyFont="1" applyFill="1" applyBorder="1" applyAlignment="1">
      <alignment horizontal="left"/>
    </xf>
    <xf numFmtId="3" fontId="4" fillId="2" borderId="0" xfId="13" applyNumberFormat="1" applyFont="1" applyFill="1" applyBorder="1"/>
    <xf numFmtId="0" fontId="15" fillId="2" borderId="0" xfId="13" applyNumberFormat="1" applyFont="1" applyFill="1" applyBorder="1" applyAlignment="1" applyProtection="1">
      <protection locked="0"/>
    </xf>
    <xf numFmtId="0" fontId="15" fillId="3" borderId="9" xfId="13" applyFont="1" applyFill="1" applyBorder="1" applyAlignment="1">
      <alignment horizontal="centerContinuous"/>
    </xf>
    <xf numFmtId="0" fontId="15" fillId="3" borderId="12" xfId="13" applyFont="1" applyFill="1" applyBorder="1" applyAlignment="1">
      <alignment horizontal="centerContinuous"/>
    </xf>
    <xf numFmtId="3" fontId="4" fillId="3" borderId="13" xfId="13" applyNumberFormat="1" applyFont="1" applyFill="1" applyBorder="1" applyAlignment="1">
      <alignment horizontal="centerContinuous"/>
    </xf>
    <xf numFmtId="0" fontId="4" fillId="3" borderId="13" xfId="13" applyFont="1" applyFill="1" applyBorder="1" applyAlignment="1"/>
    <xf numFmtId="0" fontId="15" fillId="3" borderId="13" xfId="13" applyFont="1" applyFill="1" applyBorder="1" applyAlignment="1">
      <alignment horizontal="centerContinuous"/>
    </xf>
    <xf numFmtId="3" fontId="15" fillId="3" borderId="6" xfId="13" applyNumberFormat="1" applyFont="1" applyFill="1" applyBorder="1" applyAlignment="1">
      <alignment horizontal="centerContinuous"/>
    </xf>
    <xf numFmtId="0" fontId="4" fillId="3" borderId="8" xfId="13" applyFont="1" applyFill="1" applyBorder="1" applyAlignment="1"/>
    <xf numFmtId="0" fontId="15" fillId="3" borderId="14" xfId="13" applyFont="1" applyFill="1" applyBorder="1" applyAlignment="1">
      <alignment horizontal="centerContinuous"/>
    </xf>
    <xf numFmtId="3" fontId="4" fillId="3" borderId="15" xfId="13" applyNumberFormat="1" applyFont="1" applyFill="1" applyBorder="1" applyAlignment="1">
      <alignment horizontal="centerContinuous"/>
    </xf>
    <xf numFmtId="0" fontId="4" fillId="3" borderId="16" xfId="13" applyFont="1" applyFill="1" applyBorder="1" applyAlignment="1"/>
    <xf numFmtId="0" fontId="15" fillId="3" borderId="16" xfId="13" applyFont="1" applyFill="1" applyBorder="1" applyAlignment="1">
      <alignment horizontal="centerContinuous"/>
    </xf>
    <xf numFmtId="0" fontId="4" fillId="3" borderId="17" xfId="13" applyFont="1" applyFill="1" applyBorder="1" applyAlignment="1"/>
    <xf numFmtId="3" fontId="4" fillId="2" borderId="0" xfId="13" applyNumberFormat="1" applyFont="1" applyFill="1" applyBorder="1" applyAlignment="1">
      <alignment horizontal="centerContinuous"/>
    </xf>
    <xf numFmtId="0" fontId="4" fillId="2" borderId="0" xfId="13" applyFont="1" applyFill="1" applyBorder="1" applyAlignment="1"/>
    <xf numFmtId="0" fontId="15" fillId="2" borderId="0" xfId="13" applyFont="1" applyFill="1" applyBorder="1" applyAlignment="1">
      <alignment horizontal="centerContinuous"/>
    </xf>
    <xf numFmtId="0" fontId="15" fillId="2" borderId="0" xfId="13" applyFont="1" applyFill="1" applyBorder="1" applyAlignment="1">
      <alignment horizontal="center" vertical="center"/>
    </xf>
    <xf numFmtId="0" fontId="12" fillId="2" borderId="0" xfId="13" applyFont="1" applyFill="1" applyBorder="1" applyAlignment="1">
      <alignment horizontal="center" vertical="center"/>
    </xf>
    <xf numFmtId="170" fontId="12" fillId="2" borderId="0" xfId="13" applyNumberFormat="1" applyFont="1" applyFill="1" applyBorder="1" applyAlignment="1">
      <alignment horizontal="center" vertical="center"/>
    </xf>
    <xf numFmtId="0" fontId="15" fillId="3" borderId="13" xfId="13" applyFont="1" applyFill="1" applyBorder="1" applyAlignment="1">
      <alignment horizontal="center"/>
    </xf>
    <xf numFmtId="0" fontId="12" fillId="2" borderId="0" xfId="13" applyFont="1" applyFill="1" applyBorder="1" applyAlignment="1">
      <alignment horizontal="right"/>
    </xf>
    <xf numFmtId="0" fontId="15" fillId="2" borderId="0" xfId="13" applyFont="1" applyFill="1" applyBorder="1" applyAlignment="1">
      <alignment horizontal="right" vertical="center"/>
    </xf>
    <xf numFmtId="0" fontId="12" fillId="2" borderId="0" xfId="13" applyFont="1" applyFill="1" applyBorder="1" applyAlignment="1">
      <alignment horizontal="right" vertical="center"/>
    </xf>
    <xf numFmtId="0" fontId="20" fillId="2" borderId="0" xfId="13" applyNumberFormat="1" applyFont="1" applyFill="1" applyBorder="1" applyAlignment="1" applyProtection="1">
      <alignment horizontal="right"/>
      <protection locked="0"/>
    </xf>
    <xf numFmtId="3" fontId="15" fillId="3" borderId="13" xfId="13" applyNumberFormat="1" applyFont="1" applyFill="1" applyBorder="1" applyAlignment="1">
      <alignment horizontal="centerContinuous"/>
    </xf>
    <xf numFmtId="3" fontId="15" fillId="2" borderId="13" xfId="13" applyNumberFormat="1" applyFont="1" applyFill="1" applyBorder="1" applyAlignment="1">
      <alignment horizontal="centerContinuous"/>
    </xf>
    <xf numFmtId="0" fontId="15" fillId="2" borderId="13" xfId="13" applyFont="1" applyFill="1" applyBorder="1" applyAlignment="1">
      <alignment horizontal="centerContinuous"/>
    </xf>
    <xf numFmtId="0" fontId="15" fillId="2" borderId="13" xfId="13" applyFont="1" applyFill="1" applyBorder="1" applyAlignment="1"/>
    <xf numFmtId="0" fontId="6" fillId="3" borderId="8" xfId="13" applyFont="1" applyFill="1" applyBorder="1"/>
    <xf numFmtId="3" fontId="15" fillId="3" borderId="16" xfId="13" applyNumberFormat="1" applyFont="1" applyFill="1" applyBorder="1" applyAlignment="1">
      <alignment horizontal="center"/>
    </xf>
    <xf numFmtId="0" fontId="15" fillId="3" borderId="16" xfId="13" applyFont="1" applyFill="1" applyBorder="1" applyAlignment="1">
      <alignment horizontal="center"/>
    </xf>
    <xf numFmtId="0" fontId="6" fillId="3" borderId="17" xfId="13" applyFont="1" applyFill="1" applyBorder="1" applyAlignment="1">
      <alignment horizontal="center"/>
    </xf>
    <xf numFmtId="0" fontId="15" fillId="2" borderId="13" xfId="13" applyFont="1" applyFill="1" applyBorder="1" applyAlignment="1">
      <alignment horizontal="centerContinuous" vertical="center"/>
    </xf>
    <xf numFmtId="3" fontId="15" fillId="3" borderId="15" xfId="13" applyNumberFormat="1" applyFont="1" applyFill="1" applyBorder="1" applyAlignment="1">
      <alignment horizontal="center"/>
    </xf>
    <xf numFmtId="3" fontId="15" fillId="3" borderId="13" xfId="13" applyNumberFormat="1" applyFont="1" applyFill="1" applyBorder="1" applyAlignment="1">
      <alignment horizontal="center"/>
    </xf>
    <xf numFmtId="0" fontId="6" fillId="3" borderId="8" xfId="13" applyFont="1" applyFill="1" applyBorder="1" applyAlignment="1">
      <alignment horizontal="center"/>
    </xf>
    <xf numFmtId="165" fontId="15" fillId="2" borderId="0" xfId="13" applyNumberFormat="1" applyFont="1" applyFill="1" applyBorder="1"/>
    <xf numFmtId="0" fontId="19" fillId="2" borderId="0" xfId="13" applyNumberFormat="1" applyFont="1" applyFill="1" applyBorder="1" applyAlignment="1" applyProtection="1">
      <alignment vertical="top"/>
      <protection locked="0"/>
    </xf>
    <xf numFmtId="0" fontId="17" fillId="2" borderId="0" xfId="13" applyNumberFormat="1" applyFont="1" applyFill="1" applyBorder="1" applyProtection="1">
      <protection locked="0"/>
    </xf>
    <xf numFmtId="168" fontId="3" fillId="2" borderId="11" xfId="13" applyNumberFormat="1" applyFont="1" applyFill="1" applyBorder="1" applyAlignment="1">
      <alignment horizontal="right"/>
    </xf>
    <xf numFmtId="0" fontId="3" fillId="2" borderId="0" xfId="14" applyFont="1" applyFill="1" applyBorder="1"/>
    <xf numFmtId="0" fontId="10" fillId="2" borderId="0" xfId="14" applyFont="1" applyFill="1" applyBorder="1"/>
    <xf numFmtId="0" fontId="2" fillId="2" borderId="0" xfId="14" applyFont="1" applyFill="1" applyBorder="1"/>
    <xf numFmtId="0" fontId="8" fillId="2" borderId="0" xfId="14" applyFont="1" applyFill="1" applyBorder="1"/>
    <xf numFmtId="0" fontId="2" fillId="2" borderId="0" xfId="14" applyFont="1" applyFill="1" applyBorder="1" applyAlignment="1">
      <alignment horizontal="left"/>
    </xf>
    <xf numFmtId="0" fontId="2" fillId="2" borderId="0" xfId="14" applyFont="1" applyFill="1" applyBorder="1" applyAlignment="1">
      <alignment horizontal="centerContinuous"/>
    </xf>
    <xf numFmtId="0" fontId="8" fillId="2" borderId="0" xfId="14" applyFont="1" applyFill="1" applyBorder="1" applyAlignment="1">
      <alignment vertical="center"/>
    </xf>
    <xf numFmtId="0" fontId="13" fillId="2" borderId="0" xfId="14" applyFont="1" applyFill="1" applyBorder="1"/>
    <xf numFmtId="3" fontId="13" fillId="2" borderId="0" xfId="14" applyNumberFormat="1" applyFont="1" applyFill="1" applyBorder="1"/>
    <xf numFmtId="3" fontId="13" fillId="2" borderId="0" xfId="14" applyNumberFormat="1" applyFont="1" applyFill="1" applyBorder="1" applyAlignment="1">
      <alignment horizontal="right"/>
    </xf>
    <xf numFmtId="0" fontId="2" fillId="2" borderId="0" xfId="14" applyNumberFormat="1" applyFont="1" applyFill="1" applyBorder="1" applyAlignment="1" applyProtection="1">
      <protection locked="0"/>
    </xf>
    <xf numFmtId="3" fontId="13" fillId="2" borderId="0" xfId="14" applyNumberFormat="1" applyFont="1" applyFill="1" applyBorder="1" applyAlignment="1" applyProtection="1">
      <alignment vertical="center"/>
      <protection locked="0"/>
    </xf>
    <xf numFmtId="0" fontId="2" fillId="2" borderId="0" xfId="14" applyNumberFormat="1" applyFont="1" applyFill="1" applyBorder="1" applyAlignment="1" applyProtection="1">
      <alignment vertical="top"/>
      <protection locked="0"/>
    </xf>
    <xf numFmtId="0" fontId="13" fillId="2" borderId="0" xfId="14" applyNumberFormat="1" applyFont="1" applyFill="1" applyBorder="1" applyAlignment="1" applyProtection="1">
      <alignment vertical="top"/>
      <protection locked="0"/>
    </xf>
    <xf numFmtId="0" fontId="14" fillId="2" borderId="0" xfId="14" applyFont="1" applyFill="1" applyBorder="1"/>
    <xf numFmtId="0" fontId="5" fillId="2" borderId="0" xfId="14" applyNumberFormat="1" applyFont="1" applyFill="1" applyBorder="1" applyProtection="1">
      <protection locked="0"/>
    </xf>
    <xf numFmtId="0" fontId="2" fillId="2" borderId="0" xfId="14" applyFont="1" applyFill="1" applyBorder="1" applyAlignment="1">
      <alignment horizontal="center" vertical="center"/>
    </xf>
    <xf numFmtId="0" fontId="2" fillId="3" borderId="16" xfId="14" applyFont="1" applyFill="1" applyBorder="1" applyAlignment="1">
      <alignment horizontal="center"/>
    </xf>
    <xf numFmtId="0" fontId="2" fillId="3" borderId="16" xfId="14" applyFont="1" applyFill="1" applyBorder="1" applyAlignment="1">
      <alignment horizontal="centerContinuous"/>
    </xf>
    <xf numFmtId="175" fontId="13" fillId="2" borderId="0" xfId="1" applyNumberFormat="1" applyFont="1" applyFill="1" applyBorder="1" applyProtection="1">
      <protection locked="0"/>
    </xf>
    <xf numFmtId="0" fontId="25" fillId="2" borderId="0" xfId="14" applyFont="1" applyFill="1" applyBorder="1"/>
    <xf numFmtId="0" fontId="2" fillId="2" borderId="0" xfId="14" applyFont="1" applyFill="1" applyBorder="1" applyAlignment="1">
      <alignment horizontal="left" vertical="top" wrapText="1"/>
    </xf>
    <xf numFmtId="0" fontId="2" fillId="3" borderId="18" xfId="14" applyFont="1" applyFill="1" applyBorder="1" applyAlignment="1">
      <alignment horizontal="center" vertical="center"/>
    </xf>
    <xf numFmtId="3" fontId="3" fillId="2" borderId="0" xfId="14" applyNumberFormat="1" applyFont="1" applyFill="1" applyBorder="1" applyProtection="1">
      <protection locked="0"/>
    </xf>
    <xf numFmtId="0" fontId="2" fillId="3" borderId="19" xfId="14" applyFont="1" applyFill="1" applyBorder="1" applyAlignment="1">
      <alignment horizontal="center"/>
    </xf>
    <xf numFmtId="0" fontId="2" fillId="3" borderId="15" xfId="14" applyFont="1" applyFill="1" applyBorder="1" applyAlignment="1">
      <alignment horizontal="center"/>
    </xf>
    <xf numFmtId="0" fontId="2" fillId="3" borderId="20" xfId="14" applyFont="1" applyFill="1" applyBorder="1"/>
    <xf numFmtId="0" fontId="2" fillId="3" borderId="21" xfId="14" applyFont="1" applyFill="1" applyBorder="1" applyAlignment="1">
      <alignment horizontal="center"/>
    </xf>
    <xf numFmtId="0" fontId="2" fillId="3" borderId="22" xfId="14" applyFont="1" applyFill="1" applyBorder="1" applyAlignment="1">
      <alignment horizontal="center"/>
    </xf>
    <xf numFmtId="0" fontId="8" fillId="3" borderId="23" xfId="14" applyFont="1" applyFill="1" applyBorder="1" applyAlignment="1">
      <alignment horizontal="center" vertical="center"/>
    </xf>
    <xf numFmtId="0" fontId="8" fillId="3" borderId="24" xfId="14" applyFont="1" applyFill="1" applyBorder="1" applyAlignment="1">
      <alignment vertical="center"/>
    </xf>
    <xf numFmtId="0" fontId="2" fillId="2" borderId="0" xfId="15" applyNumberFormat="1" applyFont="1" applyFill="1" applyBorder="1" applyAlignment="1" applyProtection="1">
      <alignment vertical="top"/>
      <protection locked="0"/>
    </xf>
    <xf numFmtId="0" fontId="2" fillId="2" borderId="0" xfId="16" applyFont="1" applyFill="1" applyBorder="1" applyAlignment="1">
      <alignment vertical="top"/>
    </xf>
    <xf numFmtId="0" fontId="3" fillId="2" borderId="0" xfId="17" applyFont="1" applyFill="1" applyBorder="1"/>
    <xf numFmtId="0" fontId="5" fillId="2" borderId="0" xfId="17" applyFont="1" applyFill="1" applyBorder="1"/>
    <xf numFmtId="3" fontId="3" fillId="2" borderId="0" xfId="17" applyNumberFormat="1" applyFont="1" applyFill="1" applyBorder="1" applyAlignment="1">
      <alignment horizontal="centerContinuous" vertical="center"/>
    </xf>
    <xf numFmtId="0" fontId="2" fillId="2" borderId="0" xfId="17" applyFont="1" applyFill="1" applyBorder="1"/>
    <xf numFmtId="0" fontId="10" fillId="2" borderId="0" xfId="17" applyFont="1" applyFill="1" applyBorder="1"/>
    <xf numFmtId="175" fontId="24" fillId="2" borderId="0" xfId="1" applyNumberFormat="1" applyFont="1" applyFill="1" applyBorder="1" applyAlignment="1">
      <alignment horizontal="right"/>
    </xf>
    <xf numFmtId="3" fontId="8" fillId="2" borderId="0" xfId="17" applyNumberFormat="1" applyFont="1" applyFill="1" applyBorder="1"/>
    <xf numFmtId="3" fontId="8" fillId="2" borderId="0" xfId="17" applyNumberFormat="1" applyFont="1" applyFill="1" applyBorder="1" applyAlignment="1">
      <alignment horizontal="centerContinuous"/>
    </xf>
    <xf numFmtId="0" fontId="8" fillId="2" borderId="0" xfId="17" applyFont="1" applyFill="1" applyBorder="1"/>
    <xf numFmtId="3" fontId="8" fillId="2" borderId="0" xfId="17" applyNumberFormat="1" applyFont="1" applyFill="1" applyBorder="1" applyAlignment="1">
      <alignment horizontal="right"/>
    </xf>
    <xf numFmtId="0" fontId="8" fillId="2" borderId="0" xfId="17" applyFont="1" applyFill="1" applyBorder="1" applyAlignment="1">
      <alignment horizontal="right"/>
    </xf>
    <xf numFmtId="0" fontId="2" fillId="2" borderId="0" xfId="17" applyFont="1" applyFill="1" applyBorder="1" applyAlignment="1">
      <alignment horizontal="right"/>
    </xf>
    <xf numFmtId="0" fontId="2" fillId="2" borderId="0" xfId="17" applyFont="1" applyFill="1" applyBorder="1" applyAlignment="1">
      <alignment horizontal="right" vertical="center"/>
    </xf>
    <xf numFmtId="0" fontId="2" fillId="2" borderId="26" xfId="17" applyFont="1" applyFill="1" applyBorder="1" applyAlignment="1">
      <alignment horizontal="centerContinuous" vertical="center"/>
    </xf>
    <xf numFmtId="43" fontId="3" fillId="2" borderId="0" xfId="1" applyFont="1" applyFill="1" applyBorder="1"/>
    <xf numFmtId="43" fontId="8" fillId="2" borderId="0" xfId="1" applyFont="1" applyFill="1" applyBorder="1"/>
    <xf numFmtId="43" fontId="3" fillId="2" borderId="0" xfId="1" applyFont="1" applyFill="1" applyBorder="1" applyAlignment="1">
      <alignment horizontal="centerContinuous" vertical="center"/>
    </xf>
    <xf numFmtId="43" fontId="2" fillId="2" borderId="27" xfId="1" applyFont="1" applyFill="1" applyBorder="1" applyAlignment="1">
      <alignment horizontal="centerContinuous" vertical="center"/>
    </xf>
    <xf numFmtId="43" fontId="8" fillId="2" borderId="0" xfId="1" quotePrefix="1" applyFont="1" applyFill="1" applyBorder="1" applyAlignment="1">
      <alignment horizontal="right"/>
    </xf>
    <xf numFmtId="43" fontId="2" fillId="2" borderId="27" xfId="1" applyFont="1" applyFill="1" applyBorder="1" applyAlignment="1">
      <alignment horizontal="center" vertical="center"/>
    </xf>
    <xf numFmtId="43" fontId="24" fillId="2" borderId="0" xfId="1" applyFont="1" applyFill="1" applyBorder="1" applyAlignment="1">
      <alignment horizontal="right"/>
    </xf>
    <xf numFmtId="0" fontId="2" fillId="2" borderId="0" xfId="17" applyFont="1" applyFill="1" applyBorder="1" applyAlignment="1">
      <alignment horizontal="left"/>
    </xf>
    <xf numFmtId="0" fontId="2" fillId="2" borderId="0" xfId="17" applyFont="1" applyFill="1" applyBorder="1" applyAlignment="1">
      <alignment vertical="top"/>
    </xf>
    <xf numFmtId="175" fontId="24" fillId="2" borderId="0" xfId="1" applyNumberFormat="1" applyFont="1" applyFill="1" applyBorder="1" applyAlignment="1"/>
    <xf numFmtId="43" fontId="24" fillId="2" borderId="0" xfId="1" applyFont="1" applyFill="1" applyBorder="1" applyAlignment="1"/>
    <xf numFmtId="175" fontId="24" fillId="2" borderId="0" xfId="1" applyNumberFormat="1" applyFont="1" applyFill="1" applyBorder="1" applyAlignment="1">
      <alignment vertical="center"/>
    </xf>
    <xf numFmtId="0" fontId="2" fillId="2" borderId="0" xfId="14" applyFont="1" applyFill="1" applyBorder="1" applyAlignment="1">
      <alignment horizontal="centerContinuous" vertical="center"/>
    </xf>
    <xf numFmtId="0" fontId="2" fillId="2" borderId="0" xfId="13" applyFont="1" applyFill="1" applyBorder="1"/>
    <xf numFmtId="0" fontId="2" fillId="2" borderId="0" xfId="0" applyFont="1" applyFill="1"/>
    <xf numFmtId="0" fontId="2" fillId="2" borderId="0" xfId="0" applyFont="1" applyFill="1" applyBorder="1" applyAlignment="1">
      <alignment horizontal="left"/>
    </xf>
    <xf numFmtId="0" fontId="2" fillId="2" borderId="0" xfId="0" applyFont="1" applyFill="1" applyAlignment="1">
      <alignment horizontal="left"/>
    </xf>
    <xf numFmtId="175" fontId="13" fillId="2" borderId="28" xfId="1" applyNumberFormat="1" applyFont="1" applyFill="1" applyBorder="1" applyAlignment="1">
      <alignment horizontal="right"/>
    </xf>
    <xf numFmtId="175" fontId="13" fillId="2" borderId="0" xfId="1" applyNumberFormat="1" applyFont="1" applyFill="1" applyBorder="1" applyAlignment="1">
      <alignment horizontal="center"/>
    </xf>
    <xf numFmtId="43" fontId="13" fillId="2" borderId="0" xfId="1" applyFont="1" applyFill="1" applyBorder="1" applyAlignment="1">
      <alignment horizontal="center"/>
    </xf>
    <xf numFmtId="3" fontId="24" fillId="2" borderId="0" xfId="5" applyNumberFormat="1" applyFont="1" applyFill="1" applyBorder="1" applyAlignment="1">
      <alignment horizontal="right"/>
    </xf>
    <xf numFmtId="175" fontId="24" fillId="2" borderId="0" xfId="1" applyNumberFormat="1" applyFont="1" applyFill="1" applyBorder="1"/>
    <xf numFmtId="169" fontId="13" fillId="2" borderId="0" xfId="8" applyNumberFormat="1" applyFont="1" applyFill="1" applyBorder="1" applyAlignment="1" applyProtection="1">
      <alignment horizontal="right"/>
      <protection locked="0"/>
    </xf>
    <xf numFmtId="169" fontId="13" fillId="2" borderId="0" xfId="8" applyNumberFormat="1" applyFont="1" applyFill="1" applyBorder="1" applyAlignment="1">
      <alignment horizontal="right"/>
    </xf>
    <xf numFmtId="43" fontId="13" fillId="2" borderId="0" xfId="1" applyFont="1" applyFill="1" applyBorder="1" applyAlignment="1">
      <alignment horizontal="right" vertical="center"/>
    </xf>
    <xf numFmtId="175" fontId="23" fillId="2" borderId="0" xfId="1" applyNumberFormat="1" applyFont="1" applyFill="1" applyBorder="1" applyAlignment="1">
      <alignment horizontal="right"/>
    </xf>
    <xf numFmtId="175" fontId="23" fillId="2" borderId="0" xfId="1" applyNumberFormat="1" applyFont="1" applyFill="1" applyBorder="1" applyAlignment="1">
      <alignment horizontal="right" vertical="center"/>
    </xf>
    <xf numFmtId="175" fontId="13" fillId="2" borderId="0" xfId="1" applyNumberFormat="1" applyFont="1" applyFill="1" applyBorder="1"/>
    <xf numFmtId="175" fontId="24" fillId="2" borderId="29" xfId="1" applyNumberFormat="1" applyFont="1" applyFill="1" applyBorder="1" applyAlignment="1"/>
    <xf numFmtId="43" fontId="24" fillId="2" borderId="30" xfId="1" applyFont="1" applyFill="1" applyBorder="1" applyAlignment="1"/>
    <xf numFmtId="175" fontId="24" fillId="2" borderId="31" xfId="1" applyNumberFormat="1" applyFont="1" applyFill="1" applyBorder="1" applyAlignment="1"/>
    <xf numFmtId="43" fontId="24" fillId="2" borderId="32" xfId="1" applyFont="1" applyFill="1" applyBorder="1" applyAlignment="1"/>
    <xf numFmtId="175" fontId="24" fillId="2" borderId="31" xfId="1" applyNumberFormat="1" applyFont="1" applyFill="1" applyBorder="1" applyAlignment="1">
      <alignment horizontal="right"/>
    </xf>
    <xf numFmtId="43" fontId="24" fillId="2" borderId="32" xfId="1" applyFont="1" applyFill="1" applyBorder="1" applyAlignment="1">
      <alignment horizontal="right"/>
    </xf>
    <xf numFmtId="175" fontId="24" fillId="2" borderId="33" xfId="1" applyNumberFormat="1" applyFont="1" applyFill="1" applyBorder="1" applyAlignment="1"/>
    <xf numFmtId="43" fontId="24" fillId="2" borderId="34" xfId="1" applyFont="1" applyFill="1" applyBorder="1" applyAlignment="1"/>
    <xf numFmtId="175" fontId="24" fillId="2" borderId="35" xfId="1" applyNumberFormat="1" applyFont="1" applyFill="1" applyBorder="1" applyAlignment="1">
      <alignment horizontal="right"/>
    </xf>
    <xf numFmtId="43" fontId="24" fillId="2" borderId="36" xfId="1" applyFont="1" applyFill="1" applyBorder="1" applyAlignment="1">
      <alignment horizontal="right"/>
    </xf>
    <xf numFmtId="0" fontId="13" fillId="2" borderId="0" xfId="9" applyFont="1" applyFill="1" applyBorder="1" applyAlignment="1">
      <alignment vertical="top"/>
    </xf>
    <xf numFmtId="0" fontId="13" fillId="2" borderId="0" xfId="9" applyFont="1" applyFill="1" applyBorder="1" applyAlignment="1">
      <alignment horizontal="right" vertical="top"/>
    </xf>
    <xf numFmtId="0" fontId="8" fillId="2" borderId="0" xfId="9" applyFont="1" applyFill="1" applyBorder="1" applyAlignment="1">
      <alignment vertical="top"/>
    </xf>
    <xf numFmtId="0" fontId="3" fillId="2" borderId="0" xfId="9" applyFont="1" applyFill="1" applyBorder="1" applyAlignment="1">
      <alignment horizontal="left" vertical="top"/>
    </xf>
    <xf numFmtId="0" fontId="27" fillId="2" borderId="0" xfId="17" applyFont="1" applyFill="1" applyBorder="1" applyAlignment="1">
      <alignment horizontal="right" vertical="center"/>
    </xf>
    <xf numFmtId="0" fontId="15" fillId="2" borderId="0" xfId="17" applyFont="1" applyFill="1" applyBorder="1" applyAlignment="1">
      <alignment horizontal="right"/>
    </xf>
    <xf numFmtId="3" fontId="15" fillId="2" borderId="0" xfId="17" applyNumberFormat="1" applyFont="1" applyFill="1" applyBorder="1" applyAlignment="1" applyProtection="1">
      <alignment horizontal="right"/>
      <protection locked="0"/>
    </xf>
    <xf numFmtId="0" fontId="15" fillId="2" borderId="0" xfId="17" applyFont="1" applyFill="1" applyBorder="1"/>
    <xf numFmtId="3" fontId="15" fillId="2" borderId="0" xfId="17" applyNumberFormat="1" applyFont="1" applyFill="1" applyBorder="1" applyProtection="1">
      <protection locked="0"/>
    </xf>
    <xf numFmtId="0" fontId="15" fillId="2" borderId="0" xfId="17" applyFont="1" applyFill="1" applyBorder="1" applyAlignment="1">
      <alignment vertical="center"/>
    </xf>
    <xf numFmtId="175" fontId="24" fillId="0" borderId="0" xfId="1" applyNumberFormat="1" applyFont="1" applyFill="1" applyBorder="1" applyAlignment="1">
      <alignment horizontal="right"/>
    </xf>
    <xf numFmtId="174" fontId="13" fillId="0" borderId="0" xfId="1" applyNumberFormat="1" applyFont="1" applyFill="1" applyBorder="1" applyAlignment="1">
      <alignment horizontal="right"/>
    </xf>
    <xf numFmtId="175" fontId="13" fillId="0" borderId="0" xfId="1" quotePrefix="1" applyNumberFormat="1" applyFont="1" applyFill="1" applyBorder="1" applyAlignment="1">
      <alignment horizontal="right"/>
    </xf>
    <xf numFmtId="43" fontId="13" fillId="0" borderId="0" xfId="1" quotePrefix="1" applyFont="1" applyFill="1" applyBorder="1" applyAlignment="1">
      <alignment horizontal="right"/>
    </xf>
    <xf numFmtId="0" fontId="24" fillId="2" borderId="0" xfId="7" applyFont="1" applyFill="1" applyBorder="1" applyAlignment="1">
      <alignment horizontal="left" vertical="center" wrapText="1"/>
    </xf>
    <xf numFmtId="0" fontId="24" fillId="2" borderId="10" xfId="7" applyFont="1" applyFill="1" applyBorder="1" applyAlignment="1">
      <alignment horizontal="center" vertical="center" wrapText="1"/>
    </xf>
    <xf numFmtId="0" fontId="2" fillId="2" borderId="0" xfId="17" applyFont="1" applyFill="1" applyBorder="1" applyAlignment="1">
      <alignment horizontal="left" vertical="center"/>
    </xf>
    <xf numFmtId="0" fontId="2" fillId="2" borderId="27" xfId="17" applyFont="1" applyFill="1" applyBorder="1" applyAlignment="1">
      <alignment horizontal="centerContinuous" vertical="center"/>
    </xf>
    <xf numFmtId="0" fontId="2" fillId="2" borderId="27" xfId="17" applyFont="1" applyFill="1" applyBorder="1" applyAlignment="1">
      <alignment horizontal="center" vertical="center"/>
    </xf>
    <xf numFmtId="3" fontId="5" fillId="2" borderId="0" xfId="17" applyNumberFormat="1" applyFont="1" applyFill="1" applyBorder="1"/>
    <xf numFmtId="3" fontId="5" fillId="2" borderId="0" xfId="17" applyNumberFormat="1" applyFont="1" applyFill="1" applyBorder="1" applyAlignment="1">
      <alignment horizontal="centerContinuous"/>
    </xf>
    <xf numFmtId="3" fontId="5" fillId="2" borderId="0" xfId="17" quotePrefix="1" applyNumberFormat="1" applyFont="1" applyFill="1" applyBorder="1" applyAlignment="1">
      <alignment horizontal="right"/>
    </xf>
    <xf numFmtId="3" fontId="5" fillId="2" borderId="0" xfId="17" applyNumberFormat="1" applyFont="1" applyFill="1" applyBorder="1" applyAlignment="1">
      <alignment horizontal="right"/>
    </xf>
    <xf numFmtId="43" fontId="5" fillId="2" borderId="0" xfId="17" applyNumberFormat="1" applyFont="1" applyFill="1" applyBorder="1"/>
    <xf numFmtId="0" fontId="5" fillId="2" borderId="0" xfId="17" applyFont="1" applyFill="1" applyBorder="1" applyAlignment="1">
      <alignment horizontal="right"/>
    </xf>
    <xf numFmtId="3" fontId="2" fillId="2" borderId="0" xfId="7" applyNumberFormat="1" applyFont="1" applyFill="1" applyBorder="1" applyAlignment="1">
      <alignment horizontal="right"/>
    </xf>
    <xf numFmtId="3" fontId="3" fillId="2" borderId="0" xfId="7" applyNumberFormat="1" applyFont="1" applyFill="1" applyBorder="1" applyAlignment="1" applyProtection="1">
      <alignment horizontal="right"/>
      <protection locked="0"/>
    </xf>
    <xf numFmtId="0" fontId="3" fillId="3" borderId="37" xfId="4" applyFont="1" applyFill="1" applyBorder="1" applyAlignment="1">
      <alignment horizontal="center"/>
    </xf>
    <xf numFmtId="0" fontId="12" fillId="3" borderId="38" xfId="12" applyFont="1" applyFill="1" applyBorder="1" applyAlignment="1">
      <alignment horizontal="center"/>
    </xf>
    <xf numFmtId="3" fontId="3" fillId="3" borderId="38" xfId="9" applyNumberFormat="1" applyFont="1" applyFill="1" applyBorder="1" applyAlignment="1">
      <alignment horizontal="center"/>
    </xf>
    <xf numFmtId="170" fontId="3" fillId="3" borderId="38" xfId="9" applyNumberFormat="1" applyFont="1" applyFill="1" applyBorder="1" applyAlignment="1">
      <alignment horizontal="center"/>
    </xf>
    <xf numFmtId="0" fontId="10" fillId="2" borderId="0" xfId="5" applyFont="1" applyFill="1" applyBorder="1" applyAlignment="1">
      <alignment horizontal="centerContinuous"/>
    </xf>
    <xf numFmtId="170" fontId="3" fillId="2" borderId="1" xfId="6" applyNumberFormat="1" applyFont="1" applyFill="1" applyBorder="1" applyAlignment="1">
      <alignment horizontal="center"/>
    </xf>
    <xf numFmtId="168" fontId="3" fillId="2" borderId="1" xfId="4" applyNumberFormat="1" applyFont="1" applyFill="1" applyBorder="1"/>
    <xf numFmtId="168" fontId="3" fillId="2" borderId="0" xfId="4" applyNumberFormat="1" applyFont="1" applyFill="1" applyBorder="1"/>
    <xf numFmtId="0" fontId="3" fillId="2" borderId="0" xfId="4" applyFont="1" applyFill="1" applyBorder="1" applyAlignment="1">
      <alignment horizontal="right"/>
    </xf>
    <xf numFmtId="3" fontId="3" fillId="2" borderId="0" xfId="4" applyNumberFormat="1" applyFont="1" applyFill="1" applyBorder="1" applyAlignment="1" applyProtection="1">
      <alignment horizontal="right"/>
      <protection locked="0"/>
    </xf>
    <xf numFmtId="170" fontId="13" fillId="2" borderId="0" xfId="4" applyNumberFormat="1" applyFont="1" applyFill="1" applyBorder="1"/>
    <xf numFmtId="3" fontId="11" fillId="2" borderId="0" xfId="4" applyNumberFormat="1" applyFont="1" applyFill="1" applyBorder="1" applyAlignment="1" applyProtection="1">
      <alignment horizontal="right"/>
      <protection locked="0"/>
    </xf>
    <xf numFmtId="168" fontId="12" fillId="2" borderId="39" xfId="12" applyNumberFormat="1" applyFont="1" applyFill="1" applyBorder="1" applyAlignment="1">
      <alignment horizontal="right"/>
    </xf>
    <xf numFmtId="175" fontId="3" fillId="2" borderId="1" xfId="1" applyNumberFormat="1" applyFont="1" applyFill="1" applyBorder="1" applyAlignment="1">
      <alignment horizontal="right"/>
    </xf>
    <xf numFmtId="174" fontId="13" fillId="0" borderId="0" xfId="1" applyNumberFormat="1" applyFont="1" applyFill="1" applyBorder="1"/>
    <xf numFmtId="0" fontId="3" fillId="2" borderId="2" xfId="3" applyFont="1" applyFill="1" applyBorder="1" applyAlignment="1">
      <alignment horizontal="center"/>
    </xf>
    <xf numFmtId="0" fontId="3" fillId="2" borderId="1" xfId="3" applyFont="1" applyFill="1" applyBorder="1" applyAlignment="1">
      <alignment horizontal="center"/>
    </xf>
    <xf numFmtId="165" fontId="2" fillId="2" borderId="0" xfId="10" applyNumberFormat="1" applyFont="1" applyFill="1" applyBorder="1" applyAlignment="1">
      <alignment horizontal="left"/>
    </xf>
    <xf numFmtId="0" fontId="15" fillId="2" borderId="0" xfId="13" applyNumberFormat="1" applyFont="1" applyFill="1" applyBorder="1" applyAlignment="1" applyProtection="1">
      <alignment horizontal="right"/>
      <protection locked="0"/>
    </xf>
    <xf numFmtId="3" fontId="28" fillId="2" borderId="3" xfId="8" applyNumberFormat="1" applyFont="1" applyFill="1" applyBorder="1" applyAlignment="1">
      <alignment horizontal="centerContinuous" vertical="center"/>
    </xf>
    <xf numFmtId="0" fontId="29" fillId="2" borderId="0" xfId="17" applyFont="1" applyFill="1" applyBorder="1"/>
    <xf numFmtId="0" fontId="24" fillId="2" borderId="0" xfId="17" applyFont="1" applyFill="1" applyBorder="1"/>
    <xf numFmtId="0" fontId="5" fillId="2" borderId="0" xfId="17" applyFont="1" applyFill="1" applyBorder="1" applyAlignment="1"/>
    <xf numFmtId="0" fontId="15" fillId="2" borderId="0" xfId="17" applyFont="1" applyFill="1" applyBorder="1" applyAlignment="1">
      <alignment horizontal="right" vertical="center"/>
    </xf>
    <xf numFmtId="175" fontId="24" fillId="2" borderId="35" xfId="1" applyNumberFormat="1" applyFont="1" applyFill="1" applyBorder="1" applyAlignment="1"/>
    <xf numFmtId="43" fontId="24" fillId="2" borderId="36" xfId="1" applyFont="1" applyFill="1" applyBorder="1" applyAlignment="1"/>
    <xf numFmtId="0" fontId="15" fillId="2" borderId="0" xfId="17" applyFont="1" applyFill="1" applyBorder="1" applyAlignment="1" applyProtection="1">
      <alignment horizontal="right"/>
      <protection locked="0"/>
    </xf>
    <xf numFmtId="0" fontId="3" fillId="2" borderId="0" xfId="17" applyFont="1" applyFill="1" applyBorder="1" applyAlignment="1"/>
    <xf numFmtId="0" fontId="3" fillId="2" borderId="0" xfId="17" applyFont="1" applyFill="1" applyBorder="1" applyAlignment="1">
      <alignment vertical="top" wrapText="1"/>
    </xf>
    <xf numFmtId="175" fontId="24" fillId="2" borderId="30" xfId="1" applyNumberFormat="1" applyFont="1" applyFill="1" applyBorder="1" applyAlignment="1"/>
    <xf numFmtId="175" fontId="24" fillId="2" borderId="32" xfId="1" applyNumberFormat="1" applyFont="1" applyFill="1" applyBorder="1" applyAlignment="1"/>
    <xf numFmtId="175" fontId="24" fillId="2" borderId="34" xfId="1" applyNumberFormat="1" applyFont="1" applyFill="1" applyBorder="1" applyAlignment="1"/>
    <xf numFmtId="175" fontId="24" fillId="2" borderId="33" xfId="1" applyNumberFormat="1" applyFont="1" applyFill="1" applyBorder="1" applyAlignment="1">
      <alignment horizontal="right"/>
    </xf>
    <xf numFmtId="43" fontId="24" fillId="2" borderId="34" xfId="1" applyFont="1" applyFill="1" applyBorder="1" applyAlignment="1">
      <alignment horizontal="right"/>
    </xf>
    <xf numFmtId="43" fontId="24" fillId="2" borderId="40" xfId="1" applyFont="1" applyFill="1" applyBorder="1" applyAlignment="1">
      <alignment horizontal="right"/>
    </xf>
    <xf numFmtId="175" fontId="24" fillId="2" borderId="40" xfId="1" applyNumberFormat="1" applyFont="1" applyFill="1" applyBorder="1" applyAlignment="1">
      <alignment horizontal="right"/>
    </xf>
    <xf numFmtId="43" fontId="24" fillId="2" borderId="41" xfId="1" applyFont="1" applyFill="1" applyBorder="1" applyAlignment="1">
      <alignment horizontal="right"/>
    </xf>
    <xf numFmtId="175" fontId="24" fillId="2" borderId="41" xfId="1" applyNumberFormat="1" applyFont="1" applyFill="1" applyBorder="1" applyAlignment="1">
      <alignment horizontal="right"/>
    </xf>
    <xf numFmtId="175" fontId="24" fillId="2" borderId="41" xfId="1" applyNumberFormat="1" applyFont="1" applyFill="1" applyBorder="1" applyAlignment="1"/>
    <xf numFmtId="43" fontId="24" fillId="2" borderId="41" xfId="1" applyFont="1" applyFill="1" applyBorder="1" applyAlignment="1"/>
    <xf numFmtId="43" fontId="24" fillId="2" borderId="36" xfId="1" applyNumberFormat="1" applyFont="1" applyFill="1" applyBorder="1" applyAlignment="1">
      <alignment horizontal="right"/>
    </xf>
    <xf numFmtId="43" fontId="24" fillId="2" borderId="32" xfId="1" applyNumberFormat="1" applyFont="1" applyFill="1" applyBorder="1" applyAlignment="1">
      <alignment horizontal="right"/>
    </xf>
    <xf numFmtId="43" fontId="24" fillId="2" borderId="34" xfId="1" applyNumberFormat="1" applyFont="1" applyFill="1" applyBorder="1" applyAlignment="1">
      <alignment horizontal="right"/>
    </xf>
    <xf numFmtId="43" fontId="24" fillId="2" borderId="30" xfId="1" applyNumberFormat="1" applyFont="1" applyFill="1" applyBorder="1" applyAlignment="1"/>
    <xf numFmtId="43" fontId="24" fillId="2" borderId="32" xfId="1" applyNumberFormat="1" applyFont="1" applyFill="1" applyBorder="1" applyAlignment="1"/>
    <xf numFmtId="43" fontId="24" fillId="2" borderId="34" xfId="1" applyNumberFormat="1" applyFont="1" applyFill="1" applyBorder="1" applyAlignment="1"/>
    <xf numFmtId="3" fontId="3" fillId="2" borderId="31" xfId="7" applyNumberFormat="1" applyFont="1" applyFill="1" applyBorder="1" applyAlignment="1">
      <alignment vertical="center"/>
    </xf>
    <xf numFmtId="3" fontId="3" fillId="2" borderId="0" xfId="7" applyNumberFormat="1" applyFont="1" applyFill="1" applyBorder="1" applyAlignment="1">
      <alignment vertical="center"/>
    </xf>
    <xf numFmtId="0" fontId="30" fillId="2" borderId="0" xfId="3" applyFont="1" applyFill="1" applyBorder="1" applyAlignment="1">
      <alignment horizontal="left"/>
    </xf>
    <xf numFmtId="0" fontId="30" fillId="2" borderId="0" xfId="4" applyFont="1" applyFill="1" applyBorder="1"/>
    <xf numFmtId="3" fontId="3" fillId="2" borderId="0" xfId="3" applyNumberFormat="1" applyFont="1" applyFill="1" applyBorder="1" applyAlignment="1" applyProtection="1">
      <alignment horizontal="right"/>
      <protection locked="0"/>
    </xf>
    <xf numFmtId="0" fontId="32" fillId="2" borderId="0" xfId="8" applyFont="1" applyFill="1" applyBorder="1" applyAlignment="1">
      <alignment vertical="center"/>
    </xf>
    <xf numFmtId="0" fontId="33" fillId="2" borderId="0" xfId="8" applyFont="1" applyFill="1" applyBorder="1"/>
    <xf numFmtId="0" fontId="34" fillId="2" borderId="0" xfId="8" applyFont="1" applyFill="1" applyBorder="1"/>
    <xf numFmtId="0" fontId="14" fillId="2" borderId="0" xfId="7" applyFont="1" applyFill="1" applyBorder="1"/>
    <xf numFmtId="3" fontId="12" fillId="2" borderId="0" xfId="8" applyNumberFormat="1" applyFont="1" applyFill="1" applyBorder="1" applyAlignment="1" applyProtection="1">
      <alignment horizontal="right"/>
      <protection locked="0"/>
    </xf>
    <xf numFmtId="0" fontId="15" fillId="2" borderId="0" xfId="8" applyNumberFormat="1" applyFont="1" applyFill="1" applyBorder="1" applyAlignment="1" applyProtection="1">
      <alignment horizontal="right"/>
      <protection locked="0"/>
    </xf>
    <xf numFmtId="3" fontId="4" fillId="3" borderId="0" xfId="13" applyNumberFormat="1" applyFont="1" applyFill="1" applyBorder="1" applyAlignment="1"/>
    <xf numFmtId="0" fontId="15" fillId="3" borderId="0" xfId="13" applyFont="1" applyFill="1" applyBorder="1" applyAlignment="1">
      <alignment horizontal="centerContinuous"/>
    </xf>
    <xf numFmtId="0" fontId="15" fillId="3" borderId="7" xfId="13" applyFont="1" applyFill="1" applyBorder="1" applyAlignment="1">
      <alignment horizontal="centerContinuous"/>
    </xf>
    <xf numFmtId="0" fontId="15" fillId="3" borderId="42" xfId="13" applyFont="1" applyFill="1" applyBorder="1" applyAlignment="1">
      <alignment horizontal="centerContinuous"/>
    </xf>
    <xf numFmtId="0" fontId="15" fillId="3" borderId="43" xfId="13" applyFont="1" applyFill="1" applyBorder="1" applyAlignment="1">
      <alignment horizontal="centerContinuous"/>
    </xf>
    <xf numFmtId="0" fontId="15" fillId="3" borderId="44" xfId="13" applyFont="1" applyFill="1" applyBorder="1" applyAlignment="1">
      <alignment horizontal="centerContinuous"/>
    </xf>
    <xf numFmtId="3" fontId="15" fillId="3" borderId="43" xfId="13" applyNumberFormat="1" applyFont="1" applyFill="1" applyBorder="1" applyAlignment="1">
      <alignment horizontal="centerContinuous"/>
    </xf>
    <xf numFmtId="3" fontId="15" fillId="3" borderId="44" xfId="13" applyNumberFormat="1" applyFont="1" applyFill="1" applyBorder="1" applyAlignment="1">
      <alignment horizontal="centerContinuous"/>
    </xf>
    <xf numFmtId="3" fontId="20" fillId="2" borderId="0" xfId="13" applyNumberFormat="1" applyFont="1" applyFill="1" applyBorder="1" applyAlignment="1" applyProtection="1">
      <alignment horizontal="right"/>
      <protection locked="0"/>
    </xf>
    <xf numFmtId="3" fontId="4" fillId="3" borderId="12" xfId="13" applyNumberFormat="1" applyFont="1" applyFill="1" applyBorder="1" applyAlignment="1"/>
    <xf numFmtId="0" fontId="15" fillId="3" borderId="6" xfId="13" applyFont="1" applyFill="1" applyBorder="1" applyAlignment="1">
      <alignment horizontal="centerContinuous"/>
    </xf>
    <xf numFmtId="0" fontId="2" fillId="3" borderId="20" xfId="14" applyFont="1" applyFill="1" applyBorder="1" applyAlignment="1">
      <alignment horizontal="center"/>
    </xf>
    <xf numFmtId="0" fontId="8" fillId="3" borderId="24" xfId="14" applyFont="1" applyFill="1" applyBorder="1" applyAlignment="1">
      <alignment horizontal="center" vertical="center"/>
    </xf>
    <xf numFmtId="0" fontId="2" fillId="3" borderId="15" xfId="14" applyFont="1" applyFill="1" applyBorder="1" applyAlignment="1">
      <alignment horizontal="centerContinuous"/>
    </xf>
    <xf numFmtId="0" fontId="2" fillId="3" borderId="23" xfId="14" applyFont="1" applyFill="1" applyBorder="1" applyAlignment="1">
      <alignment horizontal="centerContinuous"/>
    </xf>
    <xf numFmtId="0" fontId="2" fillId="3" borderId="20" xfId="14" applyFont="1" applyFill="1" applyBorder="1" applyAlignment="1"/>
    <xf numFmtId="0" fontId="2" fillId="3" borderId="22" xfId="14" applyFont="1" applyFill="1" applyBorder="1" applyAlignment="1">
      <alignment horizontal="centerContinuous"/>
    </xf>
    <xf numFmtId="3" fontId="15" fillId="2" borderId="0" xfId="17" applyNumberFormat="1" applyFont="1" applyFill="1" applyBorder="1" applyAlignment="1" applyProtection="1">
      <alignment horizontal="left"/>
      <protection locked="0"/>
    </xf>
    <xf numFmtId="0" fontId="15" fillId="2" borderId="0" xfId="17" applyFont="1" applyFill="1" applyBorder="1" applyAlignment="1" applyProtection="1">
      <alignment horizontal="left"/>
      <protection locked="0"/>
    </xf>
    <xf numFmtId="175" fontId="9" fillId="2" borderId="0" xfId="1" applyNumberFormat="1" applyFont="1" applyFill="1" applyBorder="1" applyAlignment="1">
      <alignment vertical="center"/>
    </xf>
    <xf numFmtId="43" fontId="9" fillId="2" borderId="0" xfId="1" applyFont="1" applyFill="1" applyBorder="1" applyAlignment="1"/>
    <xf numFmtId="175" fontId="9" fillId="2" borderId="0" xfId="1" applyNumberFormat="1" applyFont="1" applyFill="1" applyBorder="1" applyAlignment="1"/>
    <xf numFmtId="0" fontId="17" fillId="2" borderId="0" xfId="17" applyFont="1" applyFill="1" applyBorder="1"/>
    <xf numFmtId="3" fontId="15" fillId="2" borderId="0" xfId="17" applyNumberFormat="1" applyFont="1" applyFill="1" applyBorder="1" applyAlignment="1">
      <alignment vertical="center"/>
    </xf>
    <xf numFmtId="3" fontId="15" fillId="2" borderId="0" xfId="17" applyNumberFormat="1" applyFont="1" applyFill="1" applyBorder="1" applyAlignment="1">
      <alignment horizontal="right" vertical="center"/>
    </xf>
    <xf numFmtId="0" fontId="2" fillId="0" borderId="0" xfId="13" applyFont="1" applyFill="1" applyBorder="1"/>
    <xf numFmtId="0" fontId="2" fillId="2" borderId="0" xfId="3" applyFont="1" applyFill="1" applyBorder="1" applyAlignment="1">
      <alignment horizontal="right"/>
    </xf>
    <xf numFmtId="165" fontId="2" fillId="2" borderId="0" xfId="10" applyNumberFormat="1" applyFont="1" applyFill="1" applyBorder="1" applyAlignment="1">
      <alignment horizontal="right" vertical="center"/>
    </xf>
    <xf numFmtId="3" fontId="2" fillId="2" borderId="0" xfId="17" applyNumberFormat="1" applyFont="1" applyFill="1" applyBorder="1" applyAlignment="1"/>
    <xf numFmtId="0" fontId="36" fillId="2" borderId="0" xfId="4" applyFont="1" applyFill="1" applyBorder="1"/>
    <xf numFmtId="0" fontId="36" fillId="2" borderId="0" xfId="3" applyFont="1" applyFill="1" applyBorder="1" applyAlignment="1">
      <alignment horizontal="left"/>
    </xf>
    <xf numFmtId="0" fontId="36" fillId="2" borderId="0" xfId="5" applyFont="1" applyFill="1" applyBorder="1"/>
    <xf numFmtId="0" fontId="36" fillId="2" borderId="0" xfId="3" applyFont="1" applyFill="1" applyBorder="1"/>
    <xf numFmtId="0" fontId="36" fillId="2" borderId="0" xfId="9" applyFont="1" applyFill="1" applyBorder="1" applyAlignment="1">
      <alignment horizontal="left" vertical="top"/>
    </xf>
    <xf numFmtId="0" fontId="36" fillId="2" borderId="0" xfId="8" applyFont="1" applyFill="1" applyBorder="1" applyAlignment="1">
      <alignment vertical="center"/>
    </xf>
    <xf numFmtId="0" fontId="38" fillId="2" borderId="0" xfId="8" applyFont="1" applyFill="1" applyBorder="1"/>
    <xf numFmtId="0" fontId="36" fillId="2" borderId="0" xfId="10" applyFont="1" applyFill="1" applyBorder="1"/>
    <xf numFmtId="0" fontId="40" fillId="2" borderId="0" xfId="10" applyFont="1" applyFill="1" applyBorder="1"/>
    <xf numFmtId="0" fontId="41" fillId="2" borderId="0" xfId="13" applyNumberFormat="1" applyFont="1" applyFill="1" applyBorder="1" applyAlignment="1" applyProtection="1">
      <protection locked="0"/>
    </xf>
    <xf numFmtId="0" fontId="38" fillId="2" borderId="0" xfId="13" applyFont="1" applyFill="1" applyBorder="1"/>
    <xf numFmtId="0" fontId="38" fillId="0" borderId="0" xfId="13" applyFont="1" applyFill="1" applyBorder="1"/>
    <xf numFmtId="0" fontId="41" fillId="3" borderId="12" xfId="13" applyFont="1" applyFill="1" applyBorder="1" applyAlignment="1">
      <alignment horizontal="centerContinuous"/>
    </xf>
    <xf numFmtId="3" fontId="43" fillId="3" borderId="21" xfId="13" applyNumberFormat="1" applyFont="1" applyFill="1" applyBorder="1" applyAlignment="1"/>
    <xf numFmtId="3" fontId="43" fillId="3" borderId="15" xfId="13" applyNumberFormat="1" applyFont="1" applyFill="1" applyBorder="1" applyAlignment="1">
      <alignment horizontal="centerContinuous"/>
    </xf>
    <xf numFmtId="3" fontId="41" fillId="3" borderId="12" xfId="13" applyNumberFormat="1" applyFont="1" applyFill="1" applyBorder="1" applyAlignment="1">
      <alignment horizontal="centerContinuous"/>
    </xf>
    <xf numFmtId="0" fontId="41" fillId="3" borderId="21" xfId="13" applyFont="1" applyFill="1" applyBorder="1" applyAlignment="1">
      <alignment horizontal="centerContinuous"/>
    </xf>
    <xf numFmtId="0" fontId="43" fillId="3" borderId="16" xfId="13" applyFont="1" applyFill="1" applyBorder="1" applyAlignment="1"/>
    <xf numFmtId="0" fontId="41" fillId="3" borderId="16" xfId="13" applyFont="1" applyFill="1" applyBorder="1" applyAlignment="1">
      <alignment horizontal="centerContinuous"/>
    </xf>
    <xf numFmtId="0" fontId="38" fillId="2" borderId="0" xfId="14" applyFont="1" applyFill="1" applyBorder="1"/>
    <xf numFmtId="0" fontId="38" fillId="3" borderId="18" xfId="14" applyFont="1" applyFill="1" applyBorder="1" applyAlignment="1">
      <alignment horizontal="center" vertical="center"/>
    </xf>
    <xf numFmtId="1" fontId="3" fillId="3" borderId="0" xfId="0" applyNumberFormat="1" applyFont="1" applyFill="1" applyBorder="1" applyAlignment="1"/>
    <xf numFmtId="1" fontId="3" fillId="3" borderId="0" xfId="2" applyNumberFormat="1" applyFont="1" applyFill="1" applyBorder="1"/>
    <xf numFmtId="1" fontId="3" fillId="3" borderId="0" xfId="0" applyNumberFormat="1" applyFont="1" applyFill="1" applyBorder="1" applyAlignment="1">
      <alignment horizontal="left"/>
    </xf>
    <xf numFmtId="1" fontId="3" fillId="3" borderId="0" xfId="2" applyNumberFormat="1" applyFont="1" applyFill="1" applyBorder="1" applyAlignment="1"/>
    <xf numFmtId="1" fontId="3" fillId="2" borderId="0" xfId="2" applyNumberFormat="1" applyFont="1" applyFill="1" applyBorder="1"/>
    <xf numFmtId="1" fontId="45" fillId="2" borderId="0" xfId="2" applyNumberFormat="1" applyFont="1" applyFill="1" applyBorder="1"/>
    <xf numFmtId="1" fontId="16" fillId="2" borderId="0" xfId="2" applyNumberFormat="1" applyFont="1" applyFill="1" applyBorder="1" applyAlignment="1"/>
    <xf numFmtId="1" fontId="16" fillId="2" borderId="0" xfId="2" applyNumberFormat="1" applyFont="1" applyFill="1" applyBorder="1"/>
    <xf numFmtId="1" fontId="46" fillId="2" borderId="0" xfId="2" applyNumberFormat="1" applyFont="1" applyFill="1" applyBorder="1"/>
    <xf numFmtId="1" fontId="14" fillId="2" borderId="0" xfId="2" applyNumberFormat="1" applyFont="1" applyFill="1" applyBorder="1" applyAlignment="1"/>
    <xf numFmtId="1" fontId="14" fillId="2" borderId="0" xfId="2" applyNumberFormat="1" applyFont="1" applyFill="1" applyBorder="1"/>
    <xf numFmtId="1" fontId="47" fillId="2" borderId="0" xfId="2" applyNumberFormat="1" applyFont="1" applyFill="1" applyBorder="1"/>
    <xf numFmtId="1" fontId="48" fillId="2" borderId="0" xfId="2" applyNumberFormat="1" applyFont="1" applyFill="1" applyBorder="1" applyAlignment="1"/>
    <xf numFmtId="1" fontId="14" fillId="2" borderId="0" xfId="2" applyNumberFormat="1" applyFont="1" applyFill="1" applyBorder="1" applyAlignment="1">
      <alignment vertical="center"/>
    </xf>
    <xf numFmtId="1" fontId="14" fillId="2" borderId="0" xfId="2" applyNumberFormat="1" applyFont="1" applyFill="1" applyBorder="1" applyAlignment="1">
      <alignment horizontal="left"/>
    </xf>
    <xf numFmtId="0" fontId="14" fillId="2" borderId="0" xfId="2" applyFont="1" applyFill="1"/>
    <xf numFmtId="1" fontId="46" fillId="2" borderId="0" xfId="2" applyNumberFormat="1" applyFont="1" applyFill="1" applyBorder="1" applyAlignment="1">
      <alignment horizontal="center"/>
    </xf>
    <xf numFmtId="3" fontId="14" fillId="2" borderId="0" xfId="2" applyNumberFormat="1" applyFont="1" applyFill="1" applyBorder="1" applyAlignment="1"/>
    <xf numFmtId="2" fontId="14" fillId="2" borderId="0" xfId="2" quotePrefix="1" applyNumberFormat="1" applyFont="1" applyFill="1" applyBorder="1" applyAlignment="1">
      <alignment horizontal="right"/>
    </xf>
    <xf numFmtId="2" fontId="16" fillId="2" borderId="0" xfId="2" applyNumberFormat="1" applyFont="1" applyFill="1" applyBorder="1"/>
    <xf numFmtId="3" fontId="14" fillId="2" borderId="19" xfId="2" applyNumberFormat="1" applyFont="1" applyFill="1" applyBorder="1" applyAlignment="1"/>
    <xf numFmtId="1" fontId="14" fillId="2" borderId="20" xfId="2" applyNumberFormat="1" applyFont="1" applyFill="1" applyBorder="1" applyAlignment="1"/>
    <xf numFmtId="2" fontId="14" fillId="2" borderId="0" xfId="2" applyNumberFormat="1" applyFont="1" applyFill="1" applyBorder="1" applyAlignment="1"/>
    <xf numFmtId="3" fontId="14" fillId="2" borderId="21" xfId="2" applyNumberFormat="1" applyFont="1" applyFill="1" applyBorder="1" applyAlignment="1"/>
    <xf numFmtId="1" fontId="14" fillId="2" borderId="22" xfId="2" applyNumberFormat="1" applyFont="1" applyFill="1" applyBorder="1" applyAlignment="1"/>
    <xf numFmtId="3" fontId="16" fillId="2" borderId="18" xfId="2" applyNumberFormat="1" applyFont="1" applyFill="1" applyBorder="1" applyAlignment="1"/>
    <xf numFmtId="1" fontId="14" fillId="2" borderId="24" xfId="2" applyNumberFormat="1" applyFont="1" applyFill="1" applyBorder="1" applyAlignment="1"/>
    <xf numFmtId="1" fontId="49" fillId="2" borderId="0" xfId="2" applyNumberFormat="1" applyFont="1" applyFill="1" applyBorder="1"/>
    <xf numFmtId="3" fontId="16" fillId="2" borderId="0" xfId="2" applyNumberFormat="1" applyFont="1" applyFill="1" applyBorder="1" applyAlignment="1"/>
    <xf numFmtId="3" fontId="16" fillId="2" borderId="0" xfId="2" applyNumberFormat="1" applyFont="1" applyFill="1" applyProtection="1">
      <protection locked="0"/>
    </xf>
    <xf numFmtId="0" fontId="16" fillId="2" borderId="0" xfId="2" applyFont="1" applyFill="1"/>
    <xf numFmtId="0" fontId="50" fillId="2" borderId="0" xfId="2" applyFont="1" applyFill="1"/>
    <xf numFmtId="3" fontId="16" fillId="2" borderId="25" xfId="2" applyNumberFormat="1" applyFont="1" applyFill="1" applyBorder="1" applyAlignment="1"/>
    <xf numFmtId="1" fontId="14" fillId="2" borderId="25" xfId="2" applyNumberFormat="1" applyFont="1" applyFill="1" applyBorder="1" applyAlignment="1"/>
    <xf numFmtId="2" fontId="47" fillId="2" borderId="0" xfId="2" applyNumberFormat="1" applyFont="1" applyFill="1" applyBorder="1" applyAlignment="1"/>
    <xf numFmtId="1" fontId="47" fillId="2" borderId="0" xfId="2" applyNumberFormat="1" applyFont="1" applyFill="1" applyBorder="1" applyAlignment="1"/>
    <xf numFmtId="3" fontId="46" fillId="2" borderId="0" xfId="2" applyNumberFormat="1" applyFont="1" applyFill="1" applyBorder="1" applyAlignment="1"/>
    <xf numFmtId="3" fontId="14" fillId="2" borderId="25" xfId="2" applyNumberFormat="1" applyFont="1" applyFill="1" applyBorder="1" applyAlignment="1"/>
    <xf numFmtId="9" fontId="14" fillId="2" borderId="0" xfId="2" applyNumberFormat="1" applyFont="1" applyFill="1" applyBorder="1" applyAlignment="1"/>
    <xf numFmtId="4" fontId="14" fillId="2" borderId="0" xfId="2" applyNumberFormat="1" applyFont="1" applyFill="1" applyProtection="1">
      <protection locked="0"/>
    </xf>
    <xf numFmtId="1" fontId="51" fillId="2" borderId="0" xfId="2" applyNumberFormat="1" applyFont="1" applyFill="1" applyBorder="1"/>
    <xf numFmtId="4" fontId="14" fillId="2" borderId="0" xfId="2" applyNumberFormat="1" applyFont="1" applyFill="1" applyBorder="1" applyAlignment="1"/>
    <xf numFmtId="2" fontId="14" fillId="3" borderId="0" xfId="2" applyNumberFormat="1" applyFont="1" applyFill="1" applyBorder="1" applyAlignment="1"/>
    <xf numFmtId="1" fontId="14" fillId="3" borderId="0" xfId="2" applyNumberFormat="1" applyFont="1" applyFill="1" applyBorder="1" applyAlignment="1"/>
    <xf numFmtId="4" fontId="14" fillId="3" borderId="0" xfId="2" applyNumberFormat="1" applyFont="1" applyFill="1" applyBorder="1" applyAlignment="1"/>
    <xf numFmtId="1" fontId="16" fillId="3" borderId="0" xfId="2" applyNumberFormat="1" applyFont="1" applyFill="1" applyBorder="1"/>
    <xf numFmtId="2" fontId="2" fillId="2" borderId="0" xfId="2" applyNumberFormat="1" applyFont="1" applyFill="1" applyBorder="1" applyAlignment="1"/>
    <xf numFmtId="1" fontId="2" fillId="2" borderId="0" xfId="2" applyNumberFormat="1" applyFont="1" applyFill="1" applyBorder="1" applyAlignment="1"/>
    <xf numFmtId="3" fontId="2" fillId="2" borderId="0" xfId="2" applyNumberFormat="1" applyFont="1" applyFill="1" applyBorder="1" applyAlignment="1"/>
    <xf numFmtId="1" fontId="2" fillId="2" borderId="0" xfId="2" applyNumberFormat="1" applyFont="1" applyFill="1" applyBorder="1"/>
    <xf numFmtId="1" fontId="52" fillId="2" borderId="0" xfId="2" applyNumberFormat="1" applyFont="1" applyFill="1" applyBorder="1" applyAlignment="1"/>
    <xf numFmtId="1" fontId="15" fillId="2" borderId="0" xfId="2" applyNumberFormat="1" applyFont="1" applyFill="1" applyBorder="1"/>
    <xf numFmtId="1" fontId="53" fillId="2" borderId="0" xfId="2" applyNumberFormat="1" applyFont="1" applyFill="1" applyBorder="1"/>
    <xf numFmtId="2" fontId="48" fillId="2" borderId="0" xfId="2" applyNumberFormat="1" applyFont="1" applyFill="1" applyBorder="1" applyAlignment="1"/>
    <xf numFmtId="3" fontId="48" fillId="2" borderId="0" xfId="2" applyNumberFormat="1" applyFont="1" applyFill="1" applyBorder="1" applyAlignment="1"/>
    <xf numFmtId="3" fontId="48" fillId="2" borderId="0" xfId="2" applyNumberFormat="1" applyFont="1" applyFill="1" applyBorder="1" applyAlignment="1">
      <alignment horizontal="right"/>
    </xf>
    <xf numFmtId="1" fontId="48" fillId="2" borderId="0" xfId="2" applyNumberFormat="1" applyFont="1" applyFill="1" applyBorder="1" applyAlignment="1">
      <alignment horizontal="right"/>
    </xf>
    <xf numFmtId="3" fontId="14" fillId="2" borderId="0" xfId="2" applyNumberFormat="1" applyFont="1" applyFill="1" applyBorder="1" applyAlignment="1">
      <alignment horizontal="right"/>
    </xf>
    <xf numFmtId="2" fontId="16" fillId="2" borderId="0" xfId="2" applyNumberFormat="1" applyFont="1" applyFill="1" applyBorder="1" applyAlignment="1"/>
    <xf numFmtId="1" fontId="16" fillId="2" borderId="0" xfId="2" applyNumberFormat="1" applyFont="1" applyFill="1"/>
    <xf numFmtId="0" fontId="16" fillId="2" borderId="0" xfId="2" applyFont="1" applyFill="1" applyBorder="1" applyAlignment="1"/>
    <xf numFmtId="0" fontId="16" fillId="2" borderId="0" xfId="2" applyFont="1" applyFill="1" applyBorder="1"/>
    <xf numFmtId="0" fontId="54" fillId="2" borderId="0" xfId="2" applyFont="1" applyFill="1" applyBorder="1" applyAlignment="1">
      <alignment horizontal="left"/>
    </xf>
    <xf numFmtId="2" fontId="54" fillId="2" borderId="0" xfId="2" applyNumberFormat="1" applyFont="1" applyFill="1" applyBorder="1" applyAlignment="1">
      <alignment horizontal="center"/>
    </xf>
    <xf numFmtId="0" fontId="54" fillId="2" borderId="0" xfId="2" applyFont="1" applyFill="1" applyBorder="1"/>
    <xf numFmtId="2" fontId="48" fillId="2" borderId="0" xfId="2" applyNumberFormat="1" applyFont="1" applyFill="1" applyBorder="1" applyAlignment="1">
      <alignment horizontal="right"/>
    </xf>
    <xf numFmtId="0" fontId="46" fillId="2" borderId="0" xfId="2" applyFont="1" applyFill="1" applyBorder="1"/>
    <xf numFmtId="0" fontId="55" fillId="2" borderId="0" xfId="2" applyFont="1" applyFill="1" applyBorder="1"/>
    <xf numFmtId="2" fontId="16" fillId="2" borderId="0" xfId="2" applyNumberFormat="1" applyFont="1" applyFill="1"/>
    <xf numFmtId="0" fontId="46" fillId="2" borderId="0" xfId="2" applyFont="1" applyFill="1"/>
    <xf numFmtId="2" fontId="3" fillId="3" borderId="0" xfId="2" applyNumberFormat="1" applyFont="1" applyFill="1"/>
    <xf numFmtId="0" fontId="3" fillId="3" borderId="0" xfId="2" applyFont="1" applyFill="1"/>
    <xf numFmtId="0" fontId="3" fillId="3" borderId="0" xfId="2" applyFont="1" applyFill="1" applyAlignment="1">
      <alignment horizontal="left"/>
    </xf>
    <xf numFmtId="0" fontId="3" fillId="2" borderId="0" xfId="2" applyFont="1" applyFill="1"/>
    <xf numFmtId="2" fontId="3" fillId="2" borderId="0" xfId="2" applyNumberFormat="1" applyFont="1" applyFill="1"/>
    <xf numFmtId="0" fontId="45" fillId="2" borderId="0" xfId="2" applyFont="1" applyFill="1"/>
    <xf numFmtId="1" fontId="56" fillId="2" borderId="0" xfId="2" applyNumberFormat="1" applyFont="1" applyFill="1" applyBorder="1"/>
    <xf numFmtId="1" fontId="10" fillId="2" borderId="0" xfId="2" applyNumberFormat="1" applyFont="1" applyFill="1" applyBorder="1"/>
    <xf numFmtId="1" fontId="57" fillId="2" borderId="0" xfId="2" applyNumberFormat="1" applyFont="1" applyFill="1" applyBorder="1"/>
    <xf numFmtId="1" fontId="6" fillId="2" borderId="0" xfId="2" applyNumberFormat="1" applyFont="1" applyFill="1" applyBorder="1"/>
    <xf numFmtId="1" fontId="58" fillId="2" borderId="0" xfId="2" applyNumberFormat="1" applyFont="1" applyFill="1" applyBorder="1" applyAlignment="1">
      <alignment horizontal="center"/>
    </xf>
    <xf numFmtId="1" fontId="59" fillId="2" borderId="0" xfId="2" applyNumberFormat="1" applyFont="1" applyFill="1" applyBorder="1"/>
    <xf numFmtId="2" fontId="6" fillId="2" borderId="0" xfId="2" applyNumberFormat="1" applyFont="1" applyFill="1" applyBorder="1"/>
    <xf numFmtId="3" fontId="14" fillId="2" borderId="18" xfId="2" applyNumberFormat="1" applyFont="1" applyFill="1" applyBorder="1" applyAlignment="1"/>
    <xf numFmtId="3" fontId="14" fillId="2" borderId="0" xfId="2" applyNumberFormat="1" applyFont="1" applyFill="1" applyProtection="1">
      <protection locked="0"/>
    </xf>
    <xf numFmtId="0" fontId="7" fillId="2" borderId="0" xfId="2" applyFont="1" applyFill="1"/>
    <xf numFmtId="1" fontId="58" fillId="2" borderId="0" xfId="2" applyNumberFormat="1" applyFont="1" applyFill="1" applyBorder="1"/>
    <xf numFmtId="1" fontId="4" fillId="2" borderId="0" xfId="2" applyNumberFormat="1" applyFont="1" applyFill="1" applyBorder="1"/>
    <xf numFmtId="3" fontId="14" fillId="0" borderId="0" xfId="2" applyNumberFormat="1" applyFont="1" applyFill="1" applyBorder="1" applyAlignment="1">
      <alignment horizontal="right"/>
    </xf>
    <xf numFmtId="0" fontId="60" fillId="2" borderId="0" xfId="2" applyFont="1" applyFill="1" applyBorder="1" applyAlignment="1">
      <alignment horizontal="left"/>
    </xf>
    <xf numFmtId="2" fontId="52" fillId="2" borderId="0" xfId="2" applyNumberFormat="1" applyFont="1" applyFill="1" applyBorder="1" applyAlignment="1">
      <alignment horizontal="right"/>
    </xf>
    <xf numFmtId="1" fontId="46" fillId="2" borderId="0" xfId="2" applyNumberFormat="1" applyFont="1" applyFill="1"/>
    <xf numFmtId="0" fontId="54" fillId="2" borderId="0" xfId="2" applyFont="1" applyFill="1"/>
    <xf numFmtId="0" fontId="55" fillId="2" borderId="0" xfId="2" applyFont="1" applyFill="1"/>
    <xf numFmtId="2" fontId="61" fillId="2" borderId="0" xfId="2" applyNumberFormat="1" applyFont="1" applyFill="1"/>
    <xf numFmtId="0" fontId="61" fillId="2" borderId="0" xfId="2" applyFont="1" applyFill="1"/>
    <xf numFmtId="0" fontId="62" fillId="2" borderId="0" xfId="2" applyFont="1" applyFill="1"/>
    <xf numFmtId="2" fontId="63" fillId="2" borderId="0" xfId="2" applyNumberFormat="1" applyFont="1" applyFill="1"/>
    <xf numFmtId="0" fontId="63" fillId="2" borderId="0" xfId="2" applyFont="1" applyFill="1"/>
    <xf numFmtId="0" fontId="64" fillId="2" borderId="0" xfId="2" applyFont="1" applyFill="1"/>
    <xf numFmtId="1" fontId="65" fillId="2" borderId="0" xfId="2" applyNumberFormat="1" applyFont="1" applyFill="1" applyBorder="1" applyAlignment="1">
      <alignment horizontal="center"/>
    </xf>
    <xf numFmtId="0" fontId="10" fillId="2" borderId="0" xfId="2" applyFont="1" applyFill="1"/>
    <xf numFmtId="3" fontId="14" fillId="2" borderId="0" xfId="2" applyNumberFormat="1" applyFont="1" applyFill="1"/>
    <xf numFmtId="3" fontId="47" fillId="2" borderId="0" xfId="2" applyNumberFormat="1" applyFont="1" applyFill="1" applyBorder="1" applyAlignment="1"/>
    <xf numFmtId="1" fontId="14" fillId="3" borderId="0" xfId="2" applyNumberFormat="1" applyFont="1" applyFill="1" applyBorder="1"/>
    <xf numFmtId="1" fontId="65" fillId="2" borderId="0" xfId="2" applyNumberFormat="1" applyFont="1" applyFill="1" applyBorder="1"/>
    <xf numFmtId="1" fontId="8" fillId="2" borderId="0" xfId="2" applyNumberFormat="1" applyFont="1" applyFill="1" applyBorder="1"/>
    <xf numFmtId="1" fontId="14" fillId="2" borderId="0" xfId="2" applyNumberFormat="1" applyFont="1" applyFill="1" applyBorder="1" applyAlignment="1">
      <alignment horizontal="right"/>
    </xf>
    <xf numFmtId="1" fontId="14" fillId="2" borderId="0" xfId="2" applyNumberFormat="1" applyFont="1" applyFill="1"/>
    <xf numFmtId="1" fontId="10" fillId="2" borderId="0" xfId="2" applyNumberFormat="1" applyFont="1" applyFill="1"/>
    <xf numFmtId="2" fontId="24" fillId="2" borderId="0" xfId="2" applyNumberFormat="1" applyFont="1" applyFill="1" applyBorder="1" applyAlignment="1"/>
    <xf numFmtId="0" fontId="24" fillId="2" borderId="0" xfId="2" applyFont="1" applyFill="1" applyBorder="1" applyAlignment="1"/>
    <xf numFmtId="0" fontId="10" fillId="2" borderId="0" xfId="2" applyFont="1" applyFill="1" applyBorder="1"/>
    <xf numFmtId="0" fontId="66" fillId="2" borderId="0" xfId="2" applyFont="1" applyFill="1" applyBorder="1"/>
    <xf numFmtId="0" fontId="67" fillId="2" borderId="0" xfId="2" applyFont="1" applyFill="1" applyBorder="1"/>
    <xf numFmtId="2" fontId="3" fillId="3" borderId="0" xfId="2" applyNumberFormat="1" applyFont="1" applyFill="1" applyAlignment="1"/>
    <xf numFmtId="0" fontId="0" fillId="3" borderId="0" xfId="0" applyFill="1"/>
    <xf numFmtId="0" fontId="0" fillId="2" borderId="0" xfId="0" applyFill="1"/>
    <xf numFmtId="0" fontId="0" fillId="2" borderId="0" xfId="0" applyFill="1" applyAlignment="1">
      <alignment horizontal="left" vertical="top"/>
    </xf>
    <xf numFmtId="0" fontId="0" fillId="2" borderId="0" xfId="0" applyFill="1" applyAlignment="1">
      <alignment vertical="top" wrapText="1"/>
    </xf>
    <xf numFmtId="0" fontId="0" fillId="2" borderId="0" xfId="0" applyFill="1" applyAlignment="1">
      <alignment vertical="top"/>
    </xf>
    <xf numFmtId="0" fontId="68" fillId="2" borderId="0" xfId="0" applyFont="1" applyFill="1" applyAlignment="1">
      <alignment vertical="top" wrapText="1"/>
    </xf>
    <xf numFmtId="0" fontId="68" fillId="2" borderId="0" xfId="0" applyFont="1" applyFill="1" applyAlignment="1">
      <alignment vertical="top"/>
    </xf>
    <xf numFmtId="0" fontId="68" fillId="2" borderId="0" xfId="0" applyFont="1" applyFill="1"/>
    <xf numFmtId="0" fontId="69" fillId="2" borderId="0" xfId="0" applyFont="1" applyFill="1"/>
    <xf numFmtId="0" fontId="70" fillId="2" borderId="0" xfId="0" applyFont="1" applyFill="1"/>
    <xf numFmtId="0" fontId="24" fillId="2" borderId="0" xfId="0" applyFont="1" applyFill="1" applyAlignment="1">
      <alignment horizontal="left" vertical="top"/>
    </xf>
    <xf numFmtId="0" fontId="71" fillId="2" borderId="0" xfId="0" applyFont="1" applyFill="1" applyAlignment="1">
      <alignment vertical="top" wrapText="1"/>
    </xf>
    <xf numFmtId="0" fontId="71" fillId="2" borderId="0" xfId="0" applyFont="1" applyFill="1" applyAlignment="1">
      <alignment vertical="top"/>
    </xf>
    <xf numFmtId="0" fontId="71" fillId="2" borderId="0" xfId="0" applyFont="1" applyFill="1"/>
    <xf numFmtId="0" fontId="71" fillId="2" borderId="0" xfId="0" applyFont="1" applyFill="1" applyAlignment="1">
      <alignment horizontal="left"/>
    </xf>
    <xf numFmtId="0" fontId="72" fillId="2" borderId="0" xfId="0" applyFont="1" applyFill="1" applyAlignment="1">
      <alignment horizontal="left" vertical="top"/>
    </xf>
    <xf numFmtId="0" fontId="72" fillId="2" borderId="0" xfId="0" applyFont="1" applyFill="1" applyAlignment="1">
      <alignment horizontal="left" vertical="top" wrapText="1" indent="1"/>
    </xf>
    <xf numFmtId="0" fontId="72" fillId="2" borderId="0" xfId="0" applyFont="1" applyFill="1" applyAlignment="1">
      <alignment horizontal="left" vertical="top" wrapText="1"/>
    </xf>
    <xf numFmtId="0" fontId="71" fillId="2" borderId="0" xfId="0" applyFont="1" applyFill="1" applyAlignment="1">
      <alignment horizontal="left" vertical="top"/>
    </xf>
    <xf numFmtId="0" fontId="71" fillId="2" borderId="0" xfId="0" applyFont="1" applyFill="1" applyAlignment="1">
      <alignment wrapText="1"/>
    </xf>
    <xf numFmtId="46" fontId="71" fillId="2" borderId="0" xfId="0" quotePrefix="1" applyNumberFormat="1" applyFont="1" applyFill="1" applyAlignment="1">
      <alignment horizontal="right"/>
    </xf>
    <xf numFmtId="0" fontId="71" fillId="2" borderId="0" xfId="0" applyFont="1" applyFill="1" applyAlignment="1"/>
    <xf numFmtId="0" fontId="0" fillId="2" borderId="0" xfId="0" applyFill="1" applyAlignment="1"/>
    <xf numFmtId="0" fontId="72" fillId="2" borderId="0" xfId="0" applyFont="1" applyFill="1" applyAlignment="1">
      <alignment vertical="top" wrapText="1"/>
    </xf>
    <xf numFmtId="0" fontId="72" fillId="2" borderId="0" xfId="0" applyFont="1" applyFill="1" applyAlignment="1">
      <alignment vertical="top"/>
    </xf>
    <xf numFmtId="3" fontId="71" fillId="2" borderId="0" xfId="0" applyNumberFormat="1" applyFont="1" applyFill="1" applyAlignment="1">
      <alignment vertical="top"/>
    </xf>
    <xf numFmtId="3" fontId="71" fillId="2" borderId="25" xfId="0" applyNumberFormat="1" applyFont="1" applyFill="1" applyBorder="1" applyAlignment="1">
      <alignment vertical="top"/>
    </xf>
    <xf numFmtId="0" fontId="71" fillId="2" borderId="25" xfId="0" applyFont="1" applyFill="1" applyBorder="1" applyAlignment="1">
      <alignment vertical="top"/>
    </xf>
    <xf numFmtId="0" fontId="71" fillId="2" borderId="0" xfId="0" applyFont="1" applyFill="1" applyBorder="1" applyAlignment="1">
      <alignment vertical="top"/>
    </xf>
    <xf numFmtId="0" fontId="71" fillId="2" borderId="0" xfId="0" applyFont="1" applyFill="1" applyAlignment="1">
      <alignment horizontal="left" vertical="top" wrapText="1" indent="1"/>
    </xf>
    <xf numFmtId="3" fontId="71" fillId="2" borderId="19" xfId="0" applyNumberFormat="1" applyFont="1" applyFill="1" applyBorder="1" applyAlignment="1">
      <alignment vertical="top"/>
    </xf>
    <xf numFmtId="0" fontId="71" fillId="2" borderId="20" xfId="0" applyFont="1" applyFill="1" applyBorder="1" applyAlignment="1">
      <alignment vertical="top"/>
    </xf>
    <xf numFmtId="3" fontId="71" fillId="2" borderId="21" xfId="0" applyNumberFormat="1" applyFont="1" applyFill="1" applyBorder="1" applyAlignment="1">
      <alignment vertical="top"/>
    </xf>
    <xf numFmtId="0" fontId="71" fillId="2" borderId="22" xfId="0" applyFont="1" applyFill="1" applyBorder="1" applyAlignment="1">
      <alignment vertical="top"/>
    </xf>
    <xf numFmtId="3" fontId="71" fillId="2" borderId="18" xfId="0" applyNumberFormat="1" applyFont="1" applyFill="1" applyBorder="1" applyAlignment="1"/>
    <xf numFmtId="0" fontId="71" fillId="2" borderId="24" xfId="0" applyFont="1" applyFill="1" applyBorder="1" applyAlignment="1"/>
    <xf numFmtId="0" fontId="71" fillId="2" borderId="0" xfId="0" applyFont="1" applyFill="1" applyBorder="1" applyAlignment="1"/>
    <xf numFmtId="0" fontId="71" fillId="2" borderId="0" xfId="0" applyFont="1" applyFill="1" applyAlignment="1">
      <alignment horizontal="left" vertical="top" indent="1"/>
    </xf>
    <xf numFmtId="3" fontId="71" fillId="2" borderId="0" xfId="0" applyNumberFormat="1" applyFont="1" applyFill="1" applyBorder="1" applyAlignment="1">
      <alignment vertical="top"/>
    </xf>
    <xf numFmtId="3" fontId="71" fillId="2" borderId="25" xfId="0" applyNumberFormat="1" applyFont="1" applyFill="1" applyBorder="1" applyAlignment="1"/>
    <xf numFmtId="0" fontId="71" fillId="2" borderId="25" xfId="0" applyFont="1" applyFill="1" applyBorder="1" applyAlignment="1"/>
    <xf numFmtId="0" fontId="71" fillId="2" borderId="0" xfId="0" applyFont="1" applyFill="1" applyBorder="1" applyAlignment="1">
      <alignment vertical="top" wrapText="1"/>
    </xf>
    <xf numFmtId="2" fontId="71" fillId="2" borderId="25" xfId="0" applyNumberFormat="1" applyFont="1" applyFill="1" applyBorder="1" applyAlignment="1">
      <alignment vertical="top"/>
    </xf>
    <xf numFmtId="9" fontId="71" fillId="2" borderId="0" xfId="0" applyNumberFormat="1" applyFont="1" applyFill="1" applyAlignment="1">
      <alignment wrapText="1"/>
    </xf>
    <xf numFmtId="2" fontId="71" fillId="2" borderId="0" xfId="0" applyNumberFormat="1" applyFont="1" applyFill="1" applyAlignment="1"/>
    <xf numFmtId="9" fontId="71" fillId="2" borderId="0" xfId="0" applyNumberFormat="1" applyFont="1" applyFill="1" applyAlignment="1"/>
    <xf numFmtId="9" fontId="73" fillId="2" borderId="0" xfId="0" applyNumberFormat="1" applyFont="1" applyFill="1" applyAlignment="1">
      <alignment horizontal="right"/>
    </xf>
    <xf numFmtId="9" fontId="71" fillId="2" borderId="0" xfId="0" applyNumberFormat="1" applyFont="1" applyFill="1" applyAlignment="1">
      <alignment vertical="top" wrapText="1"/>
    </xf>
    <xf numFmtId="2" fontId="71" fillId="2" borderId="0" xfId="0" applyNumberFormat="1" applyFont="1" applyFill="1" applyAlignment="1">
      <alignment vertical="top"/>
    </xf>
    <xf numFmtId="9" fontId="71" fillId="2" borderId="0" xfId="0" applyNumberFormat="1" applyFont="1" applyFill="1"/>
    <xf numFmtId="0" fontId="71" fillId="3" borderId="0" xfId="0" applyFont="1" applyFill="1" applyAlignment="1">
      <alignment vertical="top" wrapText="1"/>
    </xf>
    <xf numFmtId="4" fontId="71" fillId="3" borderId="0" xfId="0" applyNumberFormat="1" applyFont="1" applyFill="1" applyBorder="1" applyAlignment="1">
      <alignment vertical="top"/>
    </xf>
    <xf numFmtId="0" fontId="71" fillId="3" borderId="0" xfId="0" applyFont="1" applyFill="1" applyBorder="1" applyAlignment="1">
      <alignment vertical="top"/>
    </xf>
    <xf numFmtId="0" fontId="0" fillId="2" borderId="25" xfId="0" applyFill="1" applyBorder="1"/>
    <xf numFmtId="0" fontId="0" fillId="0" borderId="0" xfId="0" applyFill="1"/>
    <xf numFmtId="0" fontId="74" fillId="2" borderId="0" xfId="0" applyFont="1" applyFill="1"/>
    <xf numFmtId="2" fontId="14" fillId="2" borderId="0" xfId="2" applyNumberFormat="1" applyFont="1" applyFill="1" applyBorder="1" applyAlignment="1">
      <alignment horizontal="left"/>
    </xf>
    <xf numFmtId="2" fontId="3" fillId="3" borderId="0" xfId="2" applyNumberFormat="1" applyFont="1" applyFill="1" applyBorder="1"/>
    <xf numFmtId="0" fontId="3" fillId="3" borderId="0" xfId="2" applyFont="1" applyFill="1" applyBorder="1"/>
    <xf numFmtId="2" fontId="3" fillId="3" borderId="0" xfId="2" applyNumberFormat="1" applyFont="1" applyFill="1" applyBorder="1" applyAlignment="1">
      <alignment horizontal="left"/>
    </xf>
    <xf numFmtId="0" fontId="45" fillId="2" borderId="0" xfId="2" applyFont="1" applyFill="1" applyBorder="1"/>
    <xf numFmtId="0" fontId="3" fillId="2" borderId="0" xfId="2" applyFont="1" applyFill="1" applyBorder="1"/>
    <xf numFmtId="2" fontId="61" fillId="2" borderId="0" xfId="2" applyNumberFormat="1" applyFont="1" applyFill="1" applyBorder="1"/>
    <xf numFmtId="0" fontId="61" fillId="2" borderId="0" xfId="2" applyFont="1" applyFill="1" applyBorder="1"/>
    <xf numFmtId="0" fontId="62" fillId="2" borderId="0" xfId="2" applyFont="1" applyFill="1" applyBorder="1"/>
    <xf numFmtId="1" fontId="24" fillId="2" borderId="0" xfId="2" applyNumberFormat="1" applyFont="1" applyFill="1" applyBorder="1"/>
    <xf numFmtId="0" fontId="14" fillId="2" borderId="0" xfId="2" applyFont="1" applyFill="1" applyBorder="1"/>
    <xf numFmtId="3" fontId="16" fillId="2" borderId="21" xfId="2" applyNumberFormat="1" applyFont="1" applyFill="1" applyBorder="1" applyAlignment="1"/>
    <xf numFmtId="3" fontId="16" fillId="2" borderId="0" xfId="2" applyNumberFormat="1" applyFont="1" applyFill="1" applyBorder="1" applyProtection="1">
      <protection locked="0"/>
    </xf>
    <xf numFmtId="0" fontId="50" fillId="2" borderId="0" xfId="2" applyFont="1" applyFill="1" applyBorder="1"/>
    <xf numFmtId="0" fontId="7" fillId="2" borderId="0" xfId="2" applyFont="1" applyFill="1" applyBorder="1"/>
    <xf numFmtId="3" fontId="16" fillId="2" borderId="0" xfId="2" applyNumberFormat="1" applyFont="1" applyFill="1" applyBorder="1"/>
    <xf numFmtId="3" fontId="16" fillId="2" borderId="28" xfId="2" applyNumberFormat="1" applyFont="1" applyFill="1" applyBorder="1" applyAlignment="1"/>
    <xf numFmtId="1" fontId="14" fillId="2" borderId="28" xfId="2" applyNumberFormat="1" applyFont="1" applyFill="1" applyBorder="1" applyAlignment="1"/>
    <xf numFmtId="4" fontId="14" fillId="2" borderId="0" xfId="2" applyNumberFormat="1" applyFont="1" applyFill="1" applyBorder="1" applyProtection="1">
      <protection locked="0"/>
    </xf>
    <xf numFmtId="1" fontId="75" fillId="2" borderId="0" xfId="2" applyNumberFormat="1" applyFont="1" applyFill="1" applyBorder="1"/>
    <xf numFmtId="0" fontId="6" fillId="2" borderId="0" xfId="2" applyFont="1" applyFill="1" applyBorder="1"/>
    <xf numFmtId="0" fontId="76" fillId="2" borderId="0" xfId="2" applyFont="1" applyFill="1" applyBorder="1"/>
    <xf numFmtId="0" fontId="77" fillId="2" borderId="0" xfId="2" applyFont="1" applyFill="1" applyBorder="1"/>
    <xf numFmtId="1" fontId="14" fillId="0" borderId="0" xfId="2" applyNumberFormat="1" applyFont="1" applyFill="1" applyBorder="1" applyAlignment="1"/>
    <xf numFmtId="2" fontId="24" fillId="0" borderId="0" xfId="2" applyNumberFormat="1" applyFont="1" applyFill="1" applyBorder="1" applyAlignment="1"/>
    <xf numFmtId="2" fontId="61" fillId="0" borderId="0" xfId="2" applyNumberFormat="1" applyFont="1" applyFill="1" applyBorder="1"/>
    <xf numFmtId="0" fontId="70" fillId="2" borderId="0" xfId="0" applyFont="1" applyFill="1" applyAlignment="1">
      <alignment vertical="top" wrapText="1"/>
    </xf>
    <xf numFmtId="0" fontId="70" fillId="2" borderId="0" xfId="0" applyFont="1" applyFill="1" applyAlignment="1">
      <alignment vertical="top"/>
    </xf>
    <xf numFmtId="0" fontId="78" fillId="2" borderId="0" xfId="0" applyFont="1" applyFill="1" applyAlignment="1">
      <alignment vertical="top" wrapText="1"/>
    </xf>
    <xf numFmtId="0" fontId="78" fillId="2" borderId="0" xfId="0" applyFont="1" applyFill="1" applyAlignment="1">
      <alignment horizontal="left" vertical="top" wrapText="1" indent="1"/>
    </xf>
    <xf numFmtId="3" fontId="0" fillId="2" borderId="0" xfId="0" applyNumberFormat="1" applyFill="1" applyAlignment="1">
      <alignment vertical="top"/>
    </xf>
    <xf numFmtId="3" fontId="0" fillId="2" borderId="25" xfId="0" applyNumberFormat="1" applyFill="1" applyBorder="1" applyAlignment="1">
      <alignment vertical="top"/>
    </xf>
    <xf numFmtId="0" fontId="0" fillId="2" borderId="25" xfId="0" applyFill="1" applyBorder="1" applyAlignment="1">
      <alignment vertical="top"/>
    </xf>
    <xf numFmtId="0" fontId="0" fillId="2" borderId="0" xfId="0" applyFill="1" applyAlignment="1">
      <alignment horizontal="left" vertical="top" wrapText="1" indent="1"/>
    </xf>
    <xf numFmtId="0" fontId="0" fillId="2" borderId="0" xfId="0" applyFill="1" applyAlignment="1">
      <alignment horizontal="left" indent="1"/>
    </xf>
    <xf numFmtId="3" fontId="0" fillId="2" borderId="19" xfId="0" applyNumberFormat="1" applyFill="1" applyBorder="1" applyAlignment="1">
      <alignment vertical="top"/>
    </xf>
    <xf numFmtId="0" fontId="0" fillId="2" borderId="20" xfId="0" applyFill="1" applyBorder="1" applyAlignment="1">
      <alignment vertical="top"/>
    </xf>
    <xf numFmtId="0" fontId="0" fillId="2" borderId="21" xfId="0" applyFill="1" applyBorder="1" applyAlignment="1">
      <alignment vertical="top"/>
    </xf>
    <xf numFmtId="0" fontId="0" fillId="2" borderId="22" xfId="0" applyFill="1" applyBorder="1" applyAlignment="1">
      <alignment vertical="top"/>
    </xf>
    <xf numFmtId="3" fontId="0" fillId="2" borderId="18" xfId="0" applyNumberFormat="1" applyFill="1" applyBorder="1" applyAlignment="1">
      <alignment vertical="top"/>
    </xf>
    <xf numFmtId="0" fontId="0" fillId="2" borderId="24" xfId="0" applyFill="1" applyBorder="1" applyAlignment="1">
      <alignment vertical="top"/>
    </xf>
    <xf numFmtId="0" fontId="0" fillId="2" borderId="0" xfId="0" applyFill="1" applyAlignment="1">
      <alignment horizontal="left" vertical="top" indent="1"/>
    </xf>
    <xf numFmtId="3" fontId="0" fillId="2" borderId="38" xfId="0" applyNumberFormat="1" applyFill="1" applyBorder="1" applyAlignment="1">
      <alignment vertical="top"/>
    </xf>
    <xf numFmtId="0" fontId="0" fillId="2" borderId="38" xfId="0" applyFill="1" applyBorder="1" applyAlignment="1">
      <alignment vertical="top"/>
    </xf>
    <xf numFmtId="2" fontId="0" fillId="2" borderId="38" xfId="0" applyNumberFormat="1" applyFill="1" applyBorder="1" applyAlignment="1">
      <alignment vertical="top"/>
    </xf>
    <xf numFmtId="2" fontId="0" fillId="2" borderId="0" xfId="0" applyNumberFormat="1" applyFill="1" applyAlignment="1">
      <alignment vertical="top"/>
    </xf>
    <xf numFmtId="9" fontId="0" fillId="2" borderId="0" xfId="0" applyNumberFormat="1" applyFill="1"/>
    <xf numFmtId="4" fontId="0" fillId="3" borderId="0" xfId="0" applyNumberFormat="1" applyFill="1" applyBorder="1" applyAlignment="1">
      <alignment vertical="top"/>
    </xf>
    <xf numFmtId="0" fontId="0" fillId="3" borderId="0" xfId="0" applyFill="1" applyBorder="1" applyAlignment="1">
      <alignment vertical="top"/>
    </xf>
    <xf numFmtId="0" fontId="45" fillId="3" borderId="0" xfId="2" applyFont="1" applyFill="1"/>
    <xf numFmtId="1" fontId="80" fillId="2" borderId="0" xfId="2" applyNumberFormat="1" applyFont="1" applyFill="1" applyBorder="1" applyAlignment="1"/>
    <xf numFmtId="2" fontId="14" fillId="2" borderId="0" xfId="2" quotePrefix="1" applyNumberFormat="1" applyFont="1" applyFill="1" applyBorder="1" applyAlignment="1"/>
    <xf numFmtId="1" fontId="16" fillId="2" borderId="21" xfId="2" applyNumberFormat="1" applyFont="1" applyFill="1" applyBorder="1"/>
    <xf numFmtId="1" fontId="16" fillId="2" borderId="22" xfId="2" applyNumberFormat="1" applyFont="1" applyFill="1" applyBorder="1"/>
    <xf numFmtId="0" fontId="73" fillId="2" borderId="0" xfId="2" applyFont="1" applyFill="1"/>
    <xf numFmtId="4" fontId="48" fillId="2" borderId="0" xfId="2" quotePrefix="1" applyNumberFormat="1" applyFont="1" applyFill="1" applyBorder="1" applyAlignment="1">
      <alignment horizontal="left"/>
    </xf>
    <xf numFmtId="0" fontId="13" fillId="2" borderId="0" xfId="2" applyFont="1" applyFill="1"/>
    <xf numFmtId="1" fontId="66" fillId="2" borderId="0" xfId="2" applyNumberFormat="1" applyFont="1" applyFill="1" applyBorder="1"/>
    <xf numFmtId="1" fontId="47" fillId="2" borderId="0" xfId="2" applyNumberFormat="1" applyFont="1" applyFill="1" applyBorder="1" applyAlignment="1">
      <alignment horizontal="center"/>
    </xf>
    <xf numFmtId="1" fontId="67" fillId="2" borderId="0" xfId="2" applyNumberFormat="1" applyFont="1" applyFill="1" applyBorder="1"/>
    <xf numFmtId="1" fontId="24" fillId="2" borderId="0" xfId="2" applyNumberFormat="1" applyFont="1" applyFill="1" applyBorder="1" applyAlignment="1"/>
    <xf numFmtId="3" fontId="24" fillId="2" borderId="0" xfId="2" applyNumberFormat="1" applyFont="1" applyFill="1" applyBorder="1" applyAlignment="1"/>
    <xf numFmtId="1" fontId="10" fillId="2" borderId="0" xfId="2" applyNumberFormat="1" applyFont="1" applyFill="1" applyBorder="1" applyAlignment="1"/>
    <xf numFmtId="1" fontId="14" fillId="2" borderId="21" xfId="2" applyNumberFormat="1" applyFont="1" applyFill="1" applyBorder="1"/>
    <xf numFmtId="1" fontId="14" fillId="2" borderId="22" xfId="2" applyNumberFormat="1" applyFont="1" applyFill="1" applyBorder="1"/>
    <xf numFmtId="0" fontId="66" fillId="2" borderId="0" xfId="2" applyFont="1" applyFill="1"/>
    <xf numFmtId="4" fontId="14" fillId="2" borderId="0" xfId="2" quotePrefix="1" applyNumberFormat="1" applyFont="1" applyFill="1" applyBorder="1" applyAlignment="1">
      <alignment horizontal="left"/>
    </xf>
    <xf numFmtId="0" fontId="10" fillId="2" borderId="0" xfId="0" applyFont="1" applyFill="1" applyAlignment="1">
      <alignment horizontal="right" vertical="top" wrapText="1"/>
    </xf>
    <xf numFmtId="0" fontId="10" fillId="2" borderId="0" xfId="0" applyFont="1" applyFill="1" applyAlignment="1">
      <alignment vertical="top" wrapText="1"/>
    </xf>
    <xf numFmtId="0" fontId="10" fillId="2" borderId="0" xfId="0" applyFont="1" applyFill="1"/>
    <xf numFmtId="0" fontId="10" fillId="2" borderId="0" xfId="0" applyFont="1" applyFill="1" applyAlignment="1">
      <alignment horizontal="left" vertical="top" wrapText="1"/>
    </xf>
    <xf numFmtId="0" fontId="8" fillId="2" borderId="0" xfId="0" applyFont="1" applyFill="1" applyAlignment="1">
      <alignment wrapText="1"/>
    </xf>
    <xf numFmtId="0" fontId="10" fillId="2" borderId="0" xfId="0" applyFont="1" applyFill="1" applyAlignment="1">
      <alignment horizontal="right" wrapText="1"/>
    </xf>
    <xf numFmtId="0" fontId="10" fillId="2" borderId="0" xfId="0" applyFont="1" applyFill="1" applyAlignment="1"/>
    <xf numFmtId="2" fontId="10" fillId="2" borderId="0" xfId="0" applyNumberFormat="1" applyFont="1" applyFill="1" applyAlignment="1">
      <alignment vertical="top" wrapText="1"/>
    </xf>
    <xf numFmtId="0" fontId="10" fillId="2" borderId="0" xfId="0" applyFont="1" applyFill="1" applyAlignment="1">
      <alignment horizontal="left" vertical="top" wrapText="1" indent="1"/>
    </xf>
    <xf numFmtId="0" fontId="10" fillId="2" borderId="0" xfId="0" applyFont="1" applyFill="1" applyAlignment="1">
      <alignment horizontal="center" vertical="top" wrapText="1"/>
    </xf>
    <xf numFmtId="0" fontId="10" fillId="2" borderId="0" xfId="0" applyFont="1" applyFill="1" applyAlignment="1">
      <alignment wrapText="1"/>
    </xf>
    <xf numFmtId="0" fontId="10" fillId="2" borderId="0" xfId="0" applyFont="1" applyFill="1" applyBorder="1" applyAlignment="1">
      <alignment horizontal="right" vertical="top" wrapText="1"/>
    </xf>
    <xf numFmtId="0" fontId="8" fillId="2" borderId="0" xfId="0" applyFont="1" applyFill="1" applyAlignment="1">
      <alignment vertical="top" wrapText="1"/>
    </xf>
    <xf numFmtId="0" fontId="10" fillId="2" borderId="25" xfId="0" applyFont="1" applyFill="1" applyBorder="1" applyAlignment="1">
      <alignment horizontal="right" vertical="top" wrapText="1"/>
    </xf>
    <xf numFmtId="0" fontId="10" fillId="2" borderId="38" xfId="0" applyFont="1" applyFill="1" applyBorder="1" applyAlignment="1">
      <alignment horizontal="right" vertical="top" wrapText="1"/>
    </xf>
    <xf numFmtId="0" fontId="10" fillId="2" borderId="0" xfId="0" applyFont="1" applyFill="1" applyBorder="1" applyAlignment="1">
      <alignment horizontal="center" vertical="top" wrapText="1"/>
    </xf>
    <xf numFmtId="0" fontId="10" fillId="3" borderId="0" xfId="0" applyFont="1" applyFill="1" applyBorder="1" applyAlignment="1">
      <alignment horizontal="right" vertical="top" wrapText="1"/>
    </xf>
    <xf numFmtId="0" fontId="10" fillId="2" borderId="25" xfId="0" applyFont="1" applyFill="1" applyBorder="1"/>
    <xf numFmtId="0" fontId="10" fillId="2" borderId="0" xfId="0" applyFont="1" applyFill="1" applyBorder="1" applyAlignment="1">
      <alignment vertical="top" wrapText="1"/>
    </xf>
    <xf numFmtId="10" fontId="10" fillId="3" borderId="0" xfId="0" applyNumberFormat="1" applyFont="1" applyFill="1" applyBorder="1" applyAlignment="1">
      <alignment horizontal="right" wrapText="1"/>
    </xf>
    <xf numFmtId="10" fontId="10" fillId="3" borderId="0" xfId="0" applyNumberFormat="1" applyFont="1" applyFill="1" applyBorder="1" applyAlignment="1">
      <alignment horizontal="right" vertical="top" wrapText="1"/>
    </xf>
    <xf numFmtId="0" fontId="71" fillId="3" borderId="0" xfId="0" applyFont="1" applyFill="1"/>
    <xf numFmtId="0" fontId="71" fillId="3" borderId="0" xfId="0" applyFont="1" applyFill="1" applyAlignment="1">
      <alignment horizontal="left" vertical="top" wrapText="1"/>
    </xf>
    <xf numFmtId="0" fontId="72" fillId="2" borderId="0" xfId="0" applyFont="1" applyFill="1"/>
    <xf numFmtId="0" fontId="71" fillId="2" borderId="0" xfId="0" applyFont="1" applyFill="1" applyAlignment="1">
      <alignment horizontal="right"/>
    </xf>
    <xf numFmtId="0" fontId="81" fillId="2" borderId="0" xfId="0" applyFont="1" applyFill="1"/>
    <xf numFmtId="0" fontId="71" fillId="2" borderId="25" xfId="0" applyFont="1" applyFill="1" applyBorder="1" applyAlignment="1">
      <alignment horizontal="right"/>
    </xf>
    <xf numFmtId="0" fontId="71" fillId="2" borderId="0" xfId="0" applyFont="1" applyFill="1" applyBorder="1" applyAlignment="1">
      <alignment horizontal="right"/>
    </xf>
    <xf numFmtId="2" fontId="71" fillId="3" borderId="0" xfId="0" applyNumberFormat="1" applyFont="1" applyFill="1" applyAlignment="1">
      <alignment horizontal="right"/>
    </xf>
    <xf numFmtId="0" fontId="71" fillId="2" borderId="25" xfId="0" applyFont="1" applyFill="1" applyBorder="1"/>
    <xf numFmtId="0" fontId="71" fillId="3" borderId="15" xfId="0" applyFont="1" applyFill="1" applyBorder="1"/>
    <xf numFmtId="0" fontId="71" fillId="3" borderId="15" xfId="0" applyFont="1" applyFill="1" applyBorder="1" applyAlignment="1">
      <alignment horizontal="center"/>
    </xf>
    <xf numFmtId="0" fontId="71" fillId="3" borderId="16" xfId="0" applyFont="1" applyFill="1" applyBorder="1"/>
    <xf numFmtId="0" fontId="71" fillId="3" borderId="16" xfId="0" applyFont="1" applyFill="1" applyBorder="1" applyAlignment="1">
      <alignment horizontal="center"/>
    </xf>
    <xf numFmtId="0" fontId="71" fillId="3" borderId="20" xfId="0" applyFont="1" applyFill="1" applyBorder="1" applyAlignment="1">
      <alignment horizontal="center"/>
    </xf>
    <xf numFmtId="0" fontId="71" fillId="3" borderId="22" xfId="0" applyFont="1" applyFill="1" applyBorder="1" applyAlignment="1">
      <alignment horizontal="center"/>
    </xf>
    <xf numFmtId="3" fontId="71" fillId="2" borderId="28" xfId="0" applyNumberFormat="1" applyFont="1" applyFill="1" applyBorder="1"/>
    <xf numFmtId="3" fontId="71" fillId="2" borderId="0" xfId="0" applyNumberFormat="1" applyFont="1" applyFill="1" applyBorder="1"/>
    <xf numFmtId="0" fontId="70" fillId="2" borderId="0" xfId="0" applyFont="1" applyFill="1" applyAlignment="1">
      <alignment horizontal="left" vertical="top" wrapText="1"/>
    </xf>
    <xf numFmtId="1" fontId="2" fillId="2" borderId="0" xfId="2" applyNumberFormat="1" applyFont="1" applyFill="1" applyBorder="1" applyAlignment="1">
      <alignment vertical="center"/>
    </xf>
    <xf numFmtId="0" fontId="70" fillId="2" borderId="0" xfId="0" applyFont="1" applyFill="1" applyAlignment="1">
      <alignment horizontal="left"/>
    </xf>
    <xf numFmtId="0" fontId="70" fillId="2" borderId="0" xfId="0" applyFont="1" applyFill="1" applyAlignment="1">
      <alignment horizontal="left" vertical="top"/>
    </xf>
    <xf numFmtId="0" fontId="78" fillId="2" borderId="0" xfId="0" applyFont="1" applyFill="1" applyAlignment="1">
      <alignment horizontal="left" vertical="top"/>
    </xf>
    <xf numFmtId="1" fontId="10" fillId="2" borderId="0" xfId="2" applyNumberFormat="1" applyFont="1" applyFill="1" applyBorder="1" applyAlignment="1">
      <alignment horizontal="left"/>
    </xf>
    <xf numFmtId="2" fontId="10" fillId="2" borderId="0" xfId="2" applyNumberFormat="1" applyFont="1" applyFill="1" applyBorder="1" applyAlignment="1"/>
    <xf numFmtId="2" fontId="56" fillId="2" borderId="0" xfId="2" applyNumberFormat="1" applyFont="1" applyFill="1" applyBorder="1" applyAlignment="1"/>
    <xf numFmtId="2" fontId="10" fillId="3" borderId="0" xfId="2" applyNumberFormat="1" applyFont="1" applyFill="1" applyBorder="1" applyAlignment="1"/>
    <xf numFmtId="0" fontId="83" fillId="2" borderId="0" xfId="0" applyFont="1" applyFill="1" applyAlignment="1">
      <alignment vertical="top"/>
    </xf>
    <xf numFmtId="1" fontId="8" fillId="2" borderId="0" xfId="2" applyNumberFormat="1" applyFont="1" applyFill="1" applyBorder="1" applyAlignment="1"/>
    <xf numFmtId="2" fontId="10" fillId="2" borderId="0" xfId="2" quotePrefix="1" applyNumberFormat="1" applyFont="1" applyFill="1" applyBorder="1" applyAlignment="1">
      <alignment horizontal="right"/>
    </xf>
    <xf numFmtId="1" fontId="56" fillId="2" borderId="0" xfId="2" applyNumberFormat="1" applyFont="1" applyFill="1" applyBorder="1" applyAlignment="1"/>
    <xf numFmtId="1" fontId="10" fillId="2" borderId="0" xfId="2" applyNumberFormat="1" applyFont="1" applyFill="1" applyBorder="1" applyAlignment="1">
      <alignment vertical="center"/>
    </xf>
    <xf numFmtId="0" fontId="10" fillId="2" borderId="0" xfId="0" applyFont="1" applyFill="1" applyAlignment="1">
      <alignment vertical="center" wrapText="1"/>
    </xf>
    <xf numFmtId="2" fontId="14" fillId="0" borderId="0" xfId="2" applyNumberFormat="1" applyFont="1" applyFill="1" applyBorder="1" applyAlignment="1"/>
    <xf numFmtId="0" fontId="24" fillId="2" borderId="0" xfId="18" applyFont="1" applyFill="1" applyAlignment="1">
      <alignment vertical="top"/>
    </xf>
    <xf numFmtId="0" fontId="5" fillId="2" borderId="0" xfId="18" applyFont="1" applyFill="1" applyAlignment="1">
      <alignment vertical="top"/>
    </xf>
    <xf numFmtId="0" fontId="85" fillId="2" borderId="0" xfId="18" applyFont="1" applyFill="1" applyAlignment="1">
      <alignment vertical="top"/>
    </xf>
    <xf numFmtId="0" fontId="5" fillId="2" borderId="0" xfId="18" applyFont="1" applyFill="1" applyAlignment="1">
      <alignment vertical="top" wrapText="1"/>
    </xf>
    <xf numFmtId="0" fontId="24" fillId="2" borderId="0" xfId="18" applyFont="1" applyFill="1" applyAlignment="1">
      <alignment horizontal="left" vertical="top" indent="1"/>
    </xf>
    <xf numFmtId="0" fontId="24" fillId="2" borderId="0" xfId="18" applyFont="1" applyFill="1" applyAlignment="1">
      <alignment horizontal="left" vertical="top" wrapText="1" indent="1"/>
    </xf>
    <xf numFmtId="0" fontId="24" fillId="2" borderId="0" xfId="18" applyFont="1" applyFill="1" applyAlignment="1">
      <alignment horizontal="left" vertical="top"/>
    </xf>
    <xf numFmtId="0" fontId="24" fillId="2" borderId="0" xfId="18" applyFont="1" applyFill="1" applyAlignment="1">
      <alignment vertical="top" wrapText="1"/>
    </xf>
    <xf numFmtId="0" fontId="5" fillId="2" borderId="0" xfId="18" applyFont="1" applyFill="1" applyAlignment="1">
      <alignment horizontal="left" vertical="top" wrapText="1"/>
    </xf>
    <xf numFmtId="0" fontId="74" fillId="2" borderId="0" xfId="0" applyFont="1" applyFill="1" applyAlignment="1">
      <alignment vertical="top" wrapText="1"/>
    </xf>
    <xf numFmtId="0" fontId="85" fillId="2" borderId="0" xfId="18" applyFont="1" applyFill="1" applyAlignment="1">
      <alignment horizontal="right" vertical="top"/>
    </xf>
    <xf numFmtId="0" fontId="9" fillId="2" borderId="0" xfId="18" applyFont="1" applyFill="1" applyAlignment="1">
      <alignment vertical="top"/>
    </xf>
    <xf numFmtId="0" fontId="10" fillId="2" borderId="23" xfId="0" applyFont="1" applyFill="1" applyBorder="1" applyAlignment="1">
      <alignment horizontal="right" vertical="top" wrapText="1"/>
    </xf>
    <xf numFmtId="0" fontId="10" fillId="2" borderId="0" xfId="0" applyFont="1" applyFill="1" applyBorder="1" applyAlignment="1">
      <alignment vertical="center" wrapText="1"/>
    </xf>
    <xf numFmtId="0" fontId="10" fillId="2" borderId="0" xfId="0" applyFont="1" applyFill="1" applyAlignment="1">
      <alignment horizontal="left" vertical="top" wrapText="1"/>
    </xf>
    <xf numFmtId="0" fontId="10" fillId="2" borderId="0" xfId="0" applyFont="1" applyFill="1" applyAlignment="1">
      <alignment vertical="top" wrapText="1"/>
    </xf>
    <xf numFmtId="0" fontId="10" fillId="2" borderId="0" xfId="0" applyFont="1" applyFill="1" applyAlignment="1">
      <alignment wrapText="1"/>
    </xf>
    <xf numFmtId="3" fontId="16" fillId="2" borderId="0" xfId="2" applyNumberFormat="1" applyFont="1" applyFill="1" applyBorder="1" applyAlignment="1">
      <alignment horizontal="right"/>
    </xf>
    <xf numFmtId="0" fontId="10" fillId="2" borderId="15" xfId="0" applyFont="1" applyFill="1" applyBorder="1" applyAlignment="1">
      <alignment horizontal="right" vertical="top" wrapText="1"/>
    </xf>
    <xf numFmtId="0" fontId="10" fillId="2" borderId="16" xfId="0" applyFont="1" applyFill="1" applyBorder="1" applyAlignment="1">
      <alignment horizontal="right" vertical="top" wrapText="1"/>
    </xf>
    <xf numFmtId="2" fontId="1" fillId="2" borderId="0" xfId="18" applyNumberFormat="1" applyFill="1" applyAlignment="1">
      <alignment vertical="top"/>
    </xf>
    <xf numFmtId="3" fontId="86" fillId="2" borderId="19" xfId="18" applyNumberFormat="1" applyFont="1" applyFill="1" applyBorder="1" applyAlignment="1">
      <alignment vertical="top"/>
    </xf>
    <xf numFmtId="3" fontId="86" fillId="2" borderId="18" xfId="18" applyNumberFormat="1" applyFont="1" applyFill="1" applyBorder="1" applyAlignment="1"/>
    <xf numFmtId="3" fontId="71" fillId="2" borderId="25" xfId="18" applyNumberFormat="1" applyFont="1" applyFill="1" applyBorder="1" applyAlignment="1">
      <alignment vertical="top"/>
    </xf>
    <xf numFmtId="0" fontId="71" fillId="2" borderId="25" xfId="18" applyFont="1" applyFill="1" applyBorder="1" applyAlignment="1">
      <alignment vertical="top"/>
    </xf>
    <xf numFmtId="3" fontId="71" fillId="2" borderId="25" xfId="18" applyNumberFormat="1" applyFont="1" applyFill="1" applyBorder="1" applyAlignment="1"/>
    <xf numFmtId="2" fontId="71" fillId="2" borderId="25" xfId="18" applyNumberFormat="1" applyFont="1" applyFill="1" applyBorder="1" applyAlignment="1">
      <alignment vertical="top"/>
    </xf>
    <xf numFmtId="2" fontId="71" fillId="2" borderId="0" xfId="18" applyNumberFormat="1" applyFont="1" applyFill="1" applyAlignment="1"/>
    <xf numFmtId="2" fontId="71" fillId="2" borderId="0" xfId="18" applyNumberFormat="1" applyFont="1" applyFill="1" applyAlignment="1">
      <alignment vertical="top"/>
    </xf>
    <xf numFmtId="0" fontId="87" fillId="3" borderId="0" xfId="0" applyFont="1" applyFill="1" applyBorder="1" applyAlignment="1">
      <alignment horizontal="right" vertical="top" wrapText="1"/>
    </xf>
    <xf numFmtId="0" fontId="1" fillId="2" borderId="0" xfId="0" applyFont="1" applyFill="1" applyAlignment="1">
      <alignment horizontal="left" vertical="top"/>
    </xf>
    <xf numFmtId="0" fontId="2" fillId="3" borderId="0" xfId="18" applyFont="1" applyFill="1" applyAlignment="1">
      <alignment horizontal="left" vertical="top"/>
    </xf>
    <xf numFmtId="0" fontId="3" fillId="3" borderId="45" xfId="3" applyFont="1" applyFill="1" applyBorder="1" applyAlignment="1">
      <alignment horizontal="center"/>
    </xf>
    <xf numFmtId="0" fontId="3" fillId="3" borderId="38" xfId="3" applyFont="1" applyFill="1" applyBorder="1" applyAlignment="1">
      <alignment horizontal="center"/>
    </xf>
    <xf numFmtId="0" fontId="3" fillId="3" borderId="27" xfId="3" applyFont="1" applyFill="1" applyBorder="1" applyAlignment="1">
      <alignment horizontal="center"/>
    </xf>
    <xf numFmtId="0" fontId="3" fillId="3" borderId="46" xfId="3" applyFont="1" applyFill="1" applyBorder="1" applyAlignment="1">
      <alignment horizontal="center"/>
    </xf>
    <xf numFmtId="0" fontId="3" fillId="3" borderId="37" xfId="3" applyFont="1" applyFill="1" applyBorder="1" applyAlignment="1">
      <alignment horizontal="center"/>
    </xf>
    <xf numFmtId="0" fontId="3" fillId="3" borderId="47" xfId="3" applyFont="1" applyFill="1" applyBorder="1" applyAlignment="1">
      <alignment horizontal="center"/>
    </xf>
    <xf numFmtId="165" fontId="3" fillId="3" borderId="46" xfId="3" applyNumberFormat="1" applyFont="1" applyFill="1" applyBorder="1" applyAlignment="1">
      <alignment horizontal="center"/>
    </xf>
    <xf numFmtId="165" fontId="3" fillId="3" borderId="37" xfId="3" applyNumberFormat="1" applyFont="1" applyFill="1" applyBorder="1" applyAlignment="1">
      <alignment horizontal="center"/>
    </xf>
    <xf numFmtId="165" fontId="3" fillId="3" borderId="47" xfId="3" applyNumberFormat="1" applyFont="1" applyFill="1" applyBorder="1" applyAlignment="1">
      <alignment horizontal="center"/>
    </xf>
    <xf numFmtId="170" fontId="3" fillId="3" borderId="46" xfId="3" applyNumberFormat="1" applyFont="1" applyFill="1" applyBorder="1" applyAlignment="1">
      <alignment horizontal="center"/>
    </xf>
    <xf numFmtId="170" fontId="3" fillId="3" borderId="37" xfId="3" applyNumberFormat="1" applyFont="1" applyFill="1" applyBorder="1" applyAlignment="1">
      <alignment horizontal="center"/>
    </xf>
    <xf numFmtId="170" fontId="3" fillId="3" borderId="47" xfId="3" applyNumberFormat="1" applyFont="1" applyFill="1" applyBorder="1" applyAlignment="1">
      <alignment horizontal="center"/>
    </xf>
    <xf numFmtId="170" fontId="3" fillId="3" borderId="45" xfId="4" applyNumberFormat="1" applyFont="1" applyFill="1" applyBorder="1" applyAlignment="1">
      <alignment horizontal="center"/>
    </xf>
    <xf numFmtId="170" fontId="3" fillId="3" borderId="38" xfId="4" applyNumberFormat="1" applyFont="1" applyFill="1" applyBorder="1" applyAlignment="1">
      <alignment horizontal="center"/>
    </xf>
    <xf numFmtId="170" fontId="3" fillId="3" borderId="27" xfId="4" applyNumberFormat="1" applyFont="1" applyFill="1" applyBorder="1" applyAlignment="1">
      <alignment horizontal="center"/>
    </xf>
    <xf numFmtId="0" fontId="3" fillId="3" borderId="45" xfId="4" applyFont="1" applyFill="1" applyBorder="1" applyAlignment="1">
      <alignment horizontal="center"/>
    </xf>
    <xf numFmtId="0" fontId="3" fillId="3" borderId="38" xfId="4" applyFont="1" applyFill="1" applyBorder="1" applyAlignment="1">
      <alignment horizontal="center"/>
    </xf>
    <xf numFmtId="0" fontId="3" fillId="3" borderId="27" xfId="4" applyFont="1" applyFill="1" applyBorder="1" applyAlignment="1">
      <alignment horizontal="center"/>
    </xf>
    <xf numFmtId="0" fontId="3" fillId="3" borderId="46" xfId="4" applyFont="1" applyFill="1" applyBorder="1" applyAlignment="1">
      <alignment horizontal="center"/>
    </xf>
    <xf numFmtId="0" fontId="3" fillId="3" borderId="37" xfId="4" applyFont="1" applyFill="1" applyBorder="1" applyAlignment="1">
      <alignment horizontal="center"/>
    </xf>
    <xf numFmtId="0" fontId="3" fillId="3" borderId="47" xfId="4" applyFont="1" applyFill="1" applyBorder="1" applyAlignment="1">
      <alignment horizontal="center"/>
    </xf>
    <xf numFmtId="165" fontId="3" fillId="3" borderId="45" xfId="4" applyNumberFormat="1" applyFont="1" applyFill="1" applyBorder="1" applyAlignment="1">
      <alignment horizontal="center"/>
    </xf>
    <xf numFmtId="165" fontId="3" fillId="3" borderId="38" xfId="4" applyNumberFormat="1" applyFont="1" applyFill="1" applyBorder="1" applyAlignment="1">
      <alignment horizontal="center"/>
    </xf>
    <xf numFmtId="165" fontId="3" fillId="3" borderId="27" xfId="4" applyNumberFormat="1" applyFont="1" applyFill="1" applyBorder="1" applyAlignment="1">
      <alignment horizontal="center"/>
    </xf>
    <xf numFmtId="0" fontId="3" fillId="3" borderId="46" xfId="5" applyFont="1" applyFill="1" applyBorder="1" applyAlignment="1">
      <alignment horizontal="center"/>
    </xf>
    <xf numFmtId="0" fontId="3" fillId="3" borderId="37" xfId="5" applyFont="1" applyFill="1" applyBorder="1" applyAlignment="1">
      <alignment horizontal="center"/>
    </xf>
    <xf numFmtId="0" fontId="3" fillId="3" borderId="47" xfId="5" applyFont="1" applyFill="1" applyBorder="1" applyAlignment="1">
      <alignment horizontal="center"/>
    </xf>
    <xf numFmtId="0" fontId="3" fillId="3" borderId="45" xfId="5" applyFont="1" applyFill="1" applyBorder="1" applyAlignment="1">
      <alignment horizontal="center"/>
    </xf>
    <xf numFmtId="0" fontId="3" fillId="3" borderId="38" xfId="5" applyFont="1" applyFill="1" applyBorder="1" applyAlignment="1">
      <alignment horizontal="center"/>
    </xf>
    <xf numFmtId="0" fontId="3" fillId="3" borderId="27" xfId="5" applyFont="1" applyFill="1" applyBorder="1" applyAlignment="1">
      <alignment horizontal="center"/>
    </xf>
    <xf numFmtId="0" fontId="3" fillId="3" borderId="46" xfId="6" applyFont="1" applyFill="1" applyBorder="1" applyAlignment="1">
      <alignment horizontal="center"/>
    </xf>
    <xf numFmtId="0" fontId="3" fillId="3" borderId="37" xfId="6" applyFont="1" applyFill="1" applyBorder="1" applyAlignment="1">
      <alignment horizontal="center"/>
    </xf>
    <xf numFmtId="0" fontId="3" fillId="3" borderId="47" xfId="6" applyFont="1" applyFill="1" applyBorder="1" applyAlignment="1">
      <alignment horizontal="center"/>
    </xf>
    <xf numFmtId="0" fontId="3" fillId="3" borderId="45" xfId="6" applyFont="1" applyFill="1" applyBorder="1" applyAlignment="1">
      <alignment horizontal="center"/>
    </xf>
    <xf numFmtId="0" fontId="3" fillId="3" borderId="38" xfId="6" applyFont="1" applyFill="1" applyBorder="1" applyAlignment="1">
      <alignment horizontal="center"/>
    </xf>
    <xf numFmtId="0" fontId="3" fillId="3" borderId="27" xfId="6" applyFont="1" applyFill="1" applyBorder="1" applyAlignment="1">
      <alignment horizontal="center"/>
    </xf>
    <xf numFmtId="165" fontId="3" fillId="3" borderId="45" xfId="6" applyNumberFormat="1" applyFont="1" applyFill="1" applyBorder="1" applyAlignment="1">
      <alignment horizontal="center"/>
    </xf>
    <xf numFmtId="165" fontId="3" fillId="3" borderId="38" xfId="6" applyNumberFormat="1" applyFont="1" applyFill="1" applyBorder="1" applyAlignment="1">
      <alignment horizontal="center"/>
    </xf>
    <xf numFmtId="165" fontId="3" fillId="3" borderId="27" xfId="6" applyNumberFormat="1" applyFont="1" applyFill="1" applyBorder="1" applyAlignment="1">
      <alignment horizontal="center"/>
    </xf>
    <xf numFmtId="3" fontId="14" fillId="2" borderId="0" xfId="2" applyNumberFormat="1" applyFont="1" applyFill="1" applyBorder="1" applyAlignment="1">
      <alignment horizontal="center"/>
    </xf>
    <xf numFmtId="0" fontId="12" fillId="3" borderId="45" xfId="12" applyFont="1" applyFill="1" applyBorder="1" applyAlignment="1">
      <alignment horizontal="center"/>
    </xf>
    <xf numFmtId="0" fontId="12" fillId="3" borderId="38" xfId="12" applyFont="1" applyFill="1" applyBorder="1" applyAlignment="1">
      <alignment horizontal="center"/>
    </xf>
    <xf numFmtId="0" fontId="12" fillId="3" borderId="27" xfId="12" applyFont="1" applyFill="1" applyBorder="1" applyAlignment="1">
      <alignment horizontal="center"/>
    </xf>
    <xf numFmtId="0" fontId="0" fillId="2" borderId="0" xfId="0" applyFill="1" applyAlignment="1">
      <alignment horizontal="left" vertical="top" wrapText="1"/>
    </xf>
    <xf numFmtId="0" fontId="3" fillId="3" borderId="45" xfId="7" applyFont="1" applyFill="1" applyBorder="1" applyAlignment="1">
      <alignment horizontal="center" vertical="center"/>
    </xf>
    <xf numFmtId="0" fontId="3" fillId="3" borderId="38" xfId="7" applyFont="1" applyFill="1" applyBorder="1" applyAlignment="1">
      <alignment horizontal="center" vertical="center"/>
    </xf>
    <xf numFmtId="0" fontId="3" fillId="3" borderId="27" xfId="7" applyFont="1" applyFill="1" applyBorder="1" applyAlignment="1">
      <alignment horizontal="center" vertical="center"/>
    </xf>
    <xf numFmtId="0" fontId="3" fillId="3" borderId="46" xfId="7" applyFont="1" applyFill="1" applyBorder="1" applyAlignment="1">
      <alignment horizontal="center" vertical="center"/>
    </xf>
    <xf numFmtId="0" fontId="3" fillId="3" borderId="37" xfId="7" applyFont="1" applyFill="1" applyBorder="1" applyAlignment="1">
      <alignment horizontal="center" vertical="center"/>
    </xf>
    <xf numFmtId="0" fontId="3" fillId="3" borderId="47" xfId="7" applyFont="1" applyFill="1" applyBorder="1" applyAlignment="1">
      <alignment horizontal="center" vertical="center"/>
    </xf>
    <xf numFmtId="0" fontId="2" fillId="3" borderId="12" xfId="7" applyFont="1" applyFill="1" applyBorder="1" applyAlignment="1">
      <alignment horizontal="center"/>
    </xf>
    <xf numFmtId="0" fontId="2" fillId="3" borderId="0" xfId="7" applyFont="1" applyFill="1" applyBorder="1" applyAlignment="1">
      <alignment horizontal="center"/>
    </xf>
    <xf numFmtId="0" fontId="2" fillId="3" borderId="13" xfId="7" applyFont="1" applyFill="1" applyBorder="1" applyAlignment="1">
      <alignment horizontal="center"/>
    </xf>
    <xf numFmtId="3" fontId="2" fillId="3" borderId="12" xfId="7" applyNumberFormat="1" applyFont="1" applyFill="1" applyBorder="1" applyAlignment="1">
      <alignment horizontal="center" vertical="center"/>
    </xf>
    <xf numFmtId="3" fontId="2" fillId="3" borderId="0" xfId="7" applyNumberFormat="1" applyFont="1" applyFill="1" applyBorder="1" applyAlignment="1">
      <alignment horizontal="center" vertical="center"/>
    </xf>
    <xf numFmtId="3" fontId="2" fillId="3" borderId="13" xfId="7" applyNumberFormat="1" applyFont="1" applyFill="1" applyBorder="1" applyAlignment="1">
      <alignment horizontal="center" vertical="center"/>
    </xf>
    <xf numFmtId="0" fontId="2" fillId="3" borderId="9" xfId="7" applyFont="1" applyFill="1" applyBorder="1" applyAlignment="1">
      <alignment horizontal="center"/>
    </xf>
    <xf numFmtId="0" fontId="2" fillId="3" borderId="4" xfId="7" applyFont="1" applyFill="1" applyBorder="1" applyAlignment="1">
      <alignment horizontal="center"/>
    </xf>
    <xf numFmtId="0" fontId="2" fillId="3" borderId="5" xfId="7" applyFont="1" applyFill="1" applyBorder="1" applyAlignment="1">
      <alignment horizontal="center"/>
    </xf>
    <xf numFmtId="3" fontId="2" fillId="3" borderId="12" xfId="7" applyNumberFormat="1" applyFont="1" applyFill="1" applyBorder="1" applyAlignment="1">
      <alignment horizontal="center"/>
    </xf>
    <xf numFmtId="3" fontId="2" fillId="3" borderId="0" xfId="7" applyNumberFormat="1" applyFont="1" applyFill="1" applyBorder="1" applyAlignment="1">
      <alignment horizontal="center"/>
    </xf>
    <xf numFmtId="3" fontId="2" fillId="3" borderId="13" xfId="7" applyNumberFormat="1" applyFont="1" applyFill="1" applyBorder="1" applyAlignment="1">
      <alignment horizontal="center"/>
    </xf>
    <xf numFmtId="0" fontId="3" fillId="3" borderId="45" xfId="7" applyFont="1" applyFill="1" applyBorder="1" applyAlignment="1">
      <alignment horizontal="center"/>
    </xf>
    <xf numFmtId="0" fontId="3" fillId="3" borderId="38" xfId="7" applyFont="1" applyFill="1" applyBorder="1" applyAlignment="1">
      <alignment horizontal="center"/>
    </xf>
    <xf numFmtId="0" fontId="3" fillId="3" borderId="27" xfId="7" applyFont="1" applyFill="1" applyBorder="1" applyAlignment="1">
      <alignment horizontal="center"/>
    </xf>
    <xf numFmtId="170" fontId="3" fillId="3" borderId="45" xfId="7" applyNumberFormat="1" applyFont="1" applyFill="1" applyBorder="1" applyAlignment="1">
      <alignment horizontal="center"/>
    </xf>
    <xf numFmtId="0" fontId="3" fillId="3" borderId="46" xfId="7" applyFont="1" applyFill="1" applyBorder="1" applyAlignment="1">
      <alignment horizontal="center"/>
    </xf>
    <xf numFmtId="0" fontId="0" fillId="0" borderId="37" xfId="0" applyBorder="1"/>
    <xf numFmtId="0" fontId="0" fillId="0" borderId="47" xfId="0" applyBorder="1"/>
    <xf numFmtId="170" fontId="3" fillId="3" borderId="38" xfId="7" applyNumberFormat="1" applyFont="1" applyFill="1" applyBorder="1" applyAlignment="1">
      <alignment horizontal="center"/>
    </xf>
    <xf numFmtId="170" fontId="3" fillId="3" borderId="27" xfId="7" applyNumberFormat="1" applyFont="1" applyFill="1" applyBorder="1" applyAlignment="1">
      <alignment horizontal="center"/>
    </xf>
    <xf numFmtId="3" fontId="3" fillId="2" borderId="33" xfId="7" applyNumberFormat="1" applyFont="1" applyFill="1" applyBorder="1" applyAlignment="1">
      <alignment horizontal="center" vertical="center"/>
    </xf>
    <xf numFmtId="3" fontId="3" fillId="2" borderId="34" xfId="7" applyNumberFormat="1" applyFont="1" applyFill="1" applyBorder="1" applyAlignment="1">
      <alignment horizontal="center" vertical="center"/>
    </xf>
    <xf numFmtId="0" fontId="3" fillId="3" borderId="48" xfId="7" applyFont="1" applyFill="1" applyBorder="1" applyAlignment="1">
      <alignment horizontal="center"/>
    </xf>
    <xf numFmtId="0" fontId="3" fillId="3" borderId="37" xfId="7" applyFont="1" applyFill="1" applyBorder="1" applyAlignment="1">
      <alignment horizontal="center"/>
    </xf>
    <xf numFmtId="0" fontId="3" fillId="3" borderId="47" xfId="7" applyFont="1" applyFill="1" applyBorder="1" applyAlignment="1">
      <alignment horizontal="center"/>
    </xf>
    <xf numFmtId="170" fontId="3" fillId="3" borderId="45" xfId="7" applyNumberFormat="1" applyFont="1" applyFill="1" applyBorder="1" applyAlignment="1">
      <alignment horizontal="center" vertical="center"/>
    </xf>
    <xf numFmtId="0" fontId="3" fillId="3" borderId="45" xfId="11" applyFont="1" applyFill="1" applyBorder="1" applyAlignment="1">
      <alignment horizontal="center"/>
    </xf>
    <xf numFmtId="0" fontId="3" fillId="3" borderId="38" xfId="11" applyFont="1" applyFill="1" applyBorder="1" applyAlignment="1">
      <alignment horizontal="center"/>
    </xf>
    <xf numFmtId="0" fontId="3" fillId="3" borderId="27" xfId="11" applyFont="1" applyFill="1" applyBorder="1" applyAlignment="1">
      <alignment horizontal="center"/>
    </xf>
    <xf numFmtId="165" fontId="3" fillId="3" borderId="45" xfId="11" applyNumberFormat="1" applyFont="1" applyFill="1" applyBorder="1" applyAlignment="1">
      <alignment horizontal="center"/>
    </xf>
    <xf numFmtId="165" fontId="3" fillId="3" borderId="38" xfId="11" applyNumberFormat="1" applyFont="1" applyFill="1" applyBorder="1" applyAlignment="1">
      <alignment horizontal="center"/>
    </xf>
    <xf numFmtId="165" fontId="3" fillId="3" borderId="27" xfId="11" applyNumberFormat="1" applyFont="1" applyFill="1" applyBorder="1" applyAlignment="1">
      <alignment horizontal="center"/>
    </xf>
    <xf numFmtId="0" fontId="3" fillId="3" borderId="46" xfId="11" applyFont="1" applyFill="1" applyBorder="1" applyAlignment="1">
      <alignment horizontal="center"/>
    </xf>
    <xf numFmtId="0" fontId="3" fillId="3" borderId="37" xfId="11" applyFont="1" applyFill="1" applyBorder="1" applyAlignment="1">
      <alignment horizontal="center"/>
    </xf>
    <xf numFmtId="0" fontId="3" fillId="3" borderId="47" xfId="11" applyFont="1" applyFill="1" applyBorder="1" applyAlignment="1">
      <alignment horizontal="center"/>
    </xf>
    <xf numFmtId="0" fontId="3" fillId="2" borderId="0" xfId="9" applyFont="1" applyFill="1" applyBorder="1" applyAlignment="1">
      <alignment horizontal="left" vertical="top" wrapText="1"/>
    </xf>
    <xf numFmtId="0" fontId="3" fillId="3" borderId="46" xfId="9" applyFont="1" applyFill="1" applyBorder="1" applyAlignment="1">
      <alignment horizontal="center"/>
    </xf>
    <xf numFmtId="0" fontId="3" fillId="3" borderId="37" xfId="9" applyFont="1" applyFill="1" applyBorder="1" applyAlignment="1">
      <alignment horizontal="center"/>
    </xf>
    <xf numFmtId="0" fontId="3" fillId="3" borderId="47" xfId="9" applyFont="1" applyFill="1" applyBorder="1" applyAlignment="1">
      <alignment horizontal="center"/>
    </xf>
    <xf numFmtId="168" fontId="84" fillId="3" borderId="45" xfId="9" applyNumberFormat="1" applyFont="1" applyFill="1" applyBorder="1" applyAlignment="1">
      <alignment horizontal="center" vertical="center"/>
    </xf>
    <xf numFmtId="168" fontId="84" fillId="3" borderId="38" xfId="9" applyNumberFormat="1" applyFont="1" applyFill="1" applyBorder="1" applyAlignment="1">
      <alignment horizontal="center" vertical="center"/>
    </xf>
    <xf numFmtId="168" fontId="84" fillId="3" borderId="27" xfId="9" applyNumberFormat="1" applyFont="1" applyFill="1" applyBorder="1" applyAlignment="1">
      <alignment horizontal="center" vertical="center"/>
    </xf>
    <xf numFmtId="0" fontId="2" fillId="2" borderId="0" xfId="0" applyFont="1" applyFill="1" applyAlignment="1">
      <alignment horizontal="left"/>
    </xf>
    <xf numFmtId="3" fontId="3" fillId="3" borderId="45" xfId="9" applyNumberFormat="1" applyFont="1" applyFill="1" applyBorder="1" applyAlignment="1">
      <alignment horizontal="center"/>
    </xf>
    <xf numFmtId="0" fontId="3" fillId="3" borderId="38" xfId="9" applyFont="1" applyFill="1" applyBorder="1" applyAlignment="1">
      <alignment horizontal="center"/>
    </xf>
    <xf numFmtId="0" fontId="3" fillId="3" borderId="27" xfId="9" applyFont="1" applyFill="1" applyBorder="1" applyAlignment="1">
      <alignment horizontal="center"/>
    </xf>
    <xf numFmtId="170" fontId="3" fillId="3" borderId="45" xfId="9" applyNumberFormat="1" applyFont="1" applyFill="1" applyBorder="1" applyAlignment="1">
      <alignment horizontal="center"/>
    </xf>
    <xf numFmtId="170" fontId="3" fillId="3" borderId="38" xfId="9" applyNumberFormat="1" applyFont="1" applyFill="1" applyBorder="1" applyAlignment="1">
      <alignment horizontal="center"/>
    </xf>
    <xf numFmtId="3" fontId="3" fillId="3" borderId="38" xfId="9" applyNumberFormat="1" applyFont="1" applyFill="1" applyBorder="1" applyAlignment="1">
      <alignment horizontal="center"/>
    </xf>
    <xf numFmtId="3" fontId="3" fillId="3" borderId="27" xfId="9" applyNumberFormat="1" applyFont="1" applyFill="1" applyBorder="1" applyAlignment="1">
      <alignment horizontal="center"/>
    </xf>
    <xf numFmtId="0" fontId="10" fillId="3" borderId="0" xfId="0" applyFont="1" applyFill="1" applyAlignment="1">
      <alignment horizontal="left" wrapText="1"/>
    </xf>
    <xf numFmtId="0" fontId="10" fillId="2" borderId="0" xfId="0" applyFont="1" applyFill="1" applyAlignment="1">
      <alignment horizontal="left" vertical="top" wrapText="1"/>
    </xf>
    <xf numFmtId="0" fontId="8" fillId="2" borderId="0" xfId="0" applyFont="1" applyFill="1" applyAlignment="1">
      <alignment horizontal="left" vertical="top" wrapText="1"/>
    </xf>
    <xf numFmtId="0" fontId="10" fillId="3" borderId="0" xfId="0" applyFont="1" applyFill="1" applyAlignment="1">
      <alignment horizontal="left" vertical="top" wrapText="1"/>
    </xf>
    <xf numFmtId="0" fontId="10" fillId="3" borderId="0" xfId="0" applyFont="1" applyFill="1" applyBorder="1" applyAlignment="1">
      <alignment horizontal="left" vertical="top" wrapText="1"/>
    </xf>
    <xf numFmtId="0" fontId="10" fillId="2" borderId="0" xfId="0" applyFont="1" applyFill="1" applyBorder="1" applyAlignment="1">
      <alignment horizontal="left" vertical="top" wrapText="1"/>
    </xf>
    <xf numFmtId="0" fontId="10" fillId="2" borderId="0" xfId="0" applyFont="1" applyFill="1" applyAlignment="1">
      <alignment horizontal="left" wrapText="1"/>
    </xf>
    <xf numFmtId="0" fontId="10" fillId="2" borderId="0" xfId="0" applyFont="1" applyFill="1" applyAlignment="1">
      <alignment horizontal="right" vertical="top" wrapText="1"/>
    </xf>
    <xf numFmtId="0" fontId="5" fillId="3" borderId="0" xfId="0" applyFont="1" applyFill="1" applyAlignment="1">
      <alignment horizontal="left" vertical="top" wrapText="1"/>
    </xf>
    <xf numFmtId="0" fontId="8" fillId="2" borderId="0" xfId="0" applyFont="1" applyFill="1" applyAlignment="1">
      <alignment wrapText="1"/>
    </xf>
    <xf numFmtId="0" fontId="10" fillId="2" borderId="0" xfId="0" applyFont="1" applyFill="1" applyAlignment="1">
      <alignment vertical="top" wrapText="1"/>
    </xf>
    <xf numFmtId="0" fontId="8" fillId="2" borderId="0" xfId="0" applyFont="1" applyFill="1" applyAlignment="1">
      <alignment horizontal="left" wrapText="1"/>
    </xf>
    <xf numFmtId="0" fontId="10" fillId="2" borderId="0" xfId="0" applyFont="1" applyFill="1" applyAlignment="1">
      <alignment horizontal="justify" vertical="top" wrapText="1"/>
    </xf>
    <xf numFmtId="0" fontId="10" fillId="2" borderId="0" xfId="0" applyFont="1" applyFill="1" applyAlignment="1">
      <alignment wrapText="1"/>
    </xf>
    <xf numFmtId="0" fontId="10" fillId="2" borderId="0" xfId="0" applyFont="1" applyFill="1" applyAlignment="1">
      <alignment horizontal="center" vertical="top" wrapText="1"/>
    </xf>
    <xf numFmtId="3" fontId="39" fillId="3" borderId="45" xfId="8" applyNumberFormat="1" applyFont="1" applyFill="1" applyBorder="1" applyAlignment="1">
      <alignment horizontal="center" vertical="center"/>
    </xf>
    <xf numFmtId="3" fontId="39" fillId="3" borderId="38" xfId="8" applyNumberFormat="1" applyFont="1" applyFill="1" applyBorder="1" applyAlignment="1">
      <alignment horizontal="center" vertical="center"/>
    </xf>
    <xf numFmtId="3" fontId="39" fillId="3" borderId="27" xfId="8" applyNumberFormat="1" applyFont="1" applyFill="1" applyBorder="1" applyAlignment="1">
      <alignment horizontal="center" vertical="center"/>
    </xf>
    <xf numFmtId="0" fontId="12" fillId="3" borderId="46" xfId="8" applyFont="1" applyFill="1" applyBorder="1" applyAlignment="1">
      <alignment horizontal="center" vertical="center"/>
    </xf>
    <xf numFmtId="0" fontId="12" fillId="3" borderId="37" xfId="8" applyFont="1" applyFill="1" applyBorder="1" applyAlignment="1">
      <alignment horizontal="center" vertical="center"/>
    </xf>
    <xf numFmtId="0" fontId="12" fillId="3" borderId="47" xfId="8" applyFont="1" applyFill="1" applyBorder="1" applyAlignment="1">
      <alignment horizontal="center" vertical="center"/>
    </xf>
    <xf numFmtId="172" fontId="12" fillId="3" borderId="46" xfId="8" applyNumberFormat="1" applyFont="1" applyFill="1" applyBorder="1" applyAlignment="1">
      <alignment horizontal="center" vertical="center"/>
    </xf>
    <xf numFmtId="172" fontId="12" fillId="3" borderId="37" xfId="8" applyNumberFormat="1" applyFont="1" applyFill="1" applyBorder="1" applyAlignment="1">
      <alignment horizontal="center" vertical="center"/>
    </xf>
    <xf numFmtId="172" fontId="12" fillId="3" borderId="47" xfId="8" applyNumberFormat="1" applyFont="1" applyFill="1" applyBorder="1" applyAlignment="1">
      <alignment horizontal="center" vertical="center"/>
    </xf>
    <xf numFmtId="0" fontId="3" fillId="3" borderId="46" xfId="8" applyFont="1" applyFill="1" applyBorder="1" applyAlignment="1">
      <alignment horizontal="center" vertical="center"/>
    </xf>
    <xf numFmtId="0" fontId="3" fillId="3" borderId="37" xfId="8" applyFont="1" applyFill="1" applyBorder="1" applyAlignment="1">
      <alignment horizontal="center" vertical="center"/>
    </xf>
    <xf numFmtId="0" fontId="3" fillId="3" borderId="47" xfId="8" applyFont="1" applyFill="1" applyBorder="1" applyAlignment="1">
      <alignment horizontal="center" vertical="center"/>
    </xf>
    <xf numFmtId="0" fontId="33" fillId="2" borderId="0" xfId="8" applyFont="1" applyFill="1" applyBorder="1" applyAlignment="1">
      <alignment horizontal="left" vertical="center" wrapText="1"/>
    </xf>
    <xf numFmtId="0" fontId="36" fillId="3" borderId="45" xfId="8" applyFont="1" applyFill="1" applyBorder="1" applyAlignment="1">
      <alignment horizontal="center" vertical="center"/>
    </xf>
    <xf numFmtId="0" fontId="36" fillId="3" borderId="38" xfId="8" applyFont="1" applyFill="1" applyBorder="1" applyAlignment="1">
      <alignment horizontal="center" vertical="center"/>
    </xf>
    <xf numFmtId="0" fontId="36" fillId="3" borderId="27" xfId="8" applyFont="1" applyFill="1" applyBorder="1" applyAlignment="1">
      <alignment horizontal="center" vertical="center"/>
    </xf>
    <xf numFmtId="0" fontId="3" fillId="3" borderId="45" xfId="8" applyFont="1" applyFill="1" applyBorder="1" applyAlignment="1">
      <alignment horizontal="center" vertical="center"/>
    </xf>
    <xf numFmtId="0" fontId="3" fillId="3" borderId="38" xfId="8" applyFont="1" applyFill="1" applyBorder="1" applyAlignment="1">
      <alignment horizontal="center" vertical="center"/>
    </xf>
    <xf numFmtId="0" fontId="3" fillId="3" borderId="27" xfId="8" applyFont="1" applyFill="1" applyBorder="1" applyAlignment="1">
      <alignment horizontal="center" vertical="center"/>
    </xf>
    <xf numFmtId="0" fontId="71" fillId="3" borderId="45" xfId="0" applyFont="1" applyFill="1" applyBorder="1" applyAlignment="1">
      <alignment horizontal="center"/>
    </xf>
    <xf numFmtId="0" fontId="71" fillId="3" borderId="38" xfId="0" applyFont="1" applyFill="1" applyBorder="1" applyAlignment="1">
      <alignment horizontal="center"/>
    </xf>
    <xf numFmtId="0" fontId="71" fillId="3" borderId="27" xfId="0" applyFont="1" applyFill="1" applyBorder="1" applyAlignment="1">
      <alignment horizontal="center"/>
    </xf>
    <xf numFmtId="0" fontId="70" fillId="2" borderId="0" xfId="0" applyFont="1" applyFill="1" applyAlignment="1">
      <alignment horizontal="left" vertical="top" wrapText="1"/>
    </xf>
    <xf numFmtId="0" fontId="72" fillId="3" borderId="0" xfId="0" applyFont="1" applyFill="1" applyAlignment="1">
      <alignment horizontal="left" vertical="top" wrapText="1"/>
    </xf>
    <xf numFmtId="0" fontId="3" fillId="3" borderId="46" xfId="10" applyFont="1" applyFill="1" applyBorder="1" applyAlignment="1">
      <alignment horizontal="center"/>
    </xf>
    <xf numFmtId="0" fontId="3" fillId="3" borderId="37" xfId="10" applyFont="1" applyFill="1" applyBorder="1" applyAlignment="1">
      <alignment horizontal="center"/>
    </xf>
    <xf numFmtId="0" fontId="3" fillId="3" borderId="47" xfId="10" applyFont="1" applyFill="1" applyBorder="1" applyAlignment="1">
      <alignment horizontal="center"/>
    </xf>
    <xf numFmtId="0" fontId="38" fillId="2" borderId="0" xfId="0" applyFont="1" applyFill="1" applyBorder="1" applyAlignment="1">
      <alignment horizontal="left"/>
    </xf>
    <xf numFmtId="0" fontId="3" fillId="3" borderId="45" xfId="10" applyFont="1" applyFill="1" applyBorder="1" applyAlignment="1">
      <alignment horizontal="center" vertical="center"/>
    </xf>
    <xf numFmtId="0" fontId="3" fillId="3" borderId="38" xfId="10" applyFont="1" applyFill="1" applyBorder="1" applyAlignment="1">
      <alignment horizontal="center" vertical="center"/>
    </xf>
    <xf numFmtId="165" fontId="3" fillId="3" borderId="45" xfId="10" applyNumberFormat="1" applyFont="1" applyFill="1" applyBorder="1" applyAlignment="1">
      <alignment horizontal="center" vertical="center"/>
    </xf>
    <xf numFmtId="165" fontId="3" fillId="3" borderId="38" xfId="10" applyNumberFormat="1" applyFont="1" applyFill="1" applyBorder="1" applyAlignment="1">
      <alignment horizontal="center" vertical="center"/>
    </xf>
    <xf numFmtId="165" fontId="3" fillId="3" borderId="27" xfId="10" applyNumberFormat="1" applyFont="1" applyFill="1" applyBorder="1" applyAlignment="1">
      <alignment horizontal="center" vertical="center"/>
    </xf>
    <xf numFmtId="0" fontId="3" fillId="3" borderId="45" xfId="10" applyFont="1" applyFill="1" applyBorder="1" applyAlignment="1">
      <alignment horizontal="center"/>
    </xf>
    <xf numFmtId="0" fontId="3" fillId="3" borderId="38" xfId="10" applyFont="1" applyFill="1" applyBorder="1" applyAlignment="1">
      <alignment horizontal="center"/>
    </xf>
    <xf numFmtId="0" fontId="3" fillId="3" borderId="27" xfId="10" applyFont="1" applyFill="1" applyBorder="1" applyAlignment="1">
      <alignment horizontal="center"/>
    </xf>
    <xf numFmtId="0" fontId="12" fillId="3" borderId="46" xfId="13" applyFont="1" applyFill="1" applyBorder="1" applyAlignment="1">
      <alignment horizontal="center" vertical="center"/>
    </xf>
    <xf numFmtId="0" fontId="12" fillId="3" borderId="37" xfId="13" applyFont="1" applyFill="1" applyBorder="1" applyAlignment="1">
      <alignment horizontal="center" vertical="center"/>
    </xf>
    <xf numFmtId="0" fontId="12" fillId="3" borderId="47" xfId="13" applyFont="1" applyFill="1" applyBorder="1" applyAlignment="1">
      <alignment horizontal="center" vertical="center"/>
    </xf>
    <xf numFmtId="0" fontId="12" fillId="3" borderId="45" xfId="13" applyFont="1" applyFill="1" applyBorder="1" applyAlignment="1">
      <alignment horizontal="center" vertical="center"/>
    </xf>
    <xf numFmtId="0" fontId="12" fillId="3" borderId="38" xfId="13" applyFont="1" applyFill="1" applyBorder="1" applyAlignment="1">
      <alignment horizontal="center" vertical="center"/>
    </xf>
    <xf numFmtId="0" fontId="12" fillId="3" borderId="27" xfId="13" applyFont="1" applyFill="1" applyBorder="1" applyAlignment="1">
      <alignment horizontal="center" vertical="center"/>
    </xf>
    <xf numFmtId="166" fontId="12" fillId="3" borderId="45" xfId="13" applyNumberFormat="1" applyFont="1" applyFill="1" applyBorder="1" applyAlignment="1">
      <alignment horizontal="center"/>
    </xf>
    <xf numFmtId="166" fontId="12" fillId="3" borderId="38" xfId="13" applyNumberFormat="1" applyFont="1" applyFill="1" applyBorder="1" applyAlignment="1">
      <alignment horizontal="center"/>
    </xf>
    <xf numFmtId="166" fontId="12" fillId="3" borderId="27" xfId="13" applyNumberFormat="1" applyFont="1" applyFill="1" applyBorder="1" applyAlignment="1">
      <alignment horizontal="center"/>
    </xf>
    <xf numFmtId="0" fontId="42" fillId="2" borderId="0" xfId="13" applyFont="1" applyFill="1" applyBorder="1" applyAlignment="1">
      <alignment horizontal="left" vertical="top" wrapText="1"/>
    </xf>
    <xf numFmtId="0" fontId="38" fillId="2" borderId="0" xfId="13" applyFont="1" applyFill="1" applyBorder="1" applyAlignment="1">
      <alignment horizontal="left" vertical="top" wrapText="1"/>
    </xf>
    <xf numFmtId="0" fontId="25" fillId="2" borderId="0" xfId="13" applyFont="1" applyFill="1" applyBorder="1" applyAlignment="1">
      <alignment horizontal="left" vertical="top" wrapText="1"/>
    </xf>
    <xf numFmtId="0" fontId="2" fillId="2" borderId="0" xfId="13" applyFont="1" applyFill="1" applyBorder="1" applyAlignment="1">
      <alignment horizontal="left" vertical="top" wrapText="1"/>
    </xf>
    <xf numFmtId="170" fontId="12" fillId="3" borderId="45" xfId="13" applyNumberFormat="1" applyFont="1" applyFill="1" applyBorder="1" applyAlignment="1">
      <alignment horizontal="center" vertical="center"/>
    </xf>
    <xf numFmtId="170" fontId="12" fillId="3" borderId="38" xfId="13" applyNumberFormat="1" applyFont="1" applyFill="1" applyBorder="1" applyAlignment="1">
      <alignment horizontal="center" vertical="center"/>
    </xf>
    <xf numFmtId="170" fontId="12" fillId="3" borderId="27" xfId="13" applyNumberFormat="1" applyFont="1" applyFill="1" applyBorder="1" applyAlignment="1">
      <alignment horizontal="center" vertical="center"/>
    </xf>
    <xf numFmtId="0" fontId="15" fillId="3" borderId="49" xfId="13" applyFont="1" applyFill="1" applyBorder="1" applyAlignment="1">
      <alignment horizontal="center" vertical="center"/>
    </xf>
    <xf numFmtId="0" fontId="15" fillId="3" borderId="50" xfId="13" applyFont="1" applyFill="1" applyBorder="1" applyAlignment="1">
      <alignment horizontal="center" vertical="center"/>
    </xf>
    <xf numFmtId="0" fontId="15" fillId="3" borderId="51" xfId="13" applyFont="1" applyFill="1" applyBorder="1" applyAlignment="1">
      <alignment horizontal="center" vertical="center"/>
    </xf>
    <xf numFmtId="0" fontId="15" fillId="3" borderId="52" xfId="13" applyFont="1" applyFill="1" applyBorder="1" applyAlignment="1">
      <alignment horizontal="center" vertical="center"/>
    </xf>
    <xf numFmtId="0" fontId="12" fillId="3" borderId="46" xfId="13" applyFont="1" applyFill="1" applyBorder="1" applyAlignment="1">
      <alignment horizontal="center"/>
    </xf>
    <xf numFmtId="0" fontId="12" fillId="3" borderId="37" xfId="13" applyFont="1" applyFill="1" applyBorder="1" applyAlignment="1">
      <alignment horizontal="center"/>
    </xf>
    <xf numFmtId="0" fontId="12" fillId="3" borderId="47" xfId="13" applyFont="1" applyFill="1" applyBorder="1" applyAlignment="1">
      <alignment horizontal="center"/>
    </xf>
    <xf numFmtId="165" fontId="12" fillId="3" borderId="45" xfId="13" applyNumberFormat="1" applyFont="1" applyFill="1" applyBorder="1" applyAlignment="1">
      <alignment horizontal="center" vertical="center"/>
    </xf>
    <xf numFmtId="165" fontId="12" fillId="3" borderId="38" xfId="13" applyNumberFormat="1" applyFont="1" applyFill="1" applyBorder="1" applyAlignment="1">
      <alignment horizontal="center" vertical="center"/>
    </xf>
    <xf numFmtId="165" fontId="12" fillId="3" borderId="27" xfId="13" applyNumberFormat="1" applyFont="1" applyFill="1" applyBorder="1" applyAlignment="1">
      <alignment horizontal="center" vertical="center"/>
    </xf>
    <xf numFmtId="0" fontId="2" fillId="2" borderId="0" xfId="14" applyFont="1" applyFill="1" applyBorder="1" applyAlignment="1">
      <alignment horizontal="left" vertical="top" wrapText="1"/>
    </xf>
    <xf numFmtId="0" fontId="2" fillId="3" borderId="45" xfId="14" applyFont="1" applyFill="1" applyBorder="1" applyAlignment="1">
      <alignment horizontal="center" vertical="center"/>
    </xf>
    <xf numFmtId="0" fontId="2" fillId="3" borderId="38" xfId="14" applyFont="1" applyFill="1" applyBorder="1" applyAlignment="1">
      <alignment horizontal="center" vertical="center"/>
    </xf>
    <xf numFmtId="0" fontId="2" fillId="3" borderId="27" xfId="14" applyFont="1" applyFill="1" applyBorder="1" applyAlignment="1">
      <alignment horizontal="center" vertical="center"/>
    </xf>
    <xf numFmtId="0" fontId="38" fillId="2" borderId="0" xfId="14" applyFont="1" applyFill="1" applyBorder="1" applyAlignment="1">
      <alignment horizontal="left" vertical="top" wrapText="1"/>
    </xf>
    <xf numFmtId="0" fontId="2" fillId="3" borderId="18" xfId="14" applyFont="1" applyFill="1" applyBorder="1" applyAlignment="1">
      <alignment horizontal="center" vertical="center"/>
    </xf>
    <xf numFmtId="0" fontId="2" fillId="3" borderId="25" xfId="14" applyFont="1" applyFill="1" applyBorder="1" applyAlignment="1">
      <alignment horizontal="center" vertical="center"/>
    </xf>
    <xf numFmtId="0" fontId="2" fillId="3" borderId="24" xfId="14" applyFont="1" applyFill="1" applyBorder="1" applyAlignment="1">
      <alignment horizontal="center" vertical="center"/>
    </xf>
    <xf numFmtId="0" fontId="2" fillId="3" borderId="46" xfId="14" applyFont="1" applyFill="1" applyBorder="1" applyAlignment="1">
      <alignment horizontal="center"/>
    </xf>
    <xf numFmtId="0" fontId="2" fillId="3" borderId="37" xfId="14" applyFont="1" applyFill="1" applyBorder="1" applyAlignment="1">
      <alignment horizontal="center"/>
    </xf>
    <xf numFmtId="0" fontId="2" fillId="3" borderId="47" xfId="14" applyFont="1" applyFill="1" applyBorder="1" applyAlignment="1">
      <alignment horizontal="center"/>
    </xf>
    <xf numFmtId="0" fontId="2" fillId="3" borderId="9" xfId="17" applyFont="1" applyFill="1" applyBorder="1" applyAlignment="1">
      <alignment horizontal="center" vertical="center"/>
    </xf>
    <xf numFmtId="0" fontId="2" fillId="3" borderId="4" xfId="17" applyFont="1" applyFill="1" applyBorder="1" applyAlignment="1">
      <alignment horizontal="center" vertical="center"/>
    </xf>
    <xf numFmtId="0" fontId="2" fillId="3" borderId="5" xfId="17" applyFont="1" applyFill="1" applyBorder="1" applyAlignment="1">
      <alignment horizontal="center" vertical="center"/>
    </xf>
    <xf numFmtId="0" fontId="31" fillId="3" borderId="6" xfId="17" applyFont="1" applyFill="1" applyBorder="1" applyAlignment="1">
      <alignment horizontal="center" vertical="center"/>
    </xf>
    <xf numFmtId="0" fontId="31" fillId="3" borderId="7" xfId="17" applyFont="1" applyFill="1" applyBorder="1" applyAlignment="1">
      <alignment horizontal="center" vertical="center"/>
    </xf>
    <xf numFmtId="0" fontId="31" fillId="3" borderId="8" xfId="17" applyFont="1" applyFill="1" applyBorder="1" applyAlignment="1">
      <alignment horizontal="center" vertical="center"/>
    </xf>
    <xf numFmtId="3" fontId="3" fillId="2" borderId="33" xfId="17" applyNumberFormat="1" applyFont="1" applyFill="1" applyBorder="1" applyAlignment="1">
      <alignment horizontal="center" vertical="center"/>
    </xf>
    <xf numFmtId="3" fontId="3" fillId="2" borderId="34" xfId="17" applyNumberFormat="1" applyFont="1" applyFill="1" applyBorder="1" applyAlignment="1">
      <alignment horizontal="center" vertical="center"/>
    </xf>
    <xf numFmtId="0" fontId="3" fillId="2" borderId="0" xfId="17" applyFont="1" applyFill="1" applyBorder="1" applyAlignment="1">
      <alignment horizontal="left" vertical="top" wrapText="1"/>
    </xf>
    <xf numFmtId="0" fontId="36" fillId="2" borderId="0" xfId="17" applyFont="1" applyFill="1" applyBorder="1" applyAlignment="1">
      <alignment horizontal="left"/>
    </xf>
    <xf numFmtId="0" fontId="3" fillId="2" borderId="0" xfId="17" applyFont="1" applyFill="1" applyBorder="1" applyAlignment="1">
      <alignment horizontal="left"/>
    </xf>
    <xf numFmtId="0" fontId="3" fillId="3" borderId="45" xfId="17" applyFont="1" applyFill="1" applyBorder="1" applyAlignment="1">
      <alignment horizontal="center" vertical="center"/>
    </xf>
    <xf numFmtId="0" fontId="3" fillId="3" borderId="38" xfId="17" applyFont="1" applyFill="1" applyBorder="1" applyAlignment="1">
      <alignment horizontal="center" vertical="center"/>
    </xf>
    <xf numFmtId="0" fontId="3" fillId="3" borderId="27" xfId="17" applyFont="1" applyFill="1" applyBorder="1" applyAlignment="1">
      <alignment horizontal="center" vertical="center"/>
    </xf>
    <xf numFmtId="0" fontId="38" fillId="2" borderId="0" xfId="17" applyFont="1" applyFill="1" applyBorder="1" applyAlignment="1">
      <alignment horizontal="left" vertical="center" wrapText="1"/>
    </xf>
    <xf numFmtId="3" fontId="3" fillId="2" borderId="39" xfId="17" applyNumberFormat="1" applyFont="1" applyFill="1" applyBorder="1" applyAlignment="1">
      <alignment horizontal="center" vertical="center"/>
    </xf>
    <xf numFmtId="3" fontId="3" fillId="2" borderId="53" xfId="17" applyNumberFormat="1" applyFont="1" applyFill="1" applyBorder="1" applyAlignment="1">
      <alignment horizontal="center" vertical="center"/>
    </xf>
    <xf numFmtId="0" fontId="2" fillId="3" borderId="6" xfId="17" applyFont="1" applyFill="1" applyBorder="1" applyAlignment="1">
      <alignment horizontal="center" vertical="center"/>
    </xf>
    <xf numFmtId="0" fontId="2" fillId="3" borderId="7" xfId="17" applyFont="1" applyFill="1" applyBorder="1" applyAlignment="1">
      <alignment horizontal="center" vertical="center"/>
    </xf>
    <xf numFmtId="0" fontId="2" fillId="3" borderId="8" xfId="17" applyFont="1" applyFill="1" applyBorder="1" applyAlignment="1">
      <alignment horizontal="center" vertical="center"/>
    </xf>
    <xf numFmtId="0" fontId="3" fillId="3" borderId="9" xfId="17" applyFont="1" applyFill="1" applyBorder="1" applyAlignment="1">
      <alignment horizontal="center"/>
    </xf>
    <xf numFmtId="0" fontId="3" fillId="3" borderId="4" xfId="17" applyFont="1" applyFill="1" applyBorder="1" applyAlignment="1">
      <alignment horizontal="center"/>
    </xf>
    <xf numFmtId="0" fontId="3" fillId="3" borderId="5" xfId="17" applyFont="1" applyFill="1" applyBorder="1" applyAlignment="1">
      <alignment horizontal="center"/>
    </xf>
    <xf numFmtId="0" fontId="3" fillId="3" borderId="6" xfId="17" applyFont="1" applyFill="1" applyBorder="1" applyAlignment="1">
      <alignment horizontal="center" vertical="center"/>
    </xf>
    <xf numFmtId="0" fontId="3" fillId="3" borderId="7" xfId="17" applyFont="1" applyFill="1" applyBorder="1" applyAlignment="1">
      <alignment horizontal="center" vertical="center"/>
    </xf>
    <xf numFmtId="0" fontId="3" fillId="3" borderId="8" xfId="17" applyFont="1" applyFill="1" applyBorder="1" applyAlignment="1">
      <alignment horizontal="center" vertical="center"/>
    </xf>
    <xf numFmtId="0" fontId="2" fillId="2" borderId="0" xfId="17" applyFont="1" applyFill="1" applyBorder="1" applyAlignment="1">
      <alignment horizontal="left"/>
    </xf>
  </cellXfs>
  <cellStyles count="19">
    <cellStyle name="Komma" xfId="1" builtinId="3"/>
    <cellStyle name="Standard" xfId="0" builtinId="0"/>
    <cellStyle name="Standard 2" xfId="18"/>
    <cellStyle name="Standard_300Seite10-41-04" xfId="2"/>
    <cellStyle name="Standard_301Seite11-13-04" xfId="3"/>
    <cellStyle name="Standard_302Seite15-17-04" xfId="4"/>
    <cellStyle name="Standard_303Seite19K-Zul04" xfId="5"/>
    <cellStyle name="Standard_303Seite20-21-04" xfId="6"/>
    <cellStyle name="Standard_304Seite23-27-04" xfId="7"/>
    <cellStyle name="Standard_305Seite29-31-04" xfId="8"/>
    <cellStyle name="Standard_307Seite33-35-04" xfId="9"/>
    <cellStyle name="Standard_308Seite37-39-04" xfId="10"/>
    <cellStyle name="Standard_309Seite42-43-04" xfId="11"/>
    <cellStyle name="Standard_310Seite44-45-04" xfId="12"/>
    <cellStyle name="Standard_440Seite65-70-04" xfId="13"/>
    <cellStyle name="Standard_441Seite71-04" xfId="14"/>
    <cellStyle name="Standard_442Seite72-04" xfId="15"/>
    <cellStyle name="Standard_504Seite82-86-04" xfId="16"/>
    <cellStyle name="Standard_ERBANF05" xfId="17"/>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54"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8" Type="http://schemas.openxmlformats.org/officeDocument/2006/relationships/worksheet" Target="worksheets/sheet8.xml"/><Relationship Id="rId51"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40"/>
  <sheetViews>
    <sheetView tabSelected="1" zoomScale="75" workbookViewId="0"/>
  </sheetViews>
  <sheetFormatPr baseColWidth="10" defaultColWidth="11.44140625" defaultRowHeight="13.8"/>
  <cols>
    <col min="1" max="1" width="2.6640625" style="790" customWidth="1"/>
    <col min="2" max="2" width="50.6640625" style="790" customWidth="1"/>
    <col min="3" max="3" width="8.109375" style="792" customWidth="1"/>
    <col min="4" max="16384" width="11.44140625" style="790"/>
  </cols>
  <sheetData>
    <row r="1" spans="1:3" ht="18" customHeight="1">
      <c r="B1" s="821" t="s">
        <v>334</v>
      </c>
      <c r="C1" s="821"/>
    </row>
    <row r="4" spans="1:3">
      <c r="A4" s="791" t="s">
        <v>332</v>
      </c>
      <c r="B4" s="793" t="s">
        <v>336</v>
      </c>
    </row>
    <row r="6" spans="1:3">
      <c r="A6" s="791"/>
      <c r="B6" s="801" t="s">
        <v>335</v>
      </c>
    </row>
    <row r="8" spans="1:3">
      <c r="B8" s="790" t="s">
        <v>221</v>
      </c>
      <c r="C8" s="800" t="s">
        <v>343</v>
      </c>
    </row>
    <row r="10" spans="1:3">
      <c r="B10" s="794" t="s">
        <v>69</v>
      </c>
      <c r="C10" s="792">
        <v>8</v>
      </c>
    </row>
    <row r="11" spans="1:3">
      <c r="B11" s="794" t="s">
        <v>85</v>
      </c>
      <c r="C11" s="792">
        <v>12</v>
      </c>
    </row>
    <row r="12" spans="1:3">
      <c r="B12" s="794" t="s">
        <v>88</v>
      </c>
      <c r="C12" s="792">
        <v>17</v>
      </c>
    </row>
    <row r="13" spans="1:3">
      <c r="B13" s="794" t="s">
        <v>355</v>
      </c>
      <c r="C13" s="792">
        <v>22</v>
      </c>
    </row>
    <row r="14" spans="1:3">
      <c r="B14" s="794" t="s">
        <v>356</v>
      </c>
      <c r="C14" s="792">
        <v>26</v>
      </c>
    </row>
    <row r="15" spans="1:3">
      <c r="B15" s="794" t="s">
        <v>89</v>
      </c>
      <c r="C15" s="792">
        <v>30</v>
      </c>
    </row>
    <row r="16" spans="1:3" ht="27.6">
      <c r="B16" s="795" t="s">
        <v>344</v>
      </c>
      <c r="C16" s="790">
        <v>34</v>
      </c>
    </row>
    <row r="18" spans="1:3">
      <c r="B18" s="790" t="s">
        <v>291</v>
      </c>
    </row>
    <row r="20" spans="1:3">
      <c r="B20" s="794" t="s">
        <v>103</v>
      </c>
      <c r="C20" s="792">
        <v>40</v>
      </c>
    </row>
    <row r="21" spans="1:3">
      <c r="B21" s="794" t="s">
        <v>107</v>
      </c>
      <c r="C21" s="792">
        <v>44</v>
      </c>
    </row>
    <row r="23" spans="1:3">
      <c r="B23" s="790" t="s">
        <v>337</v>
      </c>
      <c r="C23" s="792">
        <v>50</v>
      </c>
    </row>
    <row r="25" spans="1:3">
      <c r="B25" s="796" t="s">
        <v>319</v>
      </c>
    </row>
    <row r="26" spans="1:3" ht="16.2" customHeight="1">
      <c r="B26" s="794" t="s">
        <v>116</v>
      </c>
      <c r="C26" s="792">
        <v>54</v>
      </c>
    </row>
    <row r="29" spans="1:3">
      <c r="A29" s="791" t="s">
        <v>333</v>
      </c>
      <c r="B29" s="793" t="s">
        <v>338</v>
      </c>
    </row>
    <row r="30" spans="1:3">
      <c r="B30" s="797"/>
    </row>
    <row r="31" spans="1:3">
      <c r="A31" s="791"/>
      <c r="B31" s="801" t="s">
        <v>335</v>
      </c>
    </row>
    <row r="32" spans="1:3">
      <c r="B32" s="797"/>
    </row>
    <row r="33" spans="1:3">
      <c r="B33" s="797" t="s">
        <v>339</v>
      </c>
      <c r="C33" s="792">
        <v>60</v>
      </c>
    </row>
    <row r="34" spans="1:3">
      <c r="B34" s="795" t="s">
        <v>340</v>
      </c>
      <c r="C34" s="792">
        <v>61</v>
      </c>
    </row>
    <row r="35" spans="1:3">
      <c r="B35" s="795" t="s">
        <v>341</v>
      </c>
      <c r="C35" s="792">
        <v>66</v>
      </c>
    </row>
    <row r="36" spans="1:3">
      <c r="A36" s="791"/>
      <c r="B36" s="797" t="s">
        <v>149</v>
      </c>
      <c r="C36" s="792">
        <v>67</v>
      </c>
    </row>
    <row r="37" spans="1:3">
      <c r="B37" s="797" t="s">
        <v>160</v>
      </c>
      <c r="C37" s="792">
        <v>68</v>
      </c>
    </row>
    <row r="38" spans="1:3">
      <c r="B38" s="797"/>
    </row>
    <row r="39" spans="1:3">
      <c r="B39" s="795"/>
    </row>
    <row r="40" spans="1:3">
      <c r="A40" s="791" t="s">
        <v>367</v>
      </c>
      <c r="B40" s="798" t="s">
        <v>342</v>
      </c>
    </row>
  </sheetData>
  <mergeCells count="1">
    <mergeCell ref="B1:C1"/>
  </mergeCells>
  <printOptions horizontalCentered="1"/>
  <pageMargins left="0.39370078740157483" right="0.39370078740157483" top="0.59055118110236227" bottom="0.59055118110236227" header="0.39370078740157483" footer="0.39370078740157483"/>
  <pageSetup paperSize="9" scale="80" orientation="portrait" r:id="rId1"/>
  <headerFooter alignWithMargins="0">
    <oddHeader>&amp;C&amp;"Helvetica,Fett"&amp;12 2011</oddHeader>
    <oddFooter>&amp;R3&amp;C&amp;"Helvetica"&amp;10 Eidg. Steuerverwaltung  -  Administration fédérale des contributions  -  Amministrazione federale delle contribuzioni</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0"/>
  <dimension ref="A1:V123"/>
  <sheetViews>
    <sheetView zoomScale="70" zoomScaleNormal="70" workbookViewId="0"/>
  </sheetViews>
  <sheetFormatPr baseColWidth="10" defaultColWidth="10.33203125" defaultRowHeight="13.2"/>
  <cols>
    <col min="1" max="1" width="27.88671875" style="63" customWidth="1"/>
    <col min="2" max="3" width="7.33203125" style="63" customWidth="1"/>
    <col min="4" max="4" width="8" style="63" customWidth="1"/>
    <col min="5" max="16" width="7.33203125" style="63" customWidth="1"/>
    <col min="17" max="17" width="8.5546875" style="63" bestFit="1" customWidth="1"/>
    <col min="18" max="19" width="7.33203125" style="63" customWidth="1"/>
    <col min="20" max="20" width="9.44140625" style="63" customWidth="1"/>
    <col min="21" max="252" width="12.6640625" style="63" customWidth="1"/>
    <col min="253" max="16384" width="10.33203125" style="63"/>
  </cols>
  <sheetData>
    <row r="1" spans="1:22" ht="18.899999999999999" customHeight="1">
      <c r="A1" s="478" t="s">
        <v>196</v>
      </c>
      <c r="B1" s="62"/>
      <c r="C1" s="62"/>
      <c r="D1" s="62"/>
      <c r="E1" s="62"/>
      <c r="F1" s="62"/>
      <c r="G1" s="62"/>
      <c r="H1" s="62"/>
      <c r="I1" s="62"/>
      <c r="J1" s="62"/>
      <c r="K1" s="62"/>
      <c r="L1" s="62"/>
      <c r="M1" s="62"/>
      <c r="N1" s="62"/>
      <c r="O1" s="62"/>
      <c r="P1" s="62"/>
      <c r="Q1" s="62"/>
      <c r="R1" s="62"/>
      <c r="S1" s="62"/>
      <c r="T1" s="62"/>
    </row>
    <row r="2" spans="1:22" ht="18.899999999999999" customHeight="1">
      <c r="A2" s="61"/>
      <c r="B2" s="62"/>
      <c r="C2" s="62"/>
      <c r="D2" s="62"/>
      <c r="E2" s="62"/>
      <c r="F2" s="62"/>
      <c r="G2" s="62"/>
      <c r="H2" s="62"/>
      <c r="I2" s="62"/>
      <c r="J2" s="62"/>
      <c r="K2" s="62"/>
      <c r="L2" s="62"/>
      <c r="M2" s="62"/>
      <c r="N2" s="62"/>
      <c r="O2" s="62"/>
      <c r="P2" s="62"/>
      <c r="Q2" s="62"/>
      <c r="R2" s="62"/>
      <c r="S2" s="62"/>
      <c r="T2" s="62"/>
    </row>
    <row r="3" spans="1:22" ht="18.899999999999999" customHeight="1">
      <c r="A3" s="61"/>
      <c r="B3" s="62"/>
      <c r="C3" s="62"/>
      <c r="D3" s="62"/>
      <c r="E3" s="62"/>
      <c r="F3" s="62"/>
      <c r="G3" s="62"/>
      <c r="H3" s="62"/>
      <c r="I3" s="62"/>
      <c r="J3" s="62"/>
      <c r="K3" s="62"/>
      <c r="L3" s="62"/>
      <c r="M3" s="62"/>
      <c r="N3" s="62"/>
      <c r="O3" s="62"/>
      <c r="P3" s="62"/>
      <c r="Q3" s="62"/>
      <c r="R3" s="62"/>
      <c r="S3" s="62"/>
      <c r="T3" s="62"/>
    </row>
    <row r="4" spans="1:22" ht="18.899999999999999" customHeight="1">
      <c r="B4" s="62"/>
      <c r="C4" s="62"/>
      <c r="D4" s="62"/>
      <c r="E4" s="62"/>
      <c r="F4" s="62"/>
      <c r="G4" s="62"/>
      <c r="H4" s="62"/>
      <c r="I4" s="62"/>
      <c r="J4" s="62"/>
      <c r="K4" s="62"/>
      <c r="L4" s="62"/>
      <c r="M4" s="62"/>
      <c r="N4" s="62"/>
      <c r="O4" s="62"/>
      <c r="P4" s="62"/>
      <c r="Q4" s="62"/>
      <c r="R4" s="62"/>
      <c r="S4" s="62"/>
      <c r="T4" s="62"/>
    </row>
    <row r="5" spans="1:22" ht="18.899999999999999" customHeight="1">
      <c r="A5" s="64" t="str">
        <f>'Page 13'!A3</f>
        <v xml:space="preserve">Effects of social deductions </v>
      </c>
      <c r="B5" s="62"/>
      <c r="C5" s="62"/>
      <c r="D5" s="62"/>
      <c r="E5" s="62"/>
      <c r="F5" s="62"/>
      <c r="H5" s="62"/>
      <c r="I5" s="62"/>
      <c r="J5" s="62"/>
      <c r="K5" s="62"/>
      <c r="L5" s="62"/>
      <c r="M5" s="62"/>
      <c r="N5" s="62"/>
      <c r="O5" s="62"/>
      <c r="P5" s="62"/>
      <c r="Q5" s="62"/>
      <c r="R5" s="62"/>
      <c r="S5" s="62"/>
      <c r="T5" s="62"/>
      <c r="U5" s="62"/>
      <c r="V5" s="62"/>
    </row>
    <row r="6" spans="1:22" ht="18.899999999999999" customHeight="1">
      <c r="A6" s="64"/>
      <c r="B6" s="62"/>
      <c r="C6" s="62"/>
      <c r="D6" s="62"/>
      <c r="E6" s="62"/>
      <c r="F6" s="62"/>
      <c r="H6" s="62"/>
      <c r="I6" s="62"/>
      <c r="J6" s="62"/>
      <c r="K6" s="62"/>
      <c r="L6" s="62"/>
      <c r="M6" s="62"/>
      <c r="N6" s="62"/>
      <c r="O6" s="62"/>
      <c r="P6" s="62"/>
      <c r="Q6" s="62"/>
      <c r="R6" s="62"/>
      <c r="S6" s="62"/>
      <c r="T6" s="62"/>
      <c r="U6" s="62"/>
      <c r="V6" s="62"/>
    </row>
    <row r="7" spans="1:22" ht="18.899999999999999" customHeight="1">
      <c r="A7" s="64" t="str">
        <f>'Page 13'!A5</f>
        <v>Cantonal, municipal and church tax burden on gross earned income</v>
      </c>
      <c r="B7" s="62"/>
      <c r="C7" s="62"/>
      <c r="D7" s="62"/>
      <c r="E7" s="62"/>
      <c r="F7" s="62"/>
      <c r="H7" s="62"/>
      <c r="I7" s="62"/>
      <c r="J7" s="62"/>
      <c r="K7" s="62"/>
      <c r="L7" s="62"/>
      <c r="M7" s="62"/>
      <c r="N7" s="62"/>
      <c r="O7" s="62"/>
      <c r="P7" s="62"/>
      <c r="Q7" s="62"/>
      <c r="R7" s="62"/>
      <c r="S7" s="62"/>
      <c r="T7" s="62"/>
    </row>
    <row r="8" spans="1:22" ht="18.899999999999999" customHeight="1">
      <c r="B8" s="62"/>
      <c r="C8" s="62"/>
      <c r="D8" s="62"/>
      <c r="E8" s="62"/>
      <c r="F8" s="62"/>
      <c r="G8" s="62"/>
      <c r="H8" s="62"/>
      <c r="I8" s="62"/>
      <c r="J8" s="62"/>
      <c r="K8" s="62"/>
      <c r="L8" s="62"/>
      <c r="M8" s="62"/>
      <c r="N8" s="62"/>
      <c r="O8" s="62"/>
      <c r="P8" s="62"/>
      <c r="Q8" s="62"/>
      <c r="R8" s="62"/>
      <c r="S8" s="62"/>
      <c r="T8" s="62"/>
    </row>
    <row r="9" spans="1:22" ht="18.899999999999999" customHeight="1" thickBot="1">
      <c r="A9" s="65">
        <v>6</v>
      </c>
      <c r="D9" s="66"/>
      <c r="E9" s="66"/>
      <c r="F9" s="66"/>
      <c r="G9" s="66"/>
      <c r="H9" s="66"/>
      <c r="I9" s="66"/>
      <c r="J9" s="66"/>
      <c r="K9" s="66"/>
      <c r="L9" s="66"/>
      <c r="M9" s="66"/>
      <c r="N9" s="66"/>
      <c r="O9" s="66"/>
      <c r="P9" s="66"/>
      <c r="Q9" s="66"/>
      <c r="R9" s="66"/>
      <c r="S9" s="66"/>
      <c r="T9" s="66"/>
    </row>
    <row r="10" spans="1:22" ht="18.899999999999999" customHeight="1" thickBot="1">
      <c r="A10" s="64" t="str">
        <f>'Page 9'!$A$11</f>
        <v>Cantonal capitals</v>
      </c>
      <c r="B10" s="846" t="str">
        <f>'Page 9'!$B$10:$N$10</f>
        <v>Gross earned income in 1'000 SFr.</v>
      </c>
      <c r="C10" s="847"/>
      <c r="D10" s="847"/>
      <c r="E10" s="847"/>
      <c r="F10" s="847"/>
      <c r="G10" s="847"/>
      <c r="H10" s="847"/>
      <c r="I10" s="847"/>
      <c r="J10" s="847"/>
      <c r="K10" s="847"/>
      <c r="L10" s="847"/>
      <c r="M10" s="847"/>
      <c r="N10" s="847"/>
      <c r="O10" s="847"/>
      <c r="P10" s="847"/>
      <c r="Q10" s="847"/>
      <c r="R10" s="847"/>
      <c r="S10" s="847"/>
      <c r="T10" s="848"/>
    </row>
    <row r="11" spans="1:22" ht="18.899999999999999" customHeight="1">
      <c r="A11" s="64" t="str">
        <f>'Pages 10-11'!$A$7</f>
        <v>Confederation</v>
      </c>
      <c r="B11" s="75" t="s">
        <v>42</v>
      </c>
      <c r="C11" s="75" t="s">
        <v>43</v>
      </c>
      <c r="D11" s="75" t="s">
        <v>25</v>
      </c>
      <c r="E11" s="75" t="s">
        <v>26</v>
      </c>
      <c r="F11" s="75" t="s">
        <v>27</v>
      </c>
      <c r="G11" s="75" t="s">
        <v>28</v>
      </c>
      <c r="H11" s="75" t="s">
        <v>29</v>
      </c>
      <c r="I11" s="75" t="s">
        <v>30</v>
      </c>
      <c r="J11" s="75" t="s">
        <v>31</v>
      </c>
      <c r="K11" s="75" t="s">
        <v>32</v>
      </c>
      <c r="L11" s="75" t="s">
        <v>33</v>
      </c>
      <c r="M11" s="75" t="s">
        <v>34</v>
      </c>
      <c r="N11" s="75" t="s">
        <v>35</v>
      </c>
      <c r="O11" s="75" t="s">
        <v>36</v>
      </c>
      <c r="P11" s="75" t="s">
        <v>37</v>
      </c>
      <c r="Q11" s="75" t="s">
        <v>38</v>
      </c>
      <c r="R11" s="75" t="s">
        <v>39</v>
      </c>
      <c r="S11" s="75" t="s">
        <v>40</v>
      </c>
      <c r="T11" s="75" t="s">
        <v>41</v>
      </c>
    </row>
    <row r="12" spans="1:22" ht="18.899999999999999" customHeight="1">
      <c r="A12" s="64"/>
      <c r="B12" s="67"/>
      <c r="C12" s="67"/>
      <c r="D12" s="67"/>
      <c r="E12" s="67"/>
      <c r="F12" s="67"/>
      <c r="G12" s="67"/>
      <c r="H12" s="67"/>
      <c r="I12" s="67"/>
      <c r="J12" s="67"/>
      <c r="K12" s="67"/>
      <c r="L12" s="67"/>
      <c r="M12" s="67"/>
      <c r="N12" s="67"/>
      <c r="O12" s="67"/>
      <c r="P12" s="67"/>
      <c r="Q12" s="67"/>
      <c r="R12" s="67"/>
      <c r="S12" s="67"/>
      <c r="T12" s="67"/>
    </row>
    <row r="13" spans="1:22" ht="18.899999999999999" customHeight="1">
      <c r="A13" s="64"/>
      <c r="B13" s="849" t="str">
        <f>'Page 13'!B13:$K$13</f>
        <v>Tax relief in Swiss francs</v>
      </c>
      <c r="C13" s="850"/>
      <c r="D13" s="850"/>
      <c r="E13" s="850"/>
      <c r="F13" s="850"/>
      <c r="G13" s="850"/>
      <c r="H13" s="850"/>
      <c r="I13" s="850"/>
      <c r="J13" s="850"/>
      <c r="K13" s="850"/>
      <c r="L13" s="850"/>
      <c r="M13" s="850"/>
      <c r="N13" s="850"/>
      <c r="O13" s="850"/>
      <c r="P13" s="850"/>
      <c r="Q13" s="850"/>
      <c r="R13" s="850"/>
      <c r="S13" s="850"/>
      <c r="T13" s="851"/>
    </row>
    <row r="14" spans="1:22" ht="18.899999999999999" customHeight="1">
      <c r="A14" s="24" t="str">
        <f>'Page 9'!$A$16</f>
        <v>Zurich</v>
      </c>
      <c r="B14" s="316">
        <v>0</v>
      </c>
      <c r="C14" s="345">
        <v>0</v>
      </c>
      <c r="D14" s="345">
        <v>68.7</v>
      </c>
      <c r="E14" s="316">
        <v>270.2</v>
      </c>
      <c r="F14" s="316">
        <v>572.5</v>
      </c>
      <c r="G14" s="316">
        <v>703</v>
      </c>
      <c r="H14" s="316">
        <v>899.95000000000027</v>
      </c>
      <c r="I14" s="316">
        <v>918.30000000000007</v>
      </c>
      <c r="J14" s="316">
        <v>1170.1499999999999</v>
      </c>
      <c r="K14" s="316">
        <v>1296.0999999999999</v>
      </c>
      <c r="L14" s="316">
        <v>1600.7499999999995</v>
      </c>
      <c r="M14" s="316">
        <v>1715.2000000000003</v>
      </c>
      <c r="N14" s="316">
        <v>2175.5</v>
      </c>
      <c r="O14" s="316">
        <v>2436.5499999999993</v>
      </c>
      <c r="P14" s="316">
        <v>2807.5499999999993</v>
      </c>
      <c r="Q14" s="316">
        <v>3132.6999999999971</v>
      </c>
      <c r="R14" s="316">
        <v>3828.8999999999942</v>
      </c>
      <c r="S14" s="316">
        <v>4176.9500000000116</v>
      </c>
      <c r="T14" s="316">
        <v>4525.0500000000029</v>
      </c>
      <c r="U14" s="394"/>
    </row>
    <row r="15" spans="1:22" ht="18.899999999999999" customHeight="1">
      <c r="A15" s="24" t="str">
        <f>'Page 9'!$A$17</f>
        <v>Berne</v>
      </c>
      <c r="B15" s="316">
        <v>0</v>
      </c>
      <c r="C15" s="316">
        <v>0</v>
      </c>
      <c r="D15" s="316">
        <v>0</v>
      </c>
      <c r="E15" s="316">
        <v>215</v>
      </c>
      <c r="F15" s="316">
        <v>638.20000000000005</v>
      </c>
      <c r="G15" s="316">
        <v>1238.0999999999999</v>
      </c>
      <c r="H15" s="316">
        <v>1624.9</v>
      </c>
      <c r="I15" s="316">
        <v>2058.7999999999997</v>
      </c>
      <c r="J15" s="316">
        <v>2318.2999999999997</v>
      </c>
      <c r="K15" s="316">
        <v>2480.4499999999998</v>
      </c>
      <c r="L15" s="316">
        <v>2326.9500000000007</v>
      </c>
      <c r="M15" s="316">
        <v>2145.0999999999995</v>
      </c>
      <c r="N15" s="316">
        <v>2297.25</v>
      </c>
      <c r="O15" s="316">
        <v>2447.9499999999989</v>
      </c>
      <c r="P15" s="316">
        <v>2858.2499999999964</v>
      </c>
      <c r="Q15" s="316">
        <v>3244.9500000000007</v>
      </c>
      <c r="R15" s="316">
        <v>3387.3000000000029</v>
      </c>
      <c r="S15" s="316">
        <v>3611.0000000000146</v>
      </c>
      <c r="T15" s="316">
        <v>3612.8499999999913</v>
      </c>
    </row>
    <row r="16" spans="1:22" ht="18.899999999999999" customHeight="1">
      <c r="A16" s="24" t="str">
        <f>'Page 9'!$A$18</f>
        <v>Lucerne</v>
      </c>
      <c r="B16" s="316">
        <v>0</v>
      </c>
      <c r="C16" s="316">
        <v>0</v>
      </c>
      <c r="D16" s="316">
        <v>0</v>
      </c>
      <c r="E16" s="316">
        <v>24.099999999999994</v>
      </c>
      <c r="F16" s="316">
        <v>210.89999999999998</v>
      </c>
      <c r="G16" s="316">
        <v>736.30000000000007</v>
      </c>
      <c r="H16" s="316">
        <v>1370.8000000000002</v>
      </c>
      <c r="I16" s="316">
        <v>1761.1999999999998</v>
      </c>
      <c r="J16" s="316">
        <v>1813.0000000000005</v>
      </c>
      <c r="K16" s="316">
        <v>1748.1999999999998</v>
      </c>
      <c r="L16" s="316">
        <v>1964.6999999999994</v>
      </c>
      <c r="M16" s="316">
        <v>2181.2000000000007</v>
      </c>
      <c r="N16" s="316">
        <v>2247.7000000000007</v>
      </c>
      <c r="O16" s="316">
        <v>2247.7000000000007</v>
      </c>
      <c r="P16" s="316">
        <v>2664</v>
      </c>
      <c r="Q16" s="316">
        <v>3090.2999999999993</v>
      </c>
      <c r="R16" s="316">
        <v>3090.2000000000044</v>
      </c>
      <c r="S16" s="316">
        <v>3090.3000000000029</v>
      </c>
      <c r="T16" s="316">
        <v>3068.7000000000116</v>
      </c>
    </row>
    <row r="17" spans="1:20" ht="18.899999999999999" customHeight="1">
      <c r="A17" s="24" t="str">
        <f>'Page 9'!$A$19</f>
        <v>Altdorf</v>
      </c>
      <c r="B17" s="316">
        <v>0</v>
      </c>
      <c r="C17" s="316">
        <v>0</v>
      </c>
      <c r="D17" s="316">
        <v>0</v>
      </c>
      <c r="E17" s="316">
        <v>0</v>
      </c>
      <c r="F17" s="316">
        <v>0</v>
      </c>
      <c r="G17" s="316">
        <v>505.13799999999992</v>
      </c>
      <c r="H17" s="316">
        <v>1173.703</v>
      </c>
      <c r="I17" s="316">
        <v>1663.9839999999999</v>
      </c>
      <c r="J17" s="316">
        <v>1663.9839999999997</v>
      </c>
      <c r="K17" s="316">
        <v>1663.9839999999995</v>
      </c>
      <c r="L17" s="316">
        <v>1663.9839999999995</v>
      </c>
      <c r="M17" s="316">
        <v>1559.9850000000006</v>
      </c>
      <c r="N17" s="316">
        <v>1426.2720000000008</v>
      </c>
      <c r="O17" s="316">
        <v>1426.2719999999999</v>
      </c>
      <c r="P17" s="316">
        <v>1871.9819999999963</v>
      </c>
      <c r="Q17" s="316">
        <v>1871.9820000000036</v>
      </c>
      <c r="R17" s="316">
        <v>1871.9819999999963</v>
      </c>
      <c r="S17" s="316">
        <v>1871.9820000000036</v>
      </c>
      <c r="T17" s="316">
        <v>1871.9819999999891</v>
      </c>
    </row>
    <row r="18" spans="1:20" ht="18.899999999999999" customHeight="1">
      <c r="A18" s="24" t="str">
        <f>'Page 9'!$A$20</f>
        <v>Schwyz</v>
      </c>
      <c r="B18" s="345">
        <v>59.199999999999996</v>
      </c>
      <c r="C18" s="345">
        <v>114.2</v>
      </c>
      <c r="D18" s="345">
        <v>186.10000000000002</v>
      </c>
      <c r="E18" s="316">
        <v>380.7</v>
      </c>
      <c r="F18" s="316">
        <v>635.5</v>
      </c>
      <c r="G18" s="316">
        <v>867.49999999999989</v>
      </c>
      <c r="H18" s="316">
        <v>1083.5</v>
      </c>
      <c r="I18" s="316">
        <v>1257.5500000000002</v>
      </c>
      <c r="J18" s="316">
        <v>1374.75</v>
      </c>
      <c r="K18" s="316">
        <v>1528.9</v>
      </c>
      <c r="L18" s="316">
        <v>1185.2999999999997</v>
      </c>
      <c r="M18" s="316">
        <v>1351.8500000000004</v>
      </c>
      <c r="N18" s="316">
        <v>1567.5500000000002</v>
      </c>
      <c r="O18" s="316">
        <v>1695.6000000000004</v>
      </c>
      <c r="P18" s="316">
        <v>2203.25</v>
      </c>
      <c r="Q18" s="316">
        <v>2258.8500000000022</v>
      </c>
      <c r="R18" s="316">
        <v>2272.75</v>
      </c>
      <c r="S18" s="316">
        <v>2274.4000000000087</v>
      </c>
      <c r="T18" s="316">
        <v>2259.1999999999971</v>
      </c>
    </row>
    <row r="19" spans="1:20" ht="18.899999999999999" customHeight="1">
      <c r="A19" s="24" t="str">
        <f>'Page 9'!$A$21</f>
        <v>Sarnen</v>
      </c>
      <c r="B19" s="316">
        <v>0</v>
      </c>
      <c r="C19" s="316">
        <v>0</v>
      </c>
      <c r="D19" s="345">
        <v>0</v>
      </c>
      <c r="E19" s="316">
        <v>13.75</v>
      </c>
      <c r="F19" s="316">
        <v>550.80000000000007</v>
      </c>
      <c r="G19" s="316">
        <v>1046.5</v>
      </c>
      <c r="H19" s="316">
        <v>1087.8499999999999</v>
      </c>
      <c r="I19" s="316">
        <v>991.44999999999982</v>
      </c>
      <c r="J19" s="316">
        <v>867.5</v>
      </c>
      <c r="K19" s="316">
        <v>592.04999999999973</v>
      </c>
      <c r="L19" s="316">
        <v>468.14999999999964</v>
      </c>
      <c r="M19" s="316">
        <v>151.5</v>
      </c>
      <c r="N19" s="316">
        <v>358.09999999999945</v>
      </c>
      <c r="O19" s="316">
        <v>482</v>
      </c>
      <c r="P19" s="316">
        <v>440.64999999999964</v>
      </c>
      <c r="Q19" s="316">
        <v>440.60000000000218</v>
      </c>
      <c r="R19" s="316">
        <v>454.39999999999782</v>
      </c>
      <c r="S19" s="316">
        <v>454.45000000000437</v>
      </c>
      <c r="T19" s="316">
        <v>440.70000000000437</v>
      </c>
    </row>
    <row r="20" spans="1:20" ht="18.899999999999999" customHeight="1">
      <c r="A20" s="24" t="str">
        <f>'Page 9'!$A$22</f>
        <v>Stans</v>
      </c>
      <c r="B20" s="316">
        <v>0</v>
      </c>
      <c r="C20" s="316">
        <v>0</v>
      </c>
      <c r="D20" s="316">
        <v>0</v>
      </c>
      <c r="E20" s="316">
        <v>20.400000000000006</v>
      </c>
      <c r="F20" s="316">
        <v>162.55000000000001</v>
      </c>
      <c r="G20" s="316">
        <v>441.95000000000005</v>
      </c>
      <c r="H20" s="316">
        <v>751.75</v>
      </c>
      <c r="I20" s="316">
        <v>1030.3499999999999</v>
      </c>
      <c r="J20" s="316">
        <v>1229.55</v>
      </c>
      <c r="K20" s="316">
        <v>1497.5000000000002</v>
      </c>
      <c r="L20" s="316">
        <v>1642.3000000000002</v>
      </c>
      <c r="M20" s="316">
        <v>1708.9</v>
      </c>
      <c r="N20" s="316">
        <v>1840.1499999999987</v>
      </c>
      <c r="O20" s="316">
        <v>1827.1999999999998</v>
      </c>
      <c r="P20" s="316">
        <v>2036.3500000000004</v>
      </c>
      <c r="Q20" s="316">
        <v>2104.25</v>
      </c>
      <c r="R20" s="316">
        <v>2172.4000000000015</v>
      </c>
      <c r="S20" s="316">
        <v>1867.8499999999985</v>
      </c>
      <c r="T20" s="316">
        <v>1867.8999999999942</v>
      </c>
    </row>
    <row r="21" spans="1:20" ht="18.899999999999999" customHeight="1">
      <c r="A21" s="24" t="str">
        <f>'Page 9'!$A$23</f>
        <v>Glarus</v>
      </c>
      <c r="B21" s="346">
        <v>0</v>
      </c>
      <c r="C21" s="346">
        <v>0</v>
      </c>
      <c r="D21" s="346">
        <v>0</v>
      </c>
      <c r="E21" s="346">
        <v>416.54999999999995</v>
      </c>
      <c r="F21" s="346">
        <v>873.75</v>
      </c>
      <c r="G21" s="346">
        <v>934.74999999999977</v>
      </c>
      <c r="H21" s="346">
        <v>991.89999999999986</v>
      </c>
      <c r="I21" s="346">
        <v>1159.4499999999996</v>
      </c>
      <c r="J21" s="346">
        <v>1257.2999999999995</v>
      </c>
      <c r="K21" s="346">
        <v>970.24999999999955</v>
      </c>
      <c r="L21" s="346">
        <v>1122.7000000000003</v>
      </c>
      <c r="M21" s="346">
        <v>1436.3500000000004</v>
      </c>
      <c r="N21" s="346">
        <v>1783.1000000000004</v>
      </c>
      <c r="O21" s="346">
        <v>1816.0999999999985</v>
      </c>
      <c r="P21" s="346">
        <v>2057.4000000000015</v>
      </c>
      <c r="Q21" s="346">
        <v>2171.6999999999935</v>
      </c>
      <c r="R21" s="346">
        <v>2400.3000000000102</v>
      </c>
      <c r="S21" s="346">
        <v>2400.2999999999956</v>
      </c>
      <c r="T21" s="346">
        <v>2606</v>
      </c>
    </row>
    <row r="22" spans="1:20" ht="18.899999999999999" customHeight="1">
      <c r="A22" s="24" t="str">
        <f>'Page 9'!$A$24</f>
        <v>Zug</v>
      </c>
      <c r="B22" s="316">
        <v>0</v>
      </c>
      <c r="C22" s="316">
        <v>0</v>
      </c>
      <c r="D22" s="316">
        <v>0</v>
      </c>
      <c r="E22" s="316">
        <v>14.15</v>
      </c>
      <c r="F22" s="316">
        <v>78.95</v>
      </c>
      <c r="G22" s="316">
        <v>207.15</v>
      </c>
      <c r="H22" s="316">
        <v>390.40000000000003</v>
      </c>
      <c r="I22" s="316">
        <v>588.19999999999993</v>
      </c>
      <c r="J22" s="316">
        <v>801.24999999999989</v>
      </c>
      <c r="K22" s="316">
        <v>1200.2499999999998</v>
      </c>
      <c r="L22" s="316">
        <v>1377.55</v>
      </c>
      <c r="M22" s="316">
        <v>1361.15</v>
      </c>
      <c r="N22" s="316">
        <v>1408.0500000000002</v>
      </c>
      <c r="O22" s="316">
        <v>1570.45</v>
      </c>
      <c r="P22" s="316">
        <v>2540.4500000000007</v>
      </c>
      <c r="Q22" s="373">
        <v>4070.7000000000007</v>
      </c>
      <c r="R22" s="316">
        <v>5057.0000000000036</v>
      </c>
      <c r="S22" s="316">
        <v>3695.1999999999971</v>
      </c>
      <c r="T22" s="316">
        <v>3695.2000000000116</v>
      </c>
    </row>
    <row r="23" spans="1:20" ht="18.899999999999999" customHeight="1">
      <c r="A23" s="24" t="str">
        <f>'Page 9'!$A$25</f>
        <v>Fribourg</v>
      </c>
      <c r="B23" s="316">
        <v>0</v>
      </c>
      <c r="C23" s="345">
        <v>51.850000000000009</v>
      </c>
      <c r="D23" s="345">
        <v>93.300000000000011</v>
      </c>
      <c r="E23" s="316">
        <v>229.5</v>
      </c>
      <c r="F23" s="316">
        <v>437.55</v>
      </c>
      <c r="G23" s="316">
        <v>691.8</v>
      </c>
      <c r="H23" s="316">
        <v>1149.8</v>
      </c>
      <c r="I23" s="316">
        <v>1186.6000000000001</v>
      </c>
      <c r="J23" s="316">
        <v>1522.8500000000004</v>
      </c>
      <c r="K23" s="316">
        <v>1431.65</v>
      </c>
      <c r="L23" s="316">
        <v>1766.5</v>
      </c>
      <c r="M23" s="316">
        <v>2073.4499999999998</v>
      </c>
      <c r="N23" s="316">
        <v>2575.8500000000004</v>
      </c>
      <c r="O23" s="316">
        <v>2593.6000000000004</v>
      </c>
      <c r="P23" s="316">
        <v>2420.8000000000029</v>
      </c>
      <c r="Q23" s="316">
        <v>2493.5499999999993</v>
      </c>
      <c r="R23" s="316">
        <v>3019.3000000000029</v>
      </c>
      <c r="S23" s="316">
        <v>3219.5</v>
      </c>
      <c r="T23" s="316">
        <v>2597</v>
      </c>
    </row>
    <row r="24" spans="1:20" ht="18.899999999999999" customHeight="1">
      <c r="A24" s="24" t="str">
        <f>'Page 9'!$A$26</f>
        <v>Solothurn</v>
      </c>
      <c r="B24" s="316">
        <v>0</v>
      </c>
      <c r="C24" s="316">
        <v>0</v>
      </c>
      <c r="D24" s="316">
        <v>0</v>
      </c>
      <c r="E24" s="316">
        <v>143.20000000000002</v>
      </c>
      <c r="F24" s="316">
        <v>675.85</v>
      </c>
      <c r="G24" s="316">
        <v>969</v>
      </c>
      <c r="H24" s="316">
        <v>1065.9000000000001</v>
      </c>
      <c r="I24" s="316">
        <v>1172.3999999999999</v>
      </c>
      <c r="J24" s="316">
        <v>1150.5499999999993</v>
      </c>
      <c r="K24" s="316">
        <v>700.15000000000009</v>
      </c>
      <c r="L24" s="316">
        <v>991.05000000000018</v>
      </c>
      <c r="M24" s="316">
        <v>1415.0500000000002</v>
      </c>
      <c r="N24" s="316">
        <v>1662.3499999999995</v>
      </c>
      <c r="O24" s="316">
        <v>1938</v>
      </c>
      <c r="P24" s="316">
        <v>2040.2000000000044</v>
      </c>
      <c r="Q24" s="316">
        <v>2141.9500000000007</v>
      </c>
      <c r="R24" s="316">
        <v>2345.9000000000087</v>
      </c>
      <c r="S24" s="316">
        <v>2345.8999999999942</v>
      </c>
      <c r="T24" s="316">
        <v>2346.1500000000087</v>
      </c>
    </row>
    <row r="25" spans="1:20" ht="18.899999999999999" customHeight="1">
      <c r="A25" s="24" t="str">
        <f>'Page 9'!$A$27</f>
        <v>Basel</v>
      </c>
      <c r="B25" s="316">
        <v>0</v>
      </c>
      <c r="C25" s="316">
        <v>0</v>
      </c>
      <c r="D25" s="316">
        <v>0</v>
      </c>
      <c r="E25" s="331">
        <v>0</v>
      </c>
      <c r="F25" s="316">
        <v>0</v>
      </c>
      <c r="G25" s="316">
        <v>0</v>
      </c>
      <c r="H25" s="316">
        <v>0</v>
      </c>
      <c r="I25" s="316">
        <v>0</v>
      </c>
      <c r="J25" s="316">
        <v>289.25</v>
      </c>
      <c r="K25" s="316">
        <v>2451.0500000000002</v>
      </c>
      <c r="L25" s="316">
        <v>2595.25</v>
      </c>
      <c r="M25" s="316">
        <v>2595.25</v>
      </c>
      <c r="N25" s="316">
        <v>2595.2499999999991</v>
      </c>
      <c r="O25" s="316">
        <v>2595.25</v>
      </c>
      <c r="P25" s="316">
        <v>2595.25</v>
      </c>
      <c r="Q25" s="316">
        <v>2595.2000000000007</v>
      </c>
      <c r="R25" s="316">
        <v>2595.25</v>
      </c>
      <c r="S25" s="316">
        <v>2595.25</v>
      </c>
      <c r="T25" s="316">
        <v>2712.6500000000087</v>
      </c>
    </row>
    <row r="26" spans="1:20" ht="18.899999999999999" customHeight="1">
      <c r="A26" s="24" t="str">
        <f>'Page 9'!$A$28</f>
        <v>Liestal</v>
      </c>
      <c r="B26" s="316">
        <v>0</v>
      </c>
      <c r="C26" s="316">
        <v>0</v>
      </c>
      <c r="D26" s="316">
        <v>0</v>
      </c>
      <c r="E26" s="316">
        <v>240.35000000000002</v>
      </c>
      <c r="F26" s="316">
        <v>300.60000000000002</v>
      </c>
      <c r="G26" s="316">
        <v>361</v>
      </c>
      <c r="H26" s="316">
        <v>421.20000000000005</v>
      </c>
      <c r="I26" s="316">
        <v>753.80000000000007</v>
      </c>
      <c r="J26" s="316">
        <v>1218.8000000000002</v>
      </c>
      <c r="K26" s="316">
        <v>2044.35</v>
      </c>
      <c r="L26" s="316">
        <v>1951.35</v>
      </c>
      <c r="M26" s="316">
        <v>1871.1499999999996</v>
      </c>
      <c r="N26" s="316">
        <v>1800.6000000000004</v>
      </c>
      <c r="O26" s="316">
        <v>1743.1000000000004</v>
      </c>
      <c r="P26" s="316">
        <v>1627.75</v>
      </c>
      <c r="Q26" s="316">
        <v>1546.2000000000007</v>
      </c>
      <c r="R26" s="316">
        <v>1478.5500000000175</v>
      </c>
      <c r="S26" s="316">
        <v>1459.1000000000058</v>
      </c>
      <c r="T26" s="316">
        <v>1443.9500000000116</v>
      </c>
    </row>
    <row r="27" spans="1:20" ht="18.899999999999999" customHeight="1">
      <c r="A27" s="24" t="str">
        <f>'Page 9'!$A$29</f>
        <v>Schaffhausen</v>
      </c>
      <c r="B27" s="316">
        <v>0</v>
      </c>
      <c r="C27" s="316">
        <v>0</v>
      </c>
      <c r="D27" s="316">
        <v>0</v>
      </c>
      <c r="E27" s="316">
        <v>141.15</v>
      </c>
      <c r="F27" s="316">
        <v>430.54999999999995</v>
      </c>
      <c r="G27" s="316">
        <v>867.05000000000007</v>
      </c>
      <c r="H27" s="316">
        <v>1165.5</v>
      </c>
      <c r="I27" s="316">
        <v>1318.4500000000003</v>
      </c>
      <c r="J27" s="316">
        <v>1362.5999999999997</v>
      </c>
      <c r="K27" s="316">
        <v>1597.75</v>
      </c>
      <c r="L27" s="316">
        <v>1744.1499999999992</v>
      </c>
      <c r="M27" s="316">
        <v>1901.5</v>
      </c>
      <c r="N27" s="316">
        <v>2166.75</v>
      </c>
      <c r="O27" s="316">
        <v>2467.949999999998</v>
      </c>
      <c r="P27" s="316">
        <v>2830.9000000000015</v>
      </c>
      <c r="Q27" s="316">
        <v>3114.7000000000007</v>
      </c>
      <c r="R27" s="316">
        <v>3115.5500000000029</v>
      </c>
      <c r="S27" s="316">
        <v>3409.3499999999913</v>
      </c>
      <c r="T27" s="316">
        <v>2806.6499999999796</v>
      </c>
    </row>
    <row r="28" spans="1:20" ht="18.899999999999999" customHeight="1">
      <c r="A28" s="24" t="str">
        <f>'Page 9'!$A$30</f>
        <v>Herisau</v>
      </c>
      <c r="B28" s="316">
        <v>0</v>
      </c>
      <c r="C28" s="316">
        <v>0</v>
      </c>
      <c r="D28" s="316">
        <v>0</v>
      </c>
      <c r="E28" s="316">
        <v>196.1</v>
      </c>
      <c r="F28" s="316">
        <v>556.45000000000005</v>
      </c>
      <c r="G28" s="316">
        <v>733.19999999999993</v>
      </c>
      <c r="H28" s="316">
        <v>816.8000000000003</v>
      </c>
      <c r="I28" s="316">
        <v>855.64999999999986</v>
      </c>
      <c r="J28" s="316">
        <v>692</v>
      </c>
      <c r="K28" s="316">
        <v>412.20000000000027</v>
      </c>
      <c r="L28" s="316">
        <v>767.25000000000091</v>
      </c>
      <c r="M28" s="316">
        <v>1363.9999999999991</v>
      </c>
      <c r="N28" s="316">
        <v>1588.75</v>
      </c>
      <c r="O28" s="316">
        <v>1588.75</v>
      </c>
      <c r="P28" s="316">
        <v>1779.3500000000022</v>
      </c>
      <c r="Q28" s="316">
        <v>1790.25</v>
      </c>
      <c r="R28" s="316">
        <v>1842.9000000000087</v>
      </c>
      <c r="S28" s="316">
        <v>1842.9499999999971</v>
      </c>
      <c r="T28" s="316">
        <v>1652.3000000000029</v>
      </c>
    </row>
    <row r="29" spans="1:20" ht="18.899999999999999" customHeight="1">
      <c r="A29" s="24" t="str">
        <f>'Page 9'!$A$31</f>
        <v>Appenzell</v>
      </c>
      <c r="B29" s="316">
        <v>100.64999999999999</v>
      </c>
      <c r="C29" s="316">
        <v>159.25000000000003</v>
      </c>
      <c r="D29" s="316">
        <v>197.6</v>
      </c>
      <c r="E29" s="316">
        <v>294.39999999999998</v>
      </c>
      <c r="F29" s="316">
        <v>373.35</v>
      </c>
      <c r="G29" s="316">
        <v>466.6</v>
      </c>
      <c r="H29" s="316">
        <v>563.54999999999995</v>
      </c>
      <c r="I29" s="316">
        <v>653.15000000000009</v>
      </c>
      <c r="J29" s="316">
        <v>727.2</v>
      </c>
      <c r="K29" s="316">
        <v>774.80000000000018</v>
      </c>
      <c r="L29" s="316">
        <v>911.35000000000036</v>
      </c>
      <c r="M29" s="316">
        <v>1144.7999999999993</v>
      </c>
      <c r="N29" s="316">
        <v>1215.7500000000009</v>
      </c>
      <c r="O29" s="316">
        <v>1223.5</v>
      </c>
      <c r="P29" s="316">
        <v>1278.5499999999993</v>
      </c>
      <c r="Q29" s="316">
        <v>1353.3500000000022</v>
      </c>
      <c r="R29" s="316">
        <v>1353.2500000000073</v>
      </c>
      <c r="S29" s="316">
        <v>1278.0500000000029</v>
      </c>
      <c r="T29" s="316">
        <v>1202.8499999999985</v>
      </c>
    </row>
    <row r="30" spans="1:20" ht="18.899999999999999" customHeight="1">
      <c r="A30" s="24" t="str">
        <f>'Page 9'!$A$32</f>
        <v>St. Gall</v>
      </c>
      <c r="B30" s="316">
        <v>0</v>
      </c>
      <c r="C30" s="316">
        <v>0</v>
      </c>
      <c r="D30" s="316">
        <v>0</v>
      </c>
      <c r="E30" s="316">
        <v>0</v>
      </c>
      <c r="F30" s="316">
        <v>137.4</v>
      </c>
      <c r="G30" s="316">
        <v>572.15000000000009</v>
      </c>
      <c r="H30" s="316">
        <v>1052.25</v>
      </c>
      <c r="I30" s="316">
        <v>1481.05</v>
      </c>
      <c r="J30" s="316">
        <v>1428.2999999999997</v>
      </c>
      <c r="K30" s="316">
        <v>1773.1000000000001</v>
      </c>
      <c r="L30" s="316">
        <v>1985.6999999999998</v>
      </c>
      <c r="M30" s="316">
        <v>2214.1500000000005</v>
      </c>
      <c r="N30" s="316">
        <v>2849.9999999999982</v>
      </c>
      <c r="O30" s="316">
        <v>3148.3500000000004</v>
      </c>
      <c r="P30" s="316">
        <v>3550.9500000000044</v>
      </c>
      <c r="Q30" s="316">
        <v>3618.2999999999993</v>
      </c>
      <c r="R30" s="316">
        <v>3697</v>
      </c>
      <c r="S30" s="316">
        <v>3697.1000000000058</v>
      </c>
      <c r="T30" s="316">
        <v>3696.9499999999971</v>
      </c>
    </row>
    <row r="31" spans="1:20" ht="18.899999999999999" customHeight="1">
      <c r="A31" s="24" t="str">
        <f>'Page 9'!$A$33</f>
        <v>Chur</v>
      </c>
      <c r="B31" s="316">
        <v>0</v>
      </c>
      <c r="C31" s="316">
        <v>0</v>
      </c>
      <c r="D31" s="316">
        <v>0</v>
      </c>
      <c r="E31" s="316">
        <v>0</v>
      </c>
      <c r="F31" s="316">
        <v>0</v>
      </c>
      <c r="G31" s="316">
        <v>0</v>
      </c>
      <c r="H31" s="316">
        <v>259.19</v>
      </c>
      <c r="I31" s="316">
        <v>759.58</v>
      </c>
      <c r="J31" s="316">
        <v>1221.8</v>
      </c>
      <c r="K31" s="316">
        <v>1521.06</v>
      </c>
      <c r="L31" s="316">
        <v>1407.2600000000002</v>
      </c>
      <c r="M31" s="316">
        <v>1525.4099999999999</v>
      </c>
      <c r="N31" s="316">
        <v>1629.75</v>
      </c>
      <c r="O31" s="316">
        <v>1800.6800000000003</v>
      </c>
      <c r="P31" s="316">
        <v>2613.4500000000007</v>
      </c>
      <c r="Q31" s="316">
        <v>2622.8600000000006</v>
      </c>
      <c r="R31" s="316">
        <v>2747.0899999999965</v>
      </c>
      <c r="S31" s="316">
        <v>2769.5200000000041</v>
      </c>
      <c r="T31" s="316">
        <v>2769.570000000007</v>
      </c>
    </row>
    <row r="32" spans="1:20" ht="18.899999999999999" customHeight="1">
      <c r="A32" s="24" t="str">
        <f>'Page 9'!$A$34</f>
        <v>Aarau</v>
      </c>
      <c r="B32" s="316">
        <v>0</v>
      </c>
      <c r="C32" s="316">
        <v>0</v>
      </c>
      <c r="D32" s="316">
        <v>0</v>
      </c>
      <c r="E32" s="316">
        <v>13.450000000000001</v>
      </c>
      <c r="F32" s="316">
        <v>259.85000000000002</v>
      </c>
      <c r="G32" s="316">
        <v>394.25</v>
      </c>
      <c r="H32" s="316">
        <v>526.40000000000009</v>
      </c>
      <c r="I32" s="316">
        <v>674.24999999999977</v>
      </c>
      <c r="J32" s="316">
        <v>795.2</v>
      </c>
      <c r="K32" s="316">
        <v>1021.4499999999998</v>
      </c>
      <c r="L32" s="316">
        <v>1211.8500000000004</v>
      </c>
      <c r="M32" s="316">
        <v>1299.2000000000003</v>
      </c>
      <c r="N32" s="316">
        <v>1442.5499999999993</v>
      </c>
      <c r="O32" s="316">
        <v>1534.3999999999987</v>
      </c>
      <c r="P32" s="316">
        <v>1831.1500000000015</v>
      </c>
      <c r="Q32" s="316">
        <v>1957.8000000000029</v>
      </c>
      <c r="R32" s="316">
        <v>2060.8000000000029</v>
      </c>
      <c r="S32" s="316">
        <v>2163.8499999999985</v>
      </c>
      <c r="T32" s="316">
        <v>2163.8999999999942</v>
      </c>
    </row>
    <row r="33" spans="1:20" ht="18.899999999999999" customHeight="1">
      <c r="A33" s="24" t="str">
        <f>'Page 9'!$A$35</f>
        <v>Frauenfeld</v>
      </c>
      <c r="B33" s="316">
        <v>0</v>
      </c>
      <c r="C33" s="316">
        <v>0</v>
      </c>
      <c r="D33" s="316">
        <v>0</v>
      </c>
      <c r="E33" s="316">
        <v>0</v>
      </c>
      <c r="F33" s="316">
        <v>0</v>
      </c>
      <c r="G33" s="316">
        <v>200.85000000000002</v>
      </c>
      <c r="H33" s="316">
        <v>524.55000000000007</v>
      </c>
      <c r="I33" s="316">
        <v>839.25</v>
      </c>
      <c r="J33" s="316">
        <v>1140.95</v>
      </c>
      <c r="K33" s="316">
        <v>1637.2000000000003</v>
      </c>
      <c r="L33" s="316">
        <v>1709.5000000000005</v>
      </c>
      <c r="M33" s="316">
        <v>1742.5000000000009</v>
      </c>
      <c r="N33" s="316">
        <v>1812.0499999999993</v>
      </c>
      <c r="O33" s="316">
        <v>2088.6999999999998</v>
      </c>
      <c r="P33" s="316">
        <v>2109.75</v>
      </c>
      <c r="Q33" s="316">
        <v>2215.2000000000007</v>
      </c>
      <c r="R33" s="316">
        <v>2259.9000000000015</v>
      </c>
      <c r="S33" s="316">
        <v>2410.5999999999913</v>
      </c>
      <c r="T33" s="316">
        <v>2410.6999999999971</v>
      </c>
    </row>
    <row r="34" spans="1:20" ht="18.899999999999999" customHeight="1">
      <c r="A34" s="24" t="str">
        <f>'Page 9'!$A$36</f>
        <v>Bellinzona</v>
      </c>
      <c r="B34" s="316">
        <v>0</v>
      </c>
      <c r="C34" s="316">
        <v>0</v>
      </c>
      <c r="D34" s="316">
        <v>0</v>
      </c>
      <c r="E34" s="316">
        <v>0</v>
      </c>
      <c r="F34" s="316">
        <v>274.3</v>
      </c>
      <c r="G34" s="316">
        <v>642.64999999999986</v>
      </c>
      <c r="H34" s="316">
        <v>872.65</v>
      </c>
      <c r="I34" s="316">
        <v>1017.9000000000001</v>
      </c>
      <c r="J34" s="316">
        <v>922.54999999999984</v>
      </c>
      <c r="K34" s="316">
        <v>951.80000000000007</v>
      </c>
      <c r="L34" s="316">
        <v>1457.7499999999998</v>
      </c>
      <c r="M34" s="316">
        <v>1843.75</v>
      </c>
      <c r="N34" s="316">
        <v>2375.0000000000009</v>
      </c>
      <c r="O34" s="316">
        <v>2689.9000000000005</v>
      </c>
      <c r="P34" s="316">
        <v>4405.6500000000015</v>
      </c>
      <c r="Q34" s="316">
        <v>4453.2999999999993</v>
      </c>
      <c r="R34" s="316">
        <v>4934.75</v>
      </c>
      <c r="S34" s="316">
        <v>5054.9000000000233</v>
      </c>
      <c r="T34" s="316">
        <v>5054.9000000000087</v>
      </c>
    </row>
    <row r="35" spans="1:20" ht="18.899999999999999" customHeight="1">
      <c r="A35" s="24" t="str">
        <f>'Page 9'!$A$37</f>
        <v>Lausanne</v>
      </c>
      <c r="B35" s="316">
        <v>0</v>
      </c>
      <c r="C35" s="316">
        <v>0</v>
      </c>
      <c r="D35" s="316">
        <v>0</v>
      </c>
      <c r="E35" s="316">
        <v>0</v>
      </c>
      <c r="F35" s="316">
        <v>0</v>
      </c>
      <c r="G35" s="316">
        <v>0</v>
      </c>
      <c r="H35" s="316">
        <v>220.05</v>
      </c>
      <c r="I35" s="316">
        <v>775.30000000000007</v>
      </c>
      <c r="J35" s="316">
        <v>1377.6</v>
      </c>
      <c r="K35" s="316">
        <v>2557.8999999999996</v>
      </c>
      <c r="L35" s="316">
        <v>3588.5</v>
      </c>
      <c r="M35" s="316">
        <v>3490.7999999999993</v>
      </c>
      <c r="N35" s="316">
        <v>2723.8499999999995</v>
      </c>
      <c r="O35" s="316">
        <v>2139.25</v>
      </c>
      <c r="P35" s="316">
        <v>2195.8499999999985</v>
      </c>
      <c r="Q35" s="316">
        <v>2840.8499999999985</v>
      </c>
      <c r="R35" s="316">
        <v>3843.5500000000029</v>
      </c>
      <c r="S35" s="316">
        <v>4468.5999999999949</v>
      </c>
      <c r="T35" s="316">
        <v>6240.0500000000029</v>
      </c>
    </row>
    <row r="36" spans="1:20" ht="18.899999999999999" customHeight="1">
      <c r="A36" s="24" t="str">
        <f>'Page 9'!$A$38</f>
        <v>Sion</v>
      </c>
      <c r="B36" s="316">
        <v>0</v>
      </c>
      <c r="C36" s="316">
        <v>0</v>
      </c>
      <c r="D36" s="316">
        <v>0</v>
      </c>
      <c r="E36" s="316">
        <v>0</v>
      </c>
      <c r="F36" s="316">
        <v>415.19999999999993</v>
      </c>
      <c r="G36" s="316">
        <v>798.89999999999975</v>
      </c>
      <c r="H36" s="316">
        <v>1102.3999999999999</v>
      </c>
      <c r="I36" s="316">
        <v>1228.1999999999998</v>
      </c>
      <c r="J36" s="316">
        <v>1455.75</v>
      </c>
      <c r="K36" s="316">
        <v>1190</v>
      </c>
      <c r="L36" s="316">
        <v>1946.4499999999998</v>
      </c>
      <c r="M36" s="316">
        <v>2393.5999999999995</v>
      </c>
      <c r="N36" s="316">
        <v>2508.8999999999978</v>
      </c>
      <c r="O36" s="316">
        <v>2658.8500000000004</v>
      </c>
      <c r="P36" s="316">
        <v>3611.8999999999978</v>
      </c>
      <c r="Q36" s="316">
        <v>4088.9000000000015</v>
      </c>
      <c r="R36" s="316">
        <v>3966.75</v>
      </c>
      <c r="S36" s="316">
        <v>4162.9500000000262</v>
      </c>
      <c r="T36" s="316">
        <v>3816.9000000000087</v>
      </c>
    </row>
    <row r="37" spans="1:20" ht="18.899999999999999" customHeight="1">
      <c r="A37" s="24" t="str">
        <f>'Page 9'!$A$39</f>
        <v>Neuchâtel</v>
      </c>
      <c r="B37" s="316">
        <v>0</v>
      </c>
      <c r="C37" s="316">
        <v>41.85</v>
      </c>
      <c r="D37" s="316">
        <v>118.55</v>
      </c>
      <c r="E37" s="316">
        <v>276.2</v>
      </c>
      <c r="F37" s="316">
        <v>493.45000000000005</v>
      </c>
      <c r="G37" s="316">
        <v>766.89999999999986</v>
      </c>
      <c r="H37" s="316">
        <v>1148.4000000000001</v>
      </c>
      <c r="I37" s="316">
        <v>1470.9499999999996</v>
      </c>
      <c r="J37" s="373">
        <v>1652.9</v>
      </c>
      <c r="K37" s="316">
        <v>1236.4500000000003</v>
      </c>
      <c r="L37" s="373">
        <v>725.5</v>
      </c>
      <c r="M37" s="316">
        <v>1611.6000000000004</v>
      </c>
      <c r="N37" s="316">
        <v>2516.6499999999996</v>
      </c>
      <c r="O37" s="316">
        <v>2596.1499999999996</v>
      </c>
      <c r="P37" s="316">
        <v>2735.8500000000022</v>
      </c>
      <c r="Q37" s="316">
        <v>2953.1499999999942</v>
      </c>
      <c r="R37" s="316">
        <v>3166.1999999999971</v>
      </c>
      <c r="S37" s="316">
        <v>3275.4499999999971</v>
      </c>
      <c r="T37" s="316">
        <v>2825.0500000000029</v>
      </c>
    </row>
    <row r="38" spans="1:20" ht="18.899999999999999" customHeight="1">
      <c r="A38" s="24" t="str">
        <f>'Page 9'!$A$40</f>
        <v>Geneva</v>
      </c>
      <c r="B38" s="316">
        <v>0</v>
      </c>
      <c r="C38" s="316">
        <v>0</v>
      </c>
      <c r="D38" s="316">
        <v>0</v>
      </c>
      <c r="E38" s="316">
        <v>0</v>
      </c>
      <c r="F38" s="316">
        <v>0</v>
      </c>
      <c r="G38" s="316">
        <v>0</v>
      </c>
      <c r="H38" s="316">
        <v>0</v>
      </c>
      <c r="I38" s="316">
        <v>0</v>
      </c>
      <c r="J38" s="316">
        <v>0</v>
      </c>
      <c r="K38" s="316">
        <v>761.75</v>
      </c>
      <c r="L38" s="316">
        <v>1942.4</v>
      </c>
      <c r="M38" s="316">
        <v>2370.35</v>
      </c>
      <c r="N38" s="316">
        <v>2621.2500000000005</v>
      </c>
      <c r="O38" s="316">
        <v>3530.5499999999993</v>
      </c>
      <c r="P38" s="316">
        <v>4288.0500000000029</v>
      </c>
      <c r="Q38" s="316">
        <v>4476.3499999999985</v>
      </c>
      <c r="R38" s="316">
        <v>4685.6499999999942</v>
      </c>
      <c r="S38" s="316">
        <v>5188.0500000000029</v>
      </c>
      <c r="T38" s="316">
        <v>5354.3000000000029</v>
      </c>
    </row>
    <row r="39" spans="1:20" ht="18.899999999999999" customHeight="1">
      <c r="A39" s="24" t="str">
        <f>'Page 9'!$A$41</f>
        <v>Delémont</v>
      </c>
      <c r="B39" s="316">
        <v>0</v>
      </c>
      <c r="C39" s="316">
        <v>0</v>
      </c>
      <c r="D39" s="316">
        <v>0</v>
      </c>
      <c r="E39" s="316">
        <v>0</v>
      </c>
      <c r="F39" s="316">
        <v>96.35</v>
      </c>
      <c r="G39" s="316">
        <v>356.09999999999997</v>
      </c>
      <c r="H39" s="316">
        <v>876.5</v>
      </c>
      <c r="I39" s="316">
        <v>1464.6000000000001</v>
      </c>
      <c r="J39" s="316">
        <v>2121</v>
      </c>
      <c r="K39" s="316">
        <v>2847.3000000000006</v>
      </c>
      <c r="L39" s="316">
        <v>3235.7999999999993</v>
      </c>
      <c r="M39" s="316">
        <v>3639.4500000000007</v>
      </c>
      <c r="N39" s="316">
        <v>3845.8999999999987</v>
      </c>
      <c r="O39" s="316">
        <v>3845.8999999999987</v>
      </c>
      <c r="P39" s="316">
        <v>4451.5</v>
      </c>
      <c r="Q39" s="316">
        <v>4451.5999999999985</v>
      </c>
      <c r="R39" s="316">
        <v>5315.9500000000044</v>
      </c>
      <c r="S39" s="316">
        <v>5315.9499999999971</v>
      </c>
      <c r="T39" s="316">
        <v>5401.6000000000058</v>
      </c>
    </row>
    <row r="40" spans="1:20" ht="18.899999999999999" customHeight="1">
      <c r="A40" s="24"/>
      <c r="B40" s="67"/>
      <c r="C40" s="67"/>
      <c r="D40" s="67"/>
      <c r="E40" s="68"/>
      <c r="F40" s="68"/>
      <c r="G40" s="68"/>
      <c r="H40" s="68"/>
      <c r="I40" s="68"/>
      <c r="J40" s="68"/>
      <c r="K40" s="68"/>
      <c r="L40" s="68"/>
      <c r="M40" s="68"/>
      <c r="N40" s="68"/>
      <c r="O40" s="68"/>
      <c r="P40" s="68"/>
      <c r="Q40" s="68"/>
      <c r="R40" s="68"/>
      <c r="S40" s="68"/>
      <c r="T40" s="68"/>
    </row>
    <row r="41" spans="1:20" ht="18.899999999999999" customHeight="1">
      <c r="A41" s="24" t="str">
        <f>'Page 9'!$A$43</f>
        <v>Direct federal tax</v>
      </c>
      <c r="B41" s="316">
        <v>0</v>
      </c>
      <c r="C41" s="316">
        <v>0</v>
      </c>
      <c r="D41" s="316">
        <v>0</v>
      </c>
      <c r="E41" s="316">
        <v>0</v>
      </c>
      <c r="F41" s="316">
        <v>0</v>
      </c>
      <c r="G41" s="316">
        <v>0</v>
      </c>
      <c r="H41" s="316">
        <v>0</v>
      </c>
      <c r="I41" s="316">
        <v>35.5</v>
      </c>
      <c r="J41" s="316">
        <v>79.900000000000006</v>
      </c>
      <c r="K41" s="316">
        <v>168.7</v>
      </c>
      <c r="L41" s="316">
        <v>288.8</v>
      </c>
      <c r="M41" s="316">
        <v>507.7</v>
      </c>
      <c r="N41" s="316">
        <v>766</v>
      </c>
      <c r="O41" s="316">
        <v>822.40000000000009</v>
      </c>
      <c r="P41" s="316">
        <v>1130.5</v>
      </c>
      <c r="Q41" s="316">
        <v>1679.7999999999993</v>
      </c>
      <c r="R41" s="316">
        <v>1676.5999999999985</v>
      </c>
      <c r="S41" s="316">
        <v>1686.2999999999993</v>
      </c>
      <c r="T41" s="316">
        <v>1683.0999999999985</v>
      </c>
    </row>
    <row r="42" spans="1:20" ht="18.899999999999999" customHeight="1">
      <c r="A42" s="69"/>
      <c r="B42" s="70"/>
      <c r="C42" s="70"/>
      <c r="D42" s="70"/>
      <c r="E42" s="71"/>
      <c r="F42" s="71"/>
      <c r="G42" s="71"/>
      <c r="H42" s="71"/>
      <c r="I42" s="71"/>
      <c r="J42" s="71"/>
      <c r="K42" s="71"/>
      <c r="L42" s="71"/>
      <c r="M42" s="71"/>
      <c r="N42" s="71"/>
      <c r="O42" s="71"/>
      <c r="P42" s="71"/>
      <c r="Q42" s="71"/>
      <c r="R42" s="71"/>
      <c r="S42" s="71"/>
      <c r="T42" s="71"/>
    </row>
    <row r="43" spans="1:20" ht="18.899999999999999" customHeight="1">
      <c r="A43" s="64"/>
      <c r="B43" s="849" t="str">
        <f>'Page 13'!B43:$K$43</f>
        <v>Tax relief in percent</v>
      </c>
      <c r="C43" s="850"/>
      <c r="D43" s="850"/>
      <c r="E43" s="850"/>
      <c r="F43" s="850"/>
      <c r="G43" s="850"/>
      <c r="H43" s="850"/>
      <c r="I43" s="850"/>
      <c r="J43" s="850"/>
      <c r="K43" s="850"/>
      <c r="L43" s="850"/>
      <c r="M43" s="850"/>
      <c r="N43" s="850"/>
      <c r="O43" s="850"/>
      <c r="P43" s="850"/>
      <c r="Q43" s="850"/>
      <c r="R43" s="850"/>
      <c r="S43" s="850"/>
      <c r="T43" s="851"/>
    </row>
    <row r="44" spans="1:20" ht="18.899999999999999" customHeight="1">
      <c r="A44" s="24" t="str">
        <f>'Page 9'!$A$16</f>
        <v>Zurich</v>
      </c>
      <c r="B44" s="72">
        <v>0</v>
      </c>
      <c r="C44" s="72">
        <v>0</v>
      </c>
      <c r="D44" s="72">
        <v>58.868894601542415</v>
      </c>
      <c r="E44" s="72">
        <v>84.915147705845385</v>
      </c>
      <c r="F44" s="72">
        <v>92.264302981466557</v>
      </c>
      <c r="G44" s="72">
        <v>84.348191253224542</v>
      </c>
      <c r="H44" s="72">
        <v>72.646916370681311</v>
      </c>
      <c r="I44" s="72">
        <v>58.888033859176609</v>
      </c>
      <c r="J44" s="72">
        <v>57.806595035198214</v>
      </c>
      <c r="K44" s="72">
        <v>44.956642386403054</v>
      </c>
      <c r="L44" s="72">
        <v>39.0956050263161</v>
      </c>
      <c r="M44" s="72">
        <v>32.865792902582974</v>
      </c>
      <c r="N44" s="72">
        <v>32.895085016141344</v>
      </c>
      <c r="O44" s="72">
        <v>30.487362362362351</v>
      </c>
      <c r="P44" s="72">
        <v>17.955621784274157</v>
      </c>
      <c r="Q44" s="72">
        <v>12.607098158052523</v>
      </c>
      <c r="R44" s="72">
        <v>8.3118512641225255</v>
      </c>
      <c r="S44" s="72">
        <v>5.9654564942776362</v>
      </c>
      <c r="T44" s="72">
        <v>4.6915945698373749</v>
      </c>
    </row>
    <row r="45" spans="1:20" ht="18.899999999999999" customHeight="1">
      <c r="A45" s="24" t="str">
        <f>'Page 9'!$A$17</f>
        <v>Berne</v>
      </c>
      <c r="B45" s="72">
        <v>0</v>
      </c>
      <c r="C45" s="72">
        <v>0</v>
      </c>
      <c r="D45" s="72">
        <v>0</v>
      </c>
      <c r="E45" s="72">
        <v>100</v>
      </c>
      <c r="F45" s="72">
        <v>100</v>
      </c>
      <c r="G45" s="72">
        <v>100</v>
      </c>
      <c r="H45" s="72">
        <v>86.502169341744519</v>
      </c>
      <c r="I45" s="72">
        <v>74.823281423197841</v>
      </c>
      <c r="J45" s="72">
        <v>63.960161121227159</v>
      </c>
      <c r="K45" s="72">
        <v>46.326749778213568</v>
      </c>
      <c r="L45" s="72">
        <v>33.374688046814498</v>
      </c>
      <c r="M45" s="72">
        <v>25.077743225233224</v>
      </c>
      <c r="N45" s="72">
        <v>22.370073909614089</v>
      </c>
      <c r="O45" s="72">
        <v>20.3344284355544</v>
      </c>
      <c r="P45" s="72">
        <v>13.105196916100589</v>
      </c>
      <c r="Q45" s="72">
        <v>9.6797287844370246</v>
      </c>
      <c r="R45" s="72">
        <v>5.7858403799493257</v>
      </c>
      <c r="S45" s="72">
        <v>4.258518363460019</v>
      </c>
      <c r="T45" s="72">
        <v>3.2218395032828289</v>
      </c>
    </row>
    <row r="46" spans="1:20" ht="18.899999999999999" customHeight="1">
      <c r="A46" s="24" t="str">
        <f>'Page 9'!$A$18</f>
        <v>Lucerne</v>
      </c>
      <c r="B46" s="72">
        <v>0</v>
      </c>
      <c r="C46" s="72">
        <v>0</v>
      </c>
      <c r="D46" s="72">
        <v>0</v>
      </c>
      <c r="E46" s="72">
        <v>32.52361673414304</v>
      </c>
      <c r="F46" s="72">
        <v>80.83556918359524</v>
      </c>
      <c r="G46" s="72">
        <v>93.641103904362211</v>
      </c>
      <c r="H46" s="72">
        <v>94.388211801969291</v>
      </c>
      <c r="I46" s="72">
        <v>85.841009894234048</v>
      </c>
      <c r="J46" s="72">
        <v>68.386707404473626</v>
      </c>
      <c r="K46" s="72">
        <v>45.408971661601591</v>
      </c>
      <c r="L46" s="72">
        <v>37.552323247768491</v>
      </c>
      <c r="M46" s="72">
        <v>33.062511368459354</v>
      </c>
      <c r="N46" s="72">
        <v>28.169843716709916</v>
      </c>
      <c r="O46" s="72">
        <v>23.88375305493572</v>
      </c>
      <c r="P46" s="72">
        <v>15.549031395735689</v>
      </c>
      <c r="Q46" s="72">
        <v>11.743893957992102</v>
      </c>
      <c r="R46" s="72">
        <v>6.7917528401535936</v>
      </c>
      <c r="S46" s="72">
        <v>4.7774895415601284</v>
      </c>
      <c r="T46" s="72">
        <v>3.6598237531351399</v>
      </c>
    </row>
    <row r="47" spans="1:20" ht="18.899999999999999" customHeight="1">
      <c r="A47" s="24" t="str">
        <f>'Page 9'!$A$19</f>
        <v>Altdorf</v>
      </c>
      <c r="B47" s="72">
        <v>0</v>
      </c>
      <c r="C47" s="72">
        <v>0</v>
      </c>
      <c r="D47" s="72">
        <v>0</v>
      </c>
      <c r="E47" s="72">
        <v>0</v>
      </c>
      <c r="F47" s="72">
        <v>0</v>
      </c>
      <c r="G47" s="72">
        <v>83.474843754647694</v>
      </c>
      <c r="H47" s="72">
        <v>92.148876150876617</v>
      </c>
      <c r="I47" s="72">
        <v>86.332598496117342</v>
      </c>
      <c r="J47" s="72">
        <v>64.467542953269486</v>
      </c>
      <c r="K47" s="72">
        <v>42.629179954255164</v>
      </c>
      <c r="L47" s="72">
        <v>31.842531046287881</v>
      </c>
      <c r="M47" s="72">
        <v>24.320709049027755</v>
      </c>
      <c r="N47" s="72">
        <v>18.833469275542257</v>
      </c>
      <c r="O47" s="72">
        <v>16.334007755685263</v>
      </c>
      <c r="P47" s="72">
        <v>12.490943645151276</v>
      </c>
      <c r="Q47" s="72">
        <v>8.655446258432395</v>
      </c>
      <c r="R47" s="72">
        <v>5.362316320638767</v>
      </c>
      <c r="S47" s="72">
        <v>3.8844160150783265</v>
      </c>
      <c r="T47" s="72">
        <v>3.0458834538112054</v>
      </c>
    </row>
    <row r="48" spans="1:20" ht="18.899999999999999" customHeight="1">
      <c r="A48" s="24" t="str">
        <f>'Page 9'!$A$20</f>
        <v>Schwyz</v>
      </c>
      <c r="B48" s="72">
        <v>100</v>
      </c>
      <c r="C48" s="72">
        <v>99.999999999999986</v>
      </c>
      <c r="D48" s="72">
        <v>100</v>
      </c>
      <c r="E48" s="72">
        <v>100</v>
      </c>
      <c r="F48" s="72">
        <v>96.92671394799055</v>
      </c>
      <c r="G48" s="72">
        <v>89.947638550469179</v>
      </c>
      <c r="H48" s="72">
        <v>80.8039376538146</v>
      </c>
      <c r="I48" s="72">
        <v>69.624072638688972</v>
      </c>
      <c r="J48" s="72">
        <v>59.415247644567373</v>
      </c>
      <c r="K48" s="72">
        <v>45.237073748058293</v>
      </c>
      <c r="L48" s="72">
        <v>29.620651739304272</v>
      </c>
      <c r="M48" s="72">
        <v>26.632190701339645</v>
      </c>
      <c r="N48" s="72">
        <v>25.209469130441775</v>
      </c>
      <c r="O48" s="72">
        <v>23.024122643238805</v>
      </c>
      <c r="P48" s="72">
        <v>15.65091689190869</v>
      </c>
      <c r="Q48" s="72">
        <v>10.530597402839589</v>
      </c>
      <c r="R48" s="72">
        <v>6.2789913830495552</v>
      </c>
      <c r="S48" s="72">
        <v>4.4643260229929442</v>
      </c>
      <c r="T48" s="72">
        <v>3.4397495706403203</v>
      </c>
    </row>
    <row r="49" spans="1:20" ht="18.899999999999999" customHeight="1">
      <c r="A49" s="24" t="str">
        <f>'Page 9'!$A$21</f>
        <v>Sarnen</v>
      </c>
      <c r="B49" s="72">
        <v>0</v>
      </c>
      <c r="C49" s="72">
        <v>0</v>
      </c>
      <c r="D49" s="72">
        <v>0</v>
      </c>
      <c r="E49" s="72">
        <v>99.999999999999986</v>
      </c>
      <c r="F49" s="72">
        <v>100</v>
      </c>
      <c r="G49" s="72">
        <v>100</v>
      </c>
      <c r="H49" s="72">
        <v>70.536553736424054</v>
      </c>
      <c r="I49" s="72">
        <v>48.649378051473292</v>
      </c>
      <c r="J49" s="72">
        <v>33.689320388349515</v>
      </c>
      <c r="K49" s="72">
        <v>16.224770830764164</v>
      </c>
      <c r="L49" s="72">
        <v>9.6312297484955955</v>
      </c>
      <c r="M49" s="72">
        <v>2.5948445662413291</v>
      </c>
      <c r="N49" s="72">
        <v>4.9819143016137932</v>
      </c>
      <c r="O49" s="72">
        <v>5.7102239071200094</v>
      </c>
      <c r="P49" s="72">
        <v>3.0275027653917213</v>
      </c>
      <c r="Q49" s="72">
        <v>2.1274643772845234</v>
      </c>
      <c r="R49" s="72">
        <v>1.3761169214834983</v>
      </c>
      <c r="S49" s="72">
        <v>1.0025181526488127</v>
      </c>
      <c r="T49" s="72">
        <v>0.76473972039367411</v>
      </c>
    </row>
    <row r="50" spans="1:20" ht="18.899999999999999" customHeight="1">
      <c r="A50" s="24" t="str">
        <f>'Page 9'!$A$22</f>
        <v>Stans</v>
      </c>
      <c r="B50" s="72">
        <v>0</v>
      </c>
      <c r="C50" s="72">
        <v>0</v>
      </c>
      <c r="D50" s="72">
        <v>0</v>
      </c>
      <c r="E50" s="72">
        <v>28.977272727272734</v>
      </c>
      <c r="F50" s="72">
        <v>76.476123265114097</v>
      </c>
      <c r="G50" s="72">
        <v>89.83636548429719</v>
      </c>
      <c r="H50" s="72">
        <v>86.63209449726304</v>
      </c>
      <c r="I50" s="72">
        <v>76.903269144648448</v>
      </c>
      <c r="J50" s="72">
        <v>66.240168085335625</v>
      </c>
      <c r="K50" s="72">
        <v>51.550827911459955</v>
      </c>
      <c r="L50" s="72">
        <v>40.4731686279342</v>
      </c>
      <c r="M50" s="72">
        <v>32.458972800486251</v>
      </c>
      <c r="N50" s="72">
        <v>27.85320739866193</v>
      </c>
      <c r="O50" s="72">
        <v>23.024483675449538</v>
      </c>
      <c r="P50" s="72">
        <v>13.744819579626604</v>
      </c>
      <c r="Q50" s="72">
        <v>9.46723865269845</v>
      </c>
      <c r="R50" s="72">
        <v>5.7688375489610344</v>
      </c>
      <c r="S50" s="72">
        <v>3.5907417553370413</v>
      </c>
      <c r="T50" s="72">
        <v>2.8544489304412322</v>
      </c>
    </row>
    <row r="51" spans="1:20" ht="18.899999999999999" customHeight="1">
      <c r="A51" s="24" t="str">
        <f>'Page 9'!$A$23</f>
        <v>Glarus</v>
      </c>
      <c r="B51" s="72">
        <v>0</v>
      </c>
      <c r="C51" s="72">
        <v>0</v>
      </c>
      <c r="D51" s="72">
        <v>0</v>
      </c>
      <c r="E51" s="72">
        <v>100</v>
      </c>
      <c r="F51" s="72">
        <v>99.999999999999986</v>
      </c>
      <c r="G51" s="72">
        <v>70.77150211992732</v>
      </c>
      <c r="H51" s="72">
        <v>54.050077650328312</v>
      </c>
      <c r="I51" s="72">
        <v>47.32835333496611</v>
      </c>
      <c r="J51" s="72">
        <v>41.404860699466496</v>
      </c>
      <c r="K51" s="72">
        <v>24.299685688167592</v>
      </c>
      <c r="L51" s="72">
        <v>21.598276293261005</v>
      </c>
      <c r="M51" s="72">
        <v>21.922648392069483</v>
      </c>
      <c r="N51" s="72">
        <v>22.460573386406008</v>
      </c>
      <c r="O51" s="72">
        <v>19.337390128465163</v>
      </c>
      <c r="P51" s="72">
        <v>11.700975081256779</v>
      </c>
      <c r="Q51" s="72">
        <v>8.2848837209302104</v>
      </c>
      <c r="R51" s="72">
        <v>5.36626916524704</v>
      </c>
      <c r="S51" s="72">
        <v>3.7157180772633374</v>
      </c>
      <c r="T51" s="72">
        <v>3.0604024323505441</v>
      </c>
    </row>
    <row r="52" spans="1:20" ht="18.899999999999999" customHeight="1">
      <c r="A52" s="24" t="str">
        <f>'Page 9'!$A$24</f>
        <v>Zug</v>
      </c>
      <c r="B52" s="72">
        <v>0</v>
      </c>
      <c r="C52" s="72">
        <v>0</v>
      </c>
      <c r="D52" s="72">
        <v>0</v>
      </c>
      <c r="E52" s="72">
        <v>99.999999999999986</v>
      </c>
      <c r="F52" s="72">
        <v>100</v>
      </c>
      <c r="G52" s="72">
        <v>100.00000000000001</v>
      </c>
      <c r="H52" s="72">
        <v>100</v>
      </c>
      <c r="I52" s="72">
        <v>100</v>
      </c>
      <c r="J52" s="72">
        <v>100</v>
      </c>
      <c r="K52" s="72">
        <v>96.297336328626443</v>
      </c>
      <c r="L52" s="72">
        <v>82.510257254948939</v>
      </c>
      <c r="M52" s="72">
        <v>66.365187713310576</v>
      </c>
      <c r="N52" s="72">
        <v>56.961103582192194</v>
      </c>
      <c r="O52" s="72">
        <v>52.087893864013274</v>
      </c>
      <c r="P52" s="72">
        <v>39.678721759299037</v>
      </c>
      <c r="Q52" s="72">
        <v>34.593322172460972</v>
      </c>
      <c r="R52" s="72">
        <v>18.300251506323857</v>
      </c>
      <c r="S52" s="72">
        <v>9.3422832366288624</v>
      </c>
      <c r="T52" s="72">
        <v>7.3612347877708739</v>
      </c>
    </row>
    <row r="53" spans="1:20" ht="18.899999999999999" customHeight="1">
      <c r="A53" s="24" t="str">
        <f>'Page 9'!$A$25</f>
        <v>Fribourg</v>
      </c>
      <c r="B53" s="72">
        <v>0</v>
      </c>
      <c r="C53" s="72">
        <v>50.90819833087874</v>
      </c>
      <c r="D53" s="72">
        <v>65.108164689462669</v>
      </c>
      <c r="E53" s="72">
        <v>82.110912343470488</v>
      </c>
      <c r="F53" s="72">
        <v>89.744641575223056</v>
      </c>
      <c r="G53" s="72">
        <v>80.474611760600254</v>
      </c>
      <c r="H53" s="72">
        <v>80.444973063737493</v>
      </c>
      <c r="I53" s="72">
        <v>68.401787001008785</v>
      </c>
      <c r="J53" s="72">
        <v>61.36317846637386</v>
      </c>
      <c r="K53" s="72">
        <v>38.776560447447892</v>
      </c>
      <c r="L53" s="72">
        <v>34.736014157899916</v>
      </c>
      <c r="M53" s="72">
        <v>31.104160572444368</v>
      </c>
      <c r="N53" s="72">
        <v>31.139385880077374</v>
      </c>
      <c r="O53" s="72">
        <v>25.997093168947028</v>
      </c>
      <c r="P53" s="72">
        <v>12.237634973915167</v>
      </c>
      <c r="Q53" s="72">
        <v>7.9668170432471088</v>
      </c>
      <c r="R53" s="72">
        <v>5.4190069969856554</v>
      </c>
      <c r="S53" s="72">
        <v>3.8631790261597043</v>
      </c>
      <c r="T53" s="72">
        <v>2.3643750497888951</v>
      </c>
    </row>
    <row r="54" spans="1:20" ht="18.899999999999999" customHeight="1">
      <c r="A54" s="24" t="str">
        <f>'Page 9'!$A$26</f>
        <v>Solothurn</v>
      </c>
      <c r="B54" s="72">
        <v>0</v>
      </c>
      <c r="C54" s="72">
        <v>0</v>
      </c>
      <c r="D54" s="72">
        <v>0</v>
      </c>
      <c r="E54" s="72">
        <v>70.472440944881896</v>
      </c>
      <c r="F54" s="72">
        <v>91.846164299789365</v>
      </c>
      <c r="G54" s="72">
        <v>70.547122420006559</v>
      </c>
      <c r="H54" s="72">
        <v>52.203937702027631</v>
      </c>
      <c r="I54" s="72">
        <v>42.061456221859466</v>
      </c>
      <c r="J54" s="72">
        <v>33.1174531899889</v>
      </c>
      <c r="K54" s="72">
        <v>15.545243619489563</v>
      </c>
      <c r="L54" s="72">
        <v>16.250051240008201</v>
      </c>
      <c r="M54" s="72">
        <v>18.037833496921568</v>
      </c>
      <c r="N54" s="72">
        <v>17.210284655323242</v>
      </c>
      <c r="O54" s="72">
        <v>16.674768872043948</v>
      </c>
      <c r="P54" s="72">
        <v>9.362301615527068</v>
      </c>
      <c r="Q54" s="72">
        <v>6.5014455582283022</v>
      </c>
      <c r="R54" s="72">
        <v>4.1014353012961484</v>
      </c>
      <c r="S54" s="72">
        <v>2.8655853690117521</v>
      </c>
      <c r="T54" s="72">
        <v>2.2022929228406718</v>
      </c>
    </row>
    <row r="55" spans="1:20" ht="18.899999999999999" customHeight="1">
      <c r="A55" s="24" t="str">
        <f>'Page 9'!$A$27</f>
        <v>Basel</v>
      </c>
      <c r="B55" s="72">
        <v>0</v>
      </c>
      <c r="C55" s="72">
        <v>0</v>
      </c>
      <c r="D55" s="72">
        <v>0</v>
      </c>
      <c r="E55" s="72">
        <v>0</v>
      </c>
      <c r="F55" s="72">
        <v>0</v>
      </c>
      <c r="G55" s="72">
        <v>0</v>
      </c>
      <c r="H55" s="72">
        <v>0</v>
      </c>
      <c r="I55" s="72">
        <v>0</v>
      </c>
      <c r="J55" s="72">
        <v>100</v>
      </c>
      <c r="K55" s="72">
        <v>100</v>
      </c>
      <c r="L55" s="72">
        <v>56.544474099896505</v>
      </c>
      <c r="M55" s="72">
        <v>38.571577195172708</v>
      </c>
      <c r="N55" s="72">
        <v>29.347905982664344</v>
      </c>
      <c r="O55" s="72">
        <v>23.632497700720286</v>
      </c>
      <c r="P55" s="72">
        <v>11.985747801669993</v>
      </c>
      <c r="Q55" s="72">
        <v>8.0113106667242917</v>
      </c>
      <c r="R55" s="72">
        <v>4.8171470201994415</v>
      </c>
      <c r="S55" s="72">
        <v>3.4438899069907549</v>
      </c>
      <c r="T55" s="72">
        <v>2.7984418312197112</v>
      </c>
    </row>
    <row r="56" spans="1:20" ht="18.899999999999999" customHeight="1">
      <c r="A56" s="24" t="str">
        <f>'Page 9'!$A$28</f>
        <v>Liestal</v>
      </c>
      <c r="B56" s="72">
        <v>0</v>
      </c>
      <c r="C56" s="72">
        <v>0</v>
      </c>
      <c r="D56" s="72">
        <v>0</v>
      </c>
      <c r="E56" s="72">
        <v>100</v>
      </c>
      <c r="F56" s="72">
        <v>100</v>
      </c>
      <c r="G56" s="72">
        <v>100</v>
      </c>
      <c r="H56" s="72">
        <v>100</v>
      </c>
      <c r="I56" s="72">
        <v>100</v>
      </c>
      <c r="J56" s="72">
        <v>100</v>
      </c>
      <c r="K56" s="72">
        <v>86.566310975609753</v>
      </c>
      <c r="L56" s="72">
        <v>52.10616964178427</v>
      </c>
      <c r="M56" s="72">
        <v>35.09579765734167</v>
      </c>
      <c r="N56" s="72">
        <v>25.383086400608995</v>
      </c>
      <c r="O56" s="72">
        <v>19.343598279927871</v>
      </c>
      <c r="P56" s="72">
        <v>8.264683108871429</v>
      </c>
      <c r="Q56" s="72">
        <v>4.8974239587985471</v>
      </c>
      <c r="R56" s="72">
        <v>2.5788925178018101</v>
      </c>
      <c r="S56" s="72">
        <v>1.7405453056511426</v>
      </c>
      <c r="T56" s="72">
        <v>1.3041179129597698</v>
      </c>
    </row>
    <row r="57" spans="1:20" ht="18.899999999999999" customHeight="1">
      <c r="A57" s="24" t="str">
        <f>'Page 9'!$A$29</f>
        <v>Schaffhausen</v>
      </c>
      <c r="B57" s="72">
        <v>0</v>
      </c>
      <c r="C57" s="72">
        <v>0</v>
      </c>
      <c r="D57" s="72">
        <v>0</v>
      </c>
      <c r="E57" s="72">
        <v>70.171513795674883</v>
      </c>
      <c r="F57" s="72">
        <v>87.768830904087238</v>
      </c>
      <c r="G57" s="72">
        <v>91.40793843234411</v>
      </c>
      <c r="H57" s="72">
        <v>76.403684158772819</v>
      </c>
      <c r="I57" s="72">
        <v>63.400735736096763</v>
      </c>
      <c r="J57" s="72">
        <v>51.376215971646168</v>
      </c>
      <c r="K57" s="72">
        <v>39.870487978339796</v>
      </c>
      <c r="L57" s="72">
        <v>31.84934946359278</v>
      </c>
      <c r="M57" s="72">
        <v>27.550185092618754</v>
      </c>
      <c r="N57" s="72">
        <v>25.645350282285271</v>
      </c>
      <c r="O57" s="72">
        <v>24.654229414849766</v>
      </c>
      <c r="P57" s="72">
        <v>15.263302618738244</v>
      </c>
      <c r="Q57" s="72">
        <v>10.567959542700876</v>
      </c>
      <c r="R57" s="72">
        <v>6.0368756012800233</v>
      </c>
      <c r="S57" s="72">
        <v>4.5110409259849655</v>
      </c>
      <c r="T57" s="72">
        <v>2.8692439923143125</v>
      </c>
    </row>
    <row r="58" spans="1:20" ht="18.899999999999999" customHeight="1">
      <c r="A58" s="24" t="str">
        <f>'Page 9'!$A$30</f>
        <v>Herisau</v>
      </c>
      <c r="B58" s="72">
        <v>0</v>
      </c>
      <c r="C58" s="72">
        <v>0</v>
      </c>
      <c r="D58" s="72">
        <v>0</v>
      </c>
      <c r="E58" s="72">
        <v>100</v>
      </c>
      <c r="F58" s="72">
        <v>87.775061124694375</v>
      </c>
      <c r="G58" s="72">
        <v>62.570404505888369</v>
      </c>
      <c r="H58" s="72">
        <v>46.286799081970941</v>
      </c>
      <c r="I58" s="72">
        <v>35.904160459895508</v>
      </c>
      <c r="J58" s="72">
        <v>24.625458168748445</v>
      </c>
      <c r="K58" s="72">
        <v>10.731999427210129</v>
      </c>
      <c r="L58" s="72">
        <v>14.767160990443944</v>
      </c>
      <c r="M58" s="72">
        <v>20.318633110136215</v>
      </c>
      <c r="N58" s="72">
        <v>18.894009216589861</v>
      </c>
      <c r="O58" s="72">
        <v>15.678737608739633</v>
      </c>
      <c r="P58" s="72">
        <v>9.1195637411045478</v>
      </c>
      <c r="Q58" s="72">
        <v>6.1263564220230577</v>
      </c>
      <c r="R58" s="72">
        <v>3.7370120126209749</v>
      </c>
      <c r="S58" s="72">
        <v>2.6552625114450921</v>
      </c>
      <c r="T58" s="72">
        <v>1.865756541524463</v>
      </c>
    </row>
    <row r="59" spans="1:20" ht="18.899999999999999" customHeight="1">
      <c r="A59" s="24" t="str">
        <f>'Page 9'!$A$31</f>
        <v>Appenzell</v>
      </c>
      <c r="B59" s="72">
        <v>100</v>
      </c>
      <c r="C59" s="72">
        <v>95.588235294117652</v>
      </c>
      <c r="D59" s="72">
        <v>80.834526488034371</v>
      </c>
      <c r="E59" s="72">
        <v>68.250840384838284</v>
      </c>
      <c r="F59" s="72">
        <v>56.444175674654169</v>
      </c>
      <c r="G59" s="72">
        <v>48.432634419763339</v>
      </c>
      <c r="H59" s="72">
        <v>42.950232451794832</v>
      </c>
      <c r="I59" s="72">
        <v>38.333773512926605</v>
      </c>
      <c r="J59" s="72">
        <v>33.850020946795141</v>
      </c>
      <c r="K59" s="72">
        <v>26.687333161112555</v>
      </c>
      <c r="L59" s="72">
        <v>24.339662954357298</v>
      </c>
      <c r="M59" s="72">
        <v>23.786569148936159</v>
      </c>
      <c r="N59" s="72">
        <v>20.48113612816821</v>
      </c>
      <c r="O59" s="72">
        <v>17.157361117927937</v>
      </c>
      <c r="P59" s="72">
        <v>9.2307747844010652</v>
      </c>
      <c r="Q59" s="72">
        <v>6.498601457365468</v>
      </c>
      <c r="R59" s="72">
        <v>3.841742630923032</v>
      </c>
      <c r="S59" s="72">
        <v>2.6064035892729742</v>
      </c>
      <c r="T59" s="72">
        <v>1.9301621024862536</v>
      </c>
    </row>
    <row r="60" spans="1:20" ht="18.899999999999999" customHeight="1">
      <c r="A60" s="24" t="str">
        <f>'Page 9'!$A$32</f>
        <v>St. Gall</v>
      </c>
      <c r="B60" s="72">
        <v>0</v>
      </c>
      <c r="C60" s="72">
        <v>0</v>
      </c>
      <c r="D60" s="72">
        <v>0</v>
      </c>
      <c r="E60" s="72">
        <v>0</v>
      </c>
      <c r="F60" s="72">
        <v>100</v>
      </c>
      <c r="G60" s="72">
        <v>100</v>
      </c>
      <c r="H60" s="72">
        <v>99.999999999999986</v>
      </c>
      <c r="I60" s="72">
        <v>85.471491228070178</v>
      </c>
      <c r="J60" s="72">
        <v>67.541495247552831</v>
      </c>
      <c r="K60" s="72">
        <v>48.604714912280713</v>
      </c>
      <c r="L60" s="72">
        <v>38.466157839680754</v>
      </c>
      <c r="M60" s="72">
        <v>33.087510086972117</v>
      </c>
      <c r="N60" s="72">
        <v>32.808398950131213</v>
      </c>
      <c r="O60" s="72">
        <v>29.406517657827631</v>
      </c>
      <c r="P60" s="72">
        <v>16.720739471106778</v>
      </c>
      <c r="Q60" s="72">
        <v>10.975687440280282</v>
      </c>
      <c r="R60" s="72">
        <v>6.5054813563497502</v>
      </c>
      <c r="S60" s="72">
        <v>4.5767913314425916</v>
      </c>
      <c r="T60" s="72">
        <v>3.5310034317194767</v>
      </c>
    </row>
    <row r="61" spans="1:20" ht="18.899999999999999" customHeight="1">
      <c r="A61" s="24" t="str">
        <f>'Page 9'!$A$33</f>
        <v>Chur</v>
      </c>
      <c r="B61" s="72">
        <v>0</v>
      </c>
      <c r="C61" s="72">
        <v>0</v>
      </c>
      <c r="D61" s="72">
        <v>0</v>
      </c>
      <c r="E61" s="72">
        <v>0</v>
      </c>
      <c r="F61" s="72">
        <v>0</v>
      </c>
      <c r="G61" s="72">
        <v>0</v>
      </c>
      <c r="H61" s="72">
        <v>100</v>
      </c>
      <c r="I61" s="72">
        <v>100</v>
      </c>
      <c r="J61" s="72">
        <v>89.39127889961955</v>
      </c>
      <c r="K61" s="72">
        <v>56.230176040457515</v>
      </c>
      <c r="L61" s="72">
        <v>35.615474557482933</v>
      </c>
      <c r="M61" s="72">
        <v>28.844397465400753</v>
      </c>
      <c r="N61" s="72">
        <v>24.383766598092386</v>
      </c>
      <c r="O61" s="72">
        <v>21.914934012277467</v>
      </c>
      <c r="P61" s="72">
        <v>15.487615892666135</v>
      </c>
      <c r="Q61" s="72">
        <v>9.9415302207569631</v>
      </c>
      <c r="R61" s="72">
        <v>5.9373317549957143</v>
      </c>
      <c r="S61" s="72">
        <v>4.1713081139829074</v>
      </c>
      <c r="T61" s="72">
        <v>3.1979490227825238</v>
      </c>
    </row>
    <row r="62" spans="1:20" ht="18.899999999999999" customHeight="1">
      <c r="A62" s="24" t="str">
        <f>'Page 9'!$A$34</f>
        <v>Aarau</v>
      </c>
      <c r="B62" s="72">
        <v>0</v>
      </c>
      <c r="C62" s="72">
        <v>0</v>
      </c>
      <c r="D62" s="72">
        <v>0</v>
      </c>
      <c r="E62" s="72">
        <v>100</v>
      </c>
      <c r="F62" s="72">
        <v>96.670386904761912</v>
      </c>
      <c r="G62" s="72">
        <v>75.217018029190129</v>
      </c>
      <c r="H62" s="72">
        <v>63.686407355876838</v>
      </c>
      <c r="I62" s="72">
        <v>54.137058894375521</v>
      </c>
      <c r="J62" s="72">
        <v>45.98392413115134</v>
      </c>
      <c r="K62" s="72">
        <v>37.500229454632226</v>
      </c>
      <c r="L62" s="72">
        <v>31.056354270777284</v>
      </c>
      <c r="M62" s="72">
        <v>25.305311544379741</v>
      </c>
      <c r="N62" s="72">
        <v>22.199053591351511</v>
      </c>
      <c r="O62" s="72">
        <v>19.328466785496076</v>
      </c>
      <c r="P62" s="72">
        <v>11.409318612301872</v>
      </c>
      <c r="Q62" s="72">
        <v>7.7094219705531533</v>
      </c>
      <c r="R62" s="72">
        <v>4.5780244607081473</v>
      </c>
      <c r="S62" s="72">
        <v>3.3162985764521857</v>
      </c>
      <c r="T62" s="72">
        <v>2.508801209474286</v>
      </c>
    </row>
    <row r="63" spans="1:20" ht="18.899999999999999" customHeight="1">
      <c r="A63" s="24" t="str">
        <f>'Page 9'!$A$35</f>
        <v>Frauenfeld</v>
      </c>
      <c r="B63" s="72">
        <v>0</v>
      </c>
      <c r="C63" s="72">
        <v>0</v>
      </c>
      <c r="D63" s="72">
        <v>0</v>
      </c>
      <c r="E63" s="72">
        <v>0</v>
      </c>
      <c r="F63" s="72">
        <v>0</v>
      </c>
      <c r="G63" s="72">
        <v>100</v>
      </c>
      <c r="H63" s="72">
        <v>100</v>
      </c>
      <c r="I63" s="72">
        <v>88.216744626057704</v>
      </c>
      <c r="J63" s="72">
        <v>75.258071963325762</v>
      </c>
      <c r="K63" s="72">
        <v>56.424041907912873</v>
      </c>
      <c r="L63" s="72">
        <v>39.923865573693931</v>
      </c>
      <c r="M63" s="72">
        <v>30.809353313000052</v>
      </c>
      <c r="N63" s="72">
        <v>25.676432037975125</v>
      </c>
      <c r="O63" s="72">
        <v>24.149612671985199</v>
      </c>
      <c r="P63" s="72">
        <v>12.451677634491103</v>
      </c>
      <c r="Q63" s="72">
        <v>8.5909913264029907</v>
      </c>
      <c r="R63" s="72">
        <v>5.0793286898123515</v>
      </c>
      <c r="S63" s="72">
        <v>3.775623997594213</v>
      </c>
      <c r="T63" s="72">
        <v>2.8775870620190585</v>
      </c>
    </row>
    <row r="64" spans="1:20" ht="18.899999999999999" customHeight="1">
      <c r="A64" s="24" t="str">
        <f>'Page 9'!$A$36</f>
        <v>Bellinzona</v>
      </c>
      <c r="B64" s="72">
        <v>0</v>
      </c>
      <c r="C64" s="72">
        <v>0</v>
      </c>
      <c r="D64" s="72">
        <v>0</v>
      </c>
      <c r="E64" s="72">
        <v>0</v>
      </c>
      <c r="F64" s="72">
        <v>87.273305758829139</v>
      </c>
      <c r="G64" s="72">
        <v>94.140481945359994</v>
      </c>
      <c r="H64" s="72">
        <v>95.617158823207134</v>
      </c>
      <c r="I64" s="72">
        <v>96.218924283958785</v>
      </c>
      <c r="J64" s="72">
        <v>69.760671480963353</v>
      </c>
      <c r="K64" s="72">
        <v>49.267560432734612</v>
      </c>
      <c r="L64" s="72">
        <v>48.000460988821018</v>
      </c>
      <c r="M64" s="72">
        <v>41.335515474896027</v>
      </c>
      <c r="N64" s="72">
        <v>38.271883460100568</v>
      </c>
      <c r="O64" s="72">
        <v>33.82373282030003</v>
      </c>
      <c r="P64" s="72">
        <v>23.729091991199187</v>
      </c>
      <c r="Q64" s="72">
        <v>15.008248419825188</v>
      </c>
      <c r="R64" s="72">
        <v>9.0916711651378019</v>
      </c>
      <c r="S64" s="72">
        <v>6.3193201252138014</v>
      </c>
      <c r="T64" s="72">
        <v>4.7717536801285414</v>
      </c>
    </row>
    <row r="65" spans="1:20" ht="18.899999999999999" customHeight="1">
      <c r="A65" s="24" t="str">
        <f>'Page 9'!$A$37</f>
        <v>Lausanne</v>
      </c>
      <c r="B65" s="72">
        <v>0</v>
      </c>
      <c r="C65" s="72">
        <v>0</v>
      </c>
      <c r="D65" s="72">
        <v>0</v>
      </c>
      <c r="E65" s="72">
        <v>0</v>
      </c>
      <c r="F65" s="72">
        <v>0</v>
      </c>
      <c r="G65" s="72">
        <v>0</v>
      </c>
      <c r="H65" s="72">
        <v>100.00000000000001</v>
      </c>
      <c r="I65" s="72">
        <v>91.713491453244231</v>
      </c>
      <c r="J65" s="72">
        <v>80.07672857267417</v>
      </c>
      <c r="K65" s="72">
        <v>63.379461575628419</v>
      </c>
      <c r="L65" s="72">
        <v>53.510184605290625</v>
      </c>
      <c r="M65" s="72">
        <v>39.26129206406334</v>
      </c>
      <c r="N65" s="72">
        <v>25.845431255337314</v>
      </c>
      <c r="O65" s="72">
        <v>17.34341874313418</v>
      </c>
      <c r="P65" s="72">
        <v>10.067695665230831</v>
      </c>
      <c r="Q65" s="72">
        <v>8.4555146796199683</v>
      </c>
      <c r="R65" s="72">
        <v>6.4382959299477003</v>
      </c>
      <c r="S65" s="72">
        <v>5.0855134677452334</v>
      </c>
      <c r="T65" s="72">
        <v>5.3006412110509009</v>
      </c>
    </row>
    <row r="66" spans="1:20" ht="18.899999999999999" customHeight="1">
      <c r="A66" s="24" t="str">
        <f>'Page 9'!$A$38</f>
        <v>Sion</v>
      </c>
      <c r="B66" s="72">
        <v>0</v>
      </c>
      <c r="C66" s="72">
        <v>0</v>
      </c>
      <c r="D66" s="72">
        <v>0</v>
      </c>
      <c r="E66" s="72">
        <v>0</v>
      </c>
      <c r="F66" s="72">
        <v>92.430988423864648</v>
      </c>
      <c r="G66" s="72">
        <v>95.917877296194021</v>
      </c>
      <c r="H66" s="72">
        <v>90.338441366877007</v>
      </c>
      <c r="I66" s="72">
        <v>75.93199381761977</v>
      </c>
      <c r="J66" s="72">
        <v>66.008433844200596</v>
      </c>
      <c r="K66" s="72">
        <v>36.457216384301944</v>
      </c>
      <c r="L66" s="72">
        <v>43.724237080633024</v>
      </c>
      <c r="M66" s="72">
        <v>42.050894653162686</v>
      </c>
      <c r="N66" s="72">
        <v>35.686193629141776</v>
      </c>
      <c r="O66" s="72">
        <v>31.493260370028192</v>
      </c>
      <c r="P66" s="72">
        <v>21.054625792047744</v>
      </c>
      <c r="Q66" s="72">
        <v>13.646998354576983</v>
      </c>
      <c r="R66" s="72">
        <v>7.4455694943281898</v>
      </c>
      <c r="S66" s="72">
        <v>5.3532334213976647</v>
      </c>
      <c r="T66" s="72">
        <v>3.7814657749557856</v>
      </c>
    </row>
    <row r="67" spans="1:20" ht="18.899999999999999" customHeight="1">
      <c r="A67" s="24" t="str">
        <f>'Page 9'!$A$39</f>
        <v>Neuchâtel</v>
      </c>
      <c r="B67" s="72">
        <v>0</v>
      </c>
      <c r="C67" s="72">
        <v>100</v>
      </c>
      <c r="D67" s="72">
        <v>100</v>
      </c>
      <c r="E67" s="72">
        <v>99.120760811053302</v>
      </c>
      <c r="F67" s="72">
        <v>88.893892992253654</v>
      </c>
      <c r="G67" s="72">
        <v>86.280024751082863</v>
      </c>
      <c r="H67" s="72">
        <v>80.468065725396769</v>
      </c>
      <c r="I67" s="72">
        <v>70.252650682968749</v>
      </c>
      <c r="J67" s="72">
        <v>56.465001878864477</v>
      </c>
      <c r="K67" s="72">
        <v>28.477820258878811</v>
      </c>
      <c r="L67" s="72">
        <v>11.558713645017646</v>
      </c>
      <c r="M67" s="72">
        <v>18.428605733496475</v>
      </c>
      <c r="N67" s="72">
        <v>23.169839114323192</v>
      </c>
      <c r="O67" s="72">
        <v>19.975071074367449</v>
      </c>
      <c r="P67" s="72">
        <v>11.364594605260161</v>
      </c>
      <c r="Q67" s="72">
        <v>8.0607542004277057</v>
      </c>
      <c r="R67" s="72">
        <v>4.9278226967463761</v>
      </c>
      <c r="S67" s="72">
        <v>3.5258411339700118</v>
      </c>
      <c r="T67" s="72">
        <v>2.3975622527690312</v>
      </c>
    </row>
    <row r="68" spans="1:20" ht="18.899999999999999" customHeight="1">
      <c r="A68" s="24" t="str">
        <f>'Page 9'!$A$40</f>
        <v>Geneva</v>
      </c>
      <c r="B68" s="72">
        <v>0</v>
      </c>
      <c r="C68" s="72">
        <v>0</v>
      </c>
      <c r="D68" s="72">
        <v>0</v>
      </c>
      <c r="E68" s="72">
        <v>0</v>
      </c>
      <c r="F68" s="72">
        <v>0</v>
      </c>
      <c r="G68" s="72">
        <v>0</v>
      </c>
      <c r="H68" s="72">
        <v>0</v>
      </c>
      <c r="I68" s="72">
        <v>0</v>
      </c>
      <c r="J68" s="72">
        <v>0</v>
      </c>
      <c r="K68" s="72">
        <v>96.822370511598351</v>
      </c>
      <c r="L68" s="72">
        <v>95.15737905695039</v>
      </c>
      <c r="M68" s="72">
        <v>63.529522124842536</v>
      </c>
      <c r="N68" s="72">
        <v>48.761998660614637</v>
      </c>
      <c r="O68" s="72">
        <v>47.932633236713656</v>
      </c>
      <c r="P68" s="72">
        <v>22.956897428621922</v>
      </c>
      <c r="Q68" s="72">
        <v>14.704978967545467</v>
      </c>
      <c r="R68" s="72">
        <v>8.5879501289846534</v>
      </c>
      <c r="S68" s="72">
        <v>6.4993733076016786</v>
      </c>
      <c r="T68" s="72">
        <v>5.0334668245999987</v>
      </c>
    </row>
    <row r="69" spans="1:20" ht="18.899999999999999" customHeight="1">
      <c r="A69" s="24" t="str">
        <f>'Page 9'!$A$41</f>
        <v>Delémont</v>
      </c>
      <c r="B69" s="72">
        <v>0</v>
      </c>
      <c r="C69" s="72">
        <v>0</v>
      </c>
      <c r="D69" s="72">
        <v>0</v>
      </c>
      <c r="E69" s="72">
        <v>0</v>
      </c>
      <c r="F69" s="72">
        <v>100</v>
      </c>
      <c r="G69" s="72">
        <v>100</v>
      </c>
      <c r="H69" s="72">
        <v>100</v>
      </c>
      <c r="I69" s="72">
        <v>100</v>
      </c>
      <c r="J69" s="72">
        <v>96.055432272089135</v>
      </c>
      <c r="K69" s="72">
        <v>76.704246979431858</v>
      </c>
      <c r="L69" s="72">
        <v>59.62410171365395</v>
      </c>
      <c r="M69" s="72">
        <v>49.734889377809971</v>
      </c>
      <c r="N69" s="72">
        <v>41.667840388303219</v>
      </c>
      <c r="O69" s="72">
        <v>34.516832554006868</v>
      </c>
      <c r="P69" s="72">
        <v>20.307845310924677</v>
      </c>
      <c r="Q69" s="72">
        <v>13.474711457258138</v>
      </c>
      <c r="R69" s="72">
        <v>9.0885699387080034</v>
      </c>
      <c r="S69" s="72">
        <v>6.2532642911253591</v>
      </c>
      <c r="T69" s="72">
        <v>4.8359119462226881</v>
      </c>
    </row>
    <row r="70" spans="1:20" ht="18.899999999999999" customHeight="1">
      <c r="A70" s="24"/>
      <c r="B70" s="72"/>
      <c r="C70" s="72"/>
      <c r="D70" s="72"/>
      <c r="E70" s="72"/>
      <c r="F70" s="72"/>
      <c r="G70" s="72"/>
      <c r="H70" s="72"/>
      <c r="I70" s="72"/>
      <c r="J70" s="72"/>
      <c r="K70" s="72"/>
      <c r="L70" s="72"/>
      <c r="M70" s="72"/>
      <c r="N70" s="72"/>
      <c r="O70" s="72"/>
      <c r="P70" s="72"/>
      <c r="Q70" s="72"/>
      <c r="R70" s="72"/>
      <c r="S70" s="72"/>
      <c r="T70" s="72"/>
    </row>
    <row r="71" spans="1:20" ht="18.899999999999999" customHeight="1">
      <c r="A71" s="24" t="str">
        <f>'Page 9'!$A$43</f>
        <v>Direct federal tax</v>
      </c>
      <c r="B71" s="72">
        <v>0</v>
      </c>
      <c r="C71" s="72">
        <v>0</v>
      </c>
      <c r="D71" s="72">
        <v>0</v>
      </c>
      <c r="E71" s="72">
        <v>0</v>
      </c>
      <c r="F71" s="72">
        <v>0</v>
      </c>
      <c r="G71" s="72">
        <v>0</v>
      </c>
      <c r="H71" s="72">
        <v>0</v>
      </c>
      <c r="I71" s="72">
        <v>100</v>
      </c>
      <c r="J71" s="72">
        <v>100</v>
      </c>
      <c r="K71" s="72">
        <v>100</v>
      </c>
      <c r="L71" s="72">
        <v>100.00000000000001</v>
      </c>
      <c r="M71" s="72">
        <v>100</v>
      </c>
      <c r="N71" s="72">
        <v>100</v>
      </c>
      <c r="O71" s="72">
        <v>76.759380250140012</v>
      </c>
      <c r="P71" s="72">
        <v>33.225569434239532</v>
      </c>
      <c r="Q71" s="72">
        <v>20.067377072681218</v>
      </c>
      <c r="R71" s="72">
        <v>8.3873614279425226</v>
      </c>
      <c r="S71" s="72">
        <v>5.3349911257486147</v>
      </c>
      <c r="T71" s="72">
        <v>3.8936222878703375</v>
      </c>
    </row>
    <row r="72" spans="1:20" ht="18.899999999999999" customHeight="1">
      <c r="A72" s="69"/>
      <c r="B72" s="73"/>
      <c r="C72" s="73"/>
      <c r="D72" s="73"/>
      <c r="E72" s="73"/>
      <c r="F72" s="73"/>
      <c r="G72" s="73"/>
      <c r="H72" s="73"/>
      <c r="I72" s="73"/>
      <c r="J72" s="73"/>
      <c r="K72" s="73"/>
      <c r="L72" s="73"/>
      <c r="M72" s="73"/>
      <c r="N72" s="73"/>
      <c r="O72" s="73"/>
      <c r="P72" s="73"/>
      <c r="Q72" s="73"/>
      <c r="R72" s="73"/>
      <c r="S72" s="73"/>
      <c r="T72" s="73"/>
    </row>
    <row r="94" spans="2:20">
      <c r="B94" s="74"/>
      <c r="C94" s="74"/>
      <c r="D94" s="74"/>
      <c r="E94" s="74"/>
      <c r="F94" s="74"/>
      <c r="G94" s="74"/>
      <c r="H94" s="74"/>
      <c r="I94" s="74"/>
      <c r="J94" s="74"/>
      <c r="K94" s="74"/>
      <c r="L94" s="74"/>
      <c r="M94" s="74"/>
      <c r="N94" s="74"/>
      <c r="O94" s="74"/>
      <c r="P94" s="74"/>
      <c r="Q94" s="74"/>
      <c r="R94" s="74"/>
      <c r="S94" s="74"/>
      <c r="T94" s="74"/>
    </row>
    <row r="95" spans="2:20">
      <c r="B95" s="74"/>
      <c r="C95" s="74"/>
      <c r="D95" s="74"/>
      <c r="E95" s="74"/>
      <c r="F95" s="74"/>
      <c r="G95" s="74"/>
      <c r="H95" s="74"/>
      <c r="I95" s="74"/>
      <c r="J95" s="74"/>
      <c r="K95" s="74"/>
      <c r="L95" s="74"/>
      <c r="M95" s="74"/>
      <c r="N95" s="74"/>
      <c r="O95" s="74"/>
      <c r="P95" s="74"/>
      <c r="Q95" s="74"/>
      <c r="R95" s="74"/>
      <c r="S95" s="74"/>
      <c r="T95" s="74"/>
    </row>
    <row r="96" spans="2:20">
      <c r="B96" s="74"/>
      <c r="C96" s="74"/>
      <c r="D96" s="74"/>
      <c r="E96" s="74"/>
      <c r="F96" s="74"/>
      <c r="G96" s="74"/>
      <c r="H96" s="74"/>
      <c r="I96" s="74"/>
      <c r="J96" s="74"/>
      <c r="K96" s="74"/>
      <c r="L96" s="74"/>
      <c r="M96" s="74"/>
      <c r="N96" s="74"/>
      <c r="O96" s="74"/>
      <c r="P96" s="74"/>
      <c r="Q96" s="74"/>
      <c r="R96" s="74"/>
      <c r="S96" s="74"/>
      <c r="T96" s="74"/>
    </row>
    <row r="97" spans="2:20">
      <c r="B97" s="74"/>
      <c r="C97" s="74"/>
      <c r="D97" s="74"/>
      <c r="E97" s="74"/>
      <c r="F97" s="74"/>
      <c r="G97" s="74"/>
      <c r="H97" s="74"/>
      <c r="I97" s="74"/>
      <c r="J97" s="74"/>
      <c r="K97" s="74"/>
      <c r="L97" s="74"/>
      <c r="M97" s="74"/>
      <c r="N97" s="74"/>
      <c r="O97" s="74"/>
      <c r="P97" s="74"/>
      <c r="Q97" s="74"/>
      <c r="R97" s="74"/>
      <c r="S97" s="74"/>
      <c r="T97" s="74"/>
    </row>
    <row r="98" spans="2:20">
      <c r="B98" s="74"/>
      <c r="C98" s="74"/>
      <c r="D98" s="74"/>
      <c r="E98" s="74"/>
      <c r="F98" s="74"/>
      <c r="G98" s="74"/>
      <c r="H98" s="74"/>
      <c r="I98" s="74"/>
      <c r="J98" s="74"/>
      <c r="K98" s="74"/>
      <c r="L98" s="74"/>
      <c r="M98" s="74"/>
      <c r="N98" s="74"/>
      <c r="O98" s="74"/>
      <c r="P98" s="74"/>
      <c r="Q98" s="74"/>
      <c r="R98" s="74"/>
      <c r="S98" s="74"/>
      <c r="T98" s="74"/>
    </row>
    <row r="99" spans="2:20">
      <c r="B99" s="74"/>
      <c r="C99" s="74"/>
      <c r="D99" s="74"/>
      <c r="E99" s="74"/>
      <c r="F99" s="74"/>
      <c r="G99" s="74"/>
      <c r="H99" s="74"/>
      <c r="I99" s="74"/>
      <c r="J99" s="74"/>
      <c r="K99" s="74"/>
      <c r="L99" s="74"/>
      <c r="M99" s="74"/>
      <c r="N99" s="74"/>
      <c r="O99" s="74"/>
      <c r="P99" s="74"/>
      <c r="Q99" s="74"/>
      <c r="R99" s="74"/>
      <c r="S99" s="74"/>
      <c r="T99" s="74"/>
    </row>
    <row r="100" spans="2:20">
      <c r="B100" s="74"/>
      <c r="C100" s="74"/>
      <c r="D100" s="74"/>
      <c r="E100" s="74"/>
      <c r="F100" s="74"/>
      <c r="G100" s="74"/>
      <c r="H100" s="74"/>
      <c r="I100" s="74"/>
      <c r="J100" s="74"/>
      <c r="K100" s="74"/>
      <c r="L100" s="74"/>
      <c r="M100" s="74"/>
      <c r="N100" s="74"/>
      <c r="O100" s="74"/>
      <c r="P100" s="74"/>
      <c r="Q100" s="74"/>
      <c r="R100" s="74"/>
      <c r="S100" s="74"/>
      <c r="T100" s="74"/>
    </row>
    <row r="101" spans="2:20">
      <c r="B101" s="74"/>
      <c r="C101" s="74"/>
      <c r="D101" s="74"/>
      <c r="E101" s="74"/>
      <c r="F101" s="74"/>
      <c r="G101" s="74"/>
      <c r="H101" s="74"/>
      <c r="I101" s="74"/>
      <c r="J101" s="74"/>
      <c r="K101" s="74"/>
      <c r="L101" s="74"/>
      <c r="M101" s="74"/>
      <c r="N101" s="74"/>
      <c r="O101" s="74"/>
      <c r="P101" s="74"/>
      <c r="Q101" s="74"/>
      <c r="R101" s="74"/>
      <c r="S101" s="74"/>
      <c r="T101" s="74"/>
    </row>
    <row r="102" spans="2:20">
      <c r="B102" s="74"/>
      <c r="C102" s="74"/>
      <c r="D102" s="74"/>
      <c r="E102" s="74"/>
      <c r="F102" s="74"/>
      <c r="G102" s="74"/>
      <c r="H102" s="74"/>
      <c r="I102" s="74"/>
      <c r="J102" s="74"/>
      <c r="K102" s="74"/>
      <c r="L102" s="74"/>
      <c r="M102" s="74"/>
      <c r="N102" s="74"/>
      <c r="O102" s="74"/>
      <c r="P102" s="74"/>
      <c r="Q102" s="74"/>
      <c r="R102" s="74"/>
      <c r="S102" s="74"/>
      <c r="T102" s="74"/>
    </row>
    <row r="103" spans="2:20">
      <c r="B103" s="74"/>
      <c r="C103" s="74"/>
      <c r="D103" s="74"/>
      <c r="E103" s="74"/>
      <c r="F103" s="74"/>
      <c r="G103" s="74"/>
      <c r="H103" s="74"/>
      <c r="I103" s="74"/>
      <c r="J103" s="74"/>
      <c r="K103" s="74"/>
      <c r="L103" s="74"/>
      <c r="M103" s="74"/>
      <c r="N103" s="74"/>
      <c r="O103" s="74"/>
      <c r="P103" s="74"/>
      <c r="Q103" s="74"/>
      <c r="R103" s="74"/>
      <c r="S103" s="74"/>
      <c r="T103" s="74"/>
    </row>
    <row r="104" spans="2:20">
      <c r="B104" s="74"/>
      <c r="C104" s="74"/>
      <c r="D104" s="74"/>
      <c r="E104" s="74"/>
      <c r="F104" s="74"/>
      <c r="G104" s="74"/>
      <c r="H104" s="74"/>
      <c r="I104" s="74"/>
      <c r="J104" s="74"/>
      <c r="K104" s="74"/>
      <c r="L104" s="74"/>
      <c r="M104" s="74"/>
      <c r="N104" s="74"/>
      <c r="O104" s="74"/>
      <c r="P104" s="74"/>
      <c r="Q104" s="74"/>
      <c r="R104" s="74"/>
      <c r="S104" s="74"/>
      <c r="T104" s="74"/>
    </row>
    <row r="105" spans="2:20">
      <c r="B105" s="74"/>
      <c r="C105" s="74"/>
      <c r="D105" s="74"/>
      <c r="E105" s="74"/>
      <c r="F105" s="74"/>
      <c r="G105" s="74"/>
      <c r="H105" s="74"/>
      <c r="I105" s="74"/>
      <c r="J105" s="74"/>
      <c r="K105" s="74"/>
      <c r="L105" s="74"/>
      <c r="M105" s="74"/>
      <c r="N105" s="74"/>
      <c r="O105" s="74"/>
      <c r="P105" s="74"/>
      <c r="Q105" s="74"/>
      <c r="R105" s="74"/>
      <c r="S105" s="74"/>
      <c r="T105" s="74"/>
    </row>
    <row r="106" spans="2:20">
      <c r="B106" s="74"/>
      <c r="C106" s="74"/>
      <c r="D106" s="74"/>
      <c r="E106" s="74"/>
      <c r="F106" s="74"/>
      <c r="G106" s="74"/>
      <c r="H106" s="74"/>
      <c r="I106" s="74"/>
      <c r="J106" s="74"/>
      <c r="K106" s="74"/>
      <c r="L106" s="74"/>
      <c r="M106" s="74"/>
      <c r="N106" s="74"/>
      <c r="O106" s="74"/>
      <c r="P106" s="74"/>
      <c r="Q106" s="74"/>
      <c r="R106" s="74"/>
      <c r="S106" s="74"/>
      <c r="T106" s="74"/>
    </row>
    <row r="107" spans="2:20">
      <c r="B107" s="74"/>
      <c r="C107" s="74"/>
      <c r="D107" s="74"/>
      <c r="E107" s="74"/>
      <c r="F107" s="74"/>
      <c r="G107" s="74"/>
      <c r="H107" s="74"/>
      <c r="I107" s="74"/>
      <c r="J107" s="74"/>
      <c r="K107" s="74"/>
      <c r="L107" s="74"/>
      <c r="M107" s="74"/>
      <c r="N107" s="74"/>
      <c r="O107" s="74"/>
      <c r="P107" s="74"/>
      <c r="Q107" s="74"/>
      <c r="R107" s="74"/>
      <c r="S107" s="74"/>
      <c r="T107" s="74"/>
    </row>
    <row r="108" spans="2:20">
      <c r="B108" s="74"/>
      <c r="C108" s="74"/>
      <c r="D108" s="74"/>
      <c r="E108" s="74"/>
      <c r="F108" s="74"/>
      <c r="G108" s="74"/>
      <c r="H108" s="74"/>
      <c r="I108" s="74"/>
      <c r="J108" s="74"/>
      <c r="K108" s="74"/>
      <c r="L108" s="74"/>
      <c r="M108" s="74"/>
      <c r="N108" s="74"/>
      <c r="O108" s="74"/>
      <c r="P108" s="74"/>
      <c r="Q108" s="74"/>
      <c r="R108" s="74"/>
      <c r="S108" s="74"/>
      <c r="T108" s="74"/>
    </row>
    <row r="109" spans="2:20">
      <c r="B109" s="74"/>
      <c r="C109" s="74"/>
      <c r="D109" s="74"/>
      <c r="E109" s="74"/>
      <c r="F109" s="74"/>
      <c r="G109" s="74"/>
      <c r="H109" s="74"/>
      <c r="I109" s="74"/>
      <c r="J109" s="74"/>
      <c r="K109" s="74"/>
      <c r="L109" s="74"/>
      <c r="M109" s="74"/>
      <c r="N109" s="74"/>
      <c r="O109" s="74"/>
      <c r="P109" s="74"/>
      <c r="Q109" s="74"/>
      <c r="R109" s="74"/>
      <c r="S109" s="74"/>
      <c r="T109" s="74"/>
    </row>
    <row r="110" spans="2:20">
      <c r="B110" s="74"/>
      <c r="C110" s="74"/>
      <c r="D110" s="74"/>
      <c r="E110" s="74"/>
      <c r="F110" s="74"/>
      <c r="G110" s="74"/>
      <c r="H110" s="74"/>
      <c r="I110" s="74"/>
      <c r="J110" s="74"/>
      <c r="K110" s="74"/>
      <c r="L110" s="74"/>
      <c r="M110" s="74"/>
      <c r="N110" s="74"/>
      <c r="O110" s="74"/>
      <c r="P110" s="74"/>
      <c r="Q110" s="74"/>
      <c r="R110" s="74"/>
      <c r="S110" s="74"/>
      <c r="T110" s="74"/>
    </row>
    <row r="111" spans="2:20">
      <c r="B111" s="74"/>
      <c r="C111" s="74"/>
      <c r="D111" s="74"/>
      <c r="E111" s="74"/>
      <c r="F111" s="74"/>
      <c r="G111" s="74"/>
      <c r="H111" s="74"/>
      <c r="I111" s="74"/>
      <c r="J111" s="74"/>
      <c r="K111" s="74"/>
      <c r="L111" s="74"/>
      <c r="M111" s="74"/>
      <c r="N111" s="74"/>
      <c r="O111" s="74"/>
      <c r="P111" s="74"/>
      <c r="Q111" s="74"/>
      <c r="R111" s="74"/>
      <c r="S111" s="74"/>
      <c r="T111" s="74"/>
    </row>
    <row r="112" spans="2:20">
      <c r="B112" s="74"/>
      <c r="C112" s="74"/>
      <c r="D112" s="74"/>
      <c r="E112" s="74"/>
      <c r="F112" s="74"/>
      <c r="G112" s="74"/>
      <c r="H112" s="74"/>
      <c r="I112" s="74"/>
      <c r="J112" s="74"/>
      <c r="K112" s="74"/>
      <c r="L112" s="74"/>
      <c r="M112" s="74"/>
      <c r="N112" s="74"/>
      <c r="O112" s="74"/>
      <c r="P112" s="74"/>
      <c r="Q112" s="74"/>
      <c r="R112" s="74"/>
      <c r="S112" s="74"/>
      <c r="T112" s="74"/>
    </row>
    <row r="113" spans="2:20">
      <c r="B113" s="74"/>
      <c r="C113" s="74"/>
      <c r="D113" s="74"/>
      <c r="E113" s="74"/>
      <c r="F113" s="74"/>
      <c r="G113" s="74"/>
      <c r="H113" s="74"/>
      <c r="I113" s="74"/>
      <c r="J113" s="74"/>
      <c r="K113" s="74"/>
      <c r="L113" s="74"/>
      <c r="M113" s="74"/>
      <c r="N113" s="74"/>
      <c r="O113" s="74"/>
      <c r="P113" s="74"/>
      <c r="Q113" s="74"/>
      <c r="R113" s="74"/>
      <c r="S113" s="74"/>
      <c r="T113" s="74"/>
    </row>
    <row r="114" spans="2:20">
      <c r="B114" s="74"/>
      <c r="C114" s="74"/>
      <c r="D114" s="74"/>
      <c r="E114" s="74"/>
      <c r="F114" s="74"/>
      <c r="G114" s="74"/>
      <c r="H114" s="74"/>
      <c r="I114" s="74"/>
      <c r="J114" s="74"/>
      <c r="K114" s="74"/>
      <c r="L114" s="74"/>
      <c r="M114" s="74"/>
      <c r="N114" s="74"/>
      <c r="O114" s="74"/>
      <c r="P114" s="74"/>
      <c r="Q114" s="74"/>
      <c r="R114" s="74"/>
      <c r="S114" s="74"/>
      <c r="T114" s="74"/>
    </row>
    <row r="115" spans="2:20">
      <c r="B115" s="74"/>
      <c r="C115" s="74"/>
      <c r="D115" s="74"/>
      <c r="E115" s="74"/>
      <c r="F115" s="74"/>
      <c r="G115" s="74"/>
      <c r="H115" s="74"/>
      <c r="I115" s="74"/>
      <c r="J115" s="74"/>
      <c r="K115" s="74"/>
      <c r="L115" s="74"/>
      <c r="M115" s="74"/>
      <c r="N115" s="74"/>
      <c r="O115" s="74"/>
      <c r="P115" s="74"/>
      <c r="Q115" s="74"/>
      <c r="R115" s="74"/>
      <c r="S115" s="74"/>
      <c r="T115" s="74"/>
    </row>
    <row r="116" spans="2:20">
      <c r="B116" s="74"/>
      <c r="C116" s="74"/>
      <c r="D116" s="74"/>
      <c r="E116" s="74"/>
      <c r="F116" s="74"/>
      <c r="G116" s="74"/>
      <c r="H116" s="74"/>
      <c r="I116" s="74"/>
      <c r="J116" s="74"/>
      <c r="K116" s="74"/>
      <c r="L116" s="74"/>
      <c r="M116" s="74"/>
      <c r="N116" s="74"/>
      <c r="O116" s="74"/>
      <c r="P116" s="74"/>
      <c r="Q116" s="74"/>
      <c r="R116" s="74"/>
      <c r="S116" s="74"/>
      <c r="T116" s="74"/>
    </row>
    <row r="117" spans="2:20">
      <c r="B117" s="74"/>
      <c r="C117" s="74"/>
      <c r="D117" s="74"/>
      <c r="E117" s="74"/>
      <c r="F117" s="74"/>
      <c r="G117" s="74"/>
      <c r="H117" s="74"/>
      <c r="I117" s="74"/>
      <c r="J117" s="74"/>
      <c r="K117" s="74"/>
      <c r="L117" s="74"/>
      <c r="M117" s="74"/>
      <c r="N117" s="74"/>
      <c r="O117" s="74"/>
      <c r="P117" s="74"/>
      <c r="Q117" s="74"/>
      <c r="R117" s="74"/>
      <c r="S117" s="74"/>
      <c r="T117" s="74"/>
    </row>
    <row r="118" spans="2:20">
      <c r="B118" s="74"/>
      <c r="C118" s="74"/>
      <c r="D118" s="74"/>
      <c r="E118" s="74"/>
      <c r="F118" s="74"/>
      <c r="G118" s="74"/>
      <c r="H118" s="74"/>
      <c r="I118" s="74"/>
      <c r="J118" s="74"/>
      <c r="K118" s="74"/>
      <c r="L118" s="74"/>
      <c r="M118" s="74"/>
      <c r="N118" s="74"/>
      <c r="O118" s="74"/>
      <c r="P118" s="74"/>
      <c r="Q118" s="74"/>
      <c r="R118" s="74"/>
      <c r="S118" s="74"/>
      <c r="T118" s="74"/>
    </row>
    <row r="119" spans="2:20">
      <c r="B119" s="74"/>
      <c r="C119" s="74"/>
      <c r="D119" s="74"/>
      <c r="E119" s="74"/>
      <c r="F119" s="74"/>
      <c r="G119" s="74"/>
      <c r="H119" s="74"/>
      <c r="I119" s="74"/>
      <c r="J119" s="74"/>
      <c r="K119" s="74"/>
      <c r="L119" s="74"/>
      <c r="M119" s="74"/>
      <c r="N119" s="74"/>
      <c r="O119" s="74"/>
      <c r="P119" s="74"/>
      <c r="Q119" s="74"/>
      <c r="R119" s="74"/>
      <c r="S119" s="74"/>
      <c r="T119" s="74"/>
    </row>
    <row r="120" spans="2:20">
      <c r="B120" s="74"/>
      <c r="C120" s="74"/>
      <c r="D120" s="74"/>
      <c r="E120" s="74"/>
      <c r="F120" s="74"/>
      <c r="G120" s="74"/>
      <c r="H120" s="74"/>
      <c r="I120" s="74"/>
      <c r="J120" s="74"/>
      <c r="K120" s="74"/>
      <c r="L120" s="74"/>
      <c r="M120" s="74"/>
      <c r="N120" s="74"/>
      <c r="O120" s="74"/>
      <c r="P120" s="74"/>
      <c r="Q120" s="74"/>
      <c r="R120" s="74"/>
      <c r="S120" s="74"/>
      <c r="T120" s="74"/>
    </row>
    <row r="121" spans="2:20">
      <c r="B121" s="74"/>
      <c r="C121" s="74"/>
      <c r="D121" s="74"/>
      <c r="E121" s="74"/>
      <c r="F121" s="74"/>
      <c r="G121" s="74"/>
      <c r="H121" s="74"/>
      <c r="I121" s="74"/>
      <c r="J121" s="74"/>
      <c r="K121" s="74"/>
      <c r="L121" s="74"/>
      <c r="M121" s="74"/>
      <c r="N121" s="74"/>
      <c r="O121" s="74"/>
      <c r="P121" s="74"/>
      <c r="Q121" s="74"/>
      <c r="R121" s="74"/>
      <c r="S121" s="74"/>
      <c r="T121" s="74"/>
    </row>
    <row r="122" spans="2:20">
      <c r="B122" s="74"/>
      <c r="C122" s="74"/>
      <c r="D122" s="74"/>
      <c r="E122" s="74"/>
      <c r="F122" s="74"/>
      <c r="G122" s="74"/>
      <c r="H122" s="74"/>
      <c r="I122" s="74"/>
      <c r="J122" s="74"/>
      <c r="K122" s="74"/>
      <c r="L122" s="74"/>
      <c r="M122" s="74"/>
      <c r="N122" s="74"/>
      <c r="O122" s="74"/>
      <c r="P122" s="74"/>
      <c r="Q122" s="74"/>
      <c r="R122" s="74"/>
      <c r="S122" s="74"/>
      <c r="T122" s="74"/>
    </row>
    <row r="123" spans="2:20">
      <c r="B123" s="74"/>
      <c r="C123" s="74"/>
      <c r="D123" s="74"/>
      <c r="E123" s="74"/>
      <c r="F123" s="74"/>
      <c r="G123" s="74"/>
      <c r="H123" s="74"/>
      <c r="I123" s="74"/>
      <c r="J123" s="74"/>
      <c r="K123" s="74"/>
      <c r="L123" s="74"/>
      <c r="M123" s="74"/>
      <c r="N123" s="74"/>
      <c r="O123" s="74"/>
      <c r="P123" s="74"/>
      <c r="Q123" s="74"/>
      <c r="R123" s="74"/>
      <c r="S123" s="74"/>
      <c r="T123" s="74"/>
    </row>
  </sheetData>
  <mergeCells count="3">
    <mergeCell ref="B10:T10"/>
    <mergeCell ref="B13:T13"/>
    <mergeCell ref="B43:T43"/>
  </mergeCells>
  <phoneticPr fontId="7" type="noConversion"/>
  <printOptions horizontalCentered="1"/>
  <pageMargins left="0.39370078740157483" right="0.39370078740157483" top="0.59055118110236227" bottom="0.59055118110236227" header="0.39370078740157483" footer="0.39370078740157483"/>
  <pageSetup paperSize="9" scale="55" orientation="portrait" r:id="rId1"/>
  <headerFooter alignWithMargins="0">
    <oddHeader>&amp;C&amp;"Helvetica,Fett"&amp;12 2010</oddHeader>
    <oddFooter>&amp;L18&amp;C&amp;"Helvetica,Standard" Eidg. Steuerverwaltung  -  Administration fédérale des contributions  -  Amministrazione federale delle contribuzioni</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43"/>
  <dimension ref="A1:N78"/>
  <sheetViews>
    <sheetView zoomScale="60" zoomScaleNormal="60" workbookViewId="0"/>
  </sheetViews>
  <sheetFormatPr baseColWidth="10" defaultColWidth="10.33203125" defaultRowHeight="17.399999999999999"/>
  <cols>
    <col min="1" max="1" width="32.6640625" style="19" customWidth="1"/>
    <col min="2" max="16" width="10.6640625" style="19" customWidth="1"/>
    <col min="17" max="21" width="12.6640625" style="19" customWidth="1"/>
    <col min="22" max="16384" width="10.33203125" style="19"/>
  </cols>
  <sheetData>
    <row r="1" spans="1:14" ht="20.25" customHeight="1">
      <c r="A1" s="17" t="s">
        <v>88</v>
      </c>
      <c r="B1" s="20"/>
      <c r="C1" s="20"/>
      <c r="D1" s="20"/>
      <c r="E1" s="20"/>
      <c r="F1" s="20"/>
      <c r="G1" s="20"/>
      <c r="H1" s="20"/>
      <c r="I1" s="20"/>
      <c r="J1" s="20"/>
      <c r="K1" s="20"/>
      <c r="L1" s="20"/>
      <c r="M1" s="20"/>
      <c r="N1" s="20"/>
    </row>
    <row r="2" spans="1:14" ht="20.25" customHeight="1">
      <c r="B2" s="20"/>
      <c r="C2" s="20"/>
      <c r="D2" s="20"/>
      <c r="E2" s="20"/>
      <c r="F2" s="20"/>
      <c r="G2" s="20"/>
      <c r="H2" s="20"/>
      <c r="I2" s="20"/>
      <c r="J2" s="20"/>
      <c r="K2" s="20"/>
      <c r="L2" s="20"/>
      <c r="M2" s="20"/>
      <c r="N2" s="20"/>
    </row>
    <row r="3" spans="1:14" ht="14.25" customHeight="1">
      <c r="A3" s="20" t="str">
        <f>'Page 9'!$A$3</f>
        <v>Marginal tax burden in the cantonal capitals</v>
      </c>
      <c r="B3" s="17"/>
      <c r="C3" s="17"/>
      <c r="D3" s="17"/>
      <c r="E3" s="17"/>
      <c r="F3" s="17"/>
      <c r="G3" s="17"/>
      <c r="H3" s="17"/>
      <c r="I3" s="21"/>
      <c r="J3" s="17"/>
      <c r="K3" s="17"/>
      <c r="L3" s="17"/>
      <c r="M3" s="17"/>
      <c r="N3" s="17"/>
    </row>
    <row r="4" spans="1:14" ht="15" customHeight="1">
      <c r="A4" s="20"/>
      <c r="B4" s="20"/>
      <c r="C4" s="20"/>
      <c r="D4" s="20"/>
      <c r="E4" s="20"/>
      <c r="F4" s="20"/>
      <c r="G4" s="20"/>
      <c r="H4" s="20"/>
      <c r="I4" s="20"/>
      <c r="J4" s="20"/>
      <c r="K4" s="20"/>
      <c r="L4" s="20"/>
      <c r="M4" s="20"/>
      <c r="N4" s="20"/>
    </row>
    <row r="5" spans="1:14">
      <c r="A5" s="17"/>
      <c r="B5" s="20"/>
      <c r="C5" s="20"/>
      <c r="D5" s="20"/>
      <c r="E5" s="20"/>
      <c r="F5" s="20"/>
      <c r="G5" s="20"/>
      <c r="H5" s="20"/>
      <c r="I5" s="20"/>
      <c r="J5" s="20"/>
      <c r="K5" s="20"/>
      <c r="L5" s="20"/>
      <c r="M5" s="20"/>
      <c r="N5" s="20"/>
    </row>
    <row r="6" spans="1:14">
      <c r="A6" s="20" t="str">
        <f>'Page 9'!$A$6</f>
        <v>Cantonal, municipal and church tax burden on gross earned income</v>
      </c>
      <c r="B6" s="17"/>
      <c r="C6" s="17"/>
      <c r="D6" s="17"/>
      <c r="E6" s="17"/>
      <c r="F6" s="17"/>
      <c r="H6" s="17"/>
      <c r="I6" s="17"/>
      <c r="J6" s="17"/>
      <c r="K6" s="17"/>
      <c r="L6" s="17"/>
      <c r="M6" s="17"/>
      <c r="N6" s="17"/>
    </row>
    <row r="7" spans="1:14">
      <c r="A7" s="20"/>
      <c r="B7" s="17"/>
      <c r="D7" s="17"/>
      <c r="E7" s="17"/>
      <c r="F7" s="17"/>
      <c r="H7" s="17"/>
      <c r="I7" s="17"/>
      <c r="J7" s="17"/>
      <c r="K7" s="17"/>
      <c r="L7" s="17"/>
      <c r="M7" s="17"/>
      <c r="N7" s="17"/>
    </row>
    <row r="8" spans="1:14">
      <c r="A8" s="17"/>
      <c r="B8" s="17"/>
      <c r="C8" s="17"/>
      <c r="D8" s="17"/>
      <c r="E8" s="17"/>
      <c r="F8" s="17"/>
      <c r="G8" s="17"/>
      <c r="H8" s="17"/>
      <c r="I8" s="17"/>
      <c r="J8" s="17"/>
      <c r="K8" s="17"/>
      <c r="L8" s="17"/>
      <c r="M8" s="17"/>
      <c r="N8" s="17"/>
    </row>
    <row r="9" spans="1:14" ht="18" thickBot="1">
      <c r="A9" s="17"/>
      <c r="B9" s="17"/>
      <c r="C9" s="17"/>
      <c r="D9" s="17"/>
      <c r="E9" s="17"/>
      <c r="F9" s="17"/>
      <c r="G9" s="17"/>
      <c r="H9" s="17"/>
      <c r="I9" s="17"/>
      <c r="J9" s="17"/>
      <c r="K9" s="17"/>
      <c r="L9" s="17"/>
      <c r="M9" s="17"/>
      <c r="N9" s="17"/>
    </row>
    <row r="10" spans="1:14" ht="18" thickBot="1">
      <c r="A10" s="22">
        <v>7</v>
      </c>
      <c r="B10" s="825" t="str">
        <f>'Page 9'!$B$1:$N$10</f>
        <v>Gross earned income in 1'000 SFr.</v>
      </c>
      <c r="C10" s="826"/>
      <c r="D10" s="826"/>
      <c r="E10" s="826"/>
      <c r="F10" s="826"/>
      <c r="G10" s="826"/>
      <c r="H10" s="826"/>
      <c r="I10" s="826"/>
      <c r="J10" s="826"/>
      <c r="K10" s="826"/>
      <c r="L10" s="826"/>
      <c r="M10" s="826"/>
      <c r="N10" s="827"/>
    </row>
    <row r="11" spans="1:14">
      <c r="A11" s="23" t="str">
        <f>'Page 9'!$A$11</f>
        <v>Cantonal capitals</v>
      </c>
      <c r="B11" s="29">
        <v>15</v>
      </c>
      <c r="C11" s="29">
        <v>20</v>
      </c>
      <c r="D11" s="29">
        <v>30</v>
      </c>
      <c r="E11" s="29">
        <v>40</v>
      </c>
      <c r="F11" s="29">
        <v>50</v>
      </c>
      <c r="G11" s="29">
        <v>60</v>
      </c>
      <c r="H11" s="29">
        <v>80</v>
      </c>
      <c r="I11" s="29">
        <v>100</v>
      </c>
      <c r="J11" s="29">
        <v>150</v>
      </c>
      <c r="K11" s="29">
        <v>200</v>
      </c>
      <c r="L11" s="29">
        <v>300</v>
      </c>
      <c r="M11" s="29">
        <v>400</v>
      </c>
      <c r="N11" s="29">
        <v>500</v>
      </c>
    </row>
    <row r="12" spans="1:14">
      <c r="A12" s="23"/>
      <c r="B12" s="30" t="s">
        <v>71</v>
      </c>
      <c r="C12" s="30" t="s">
        <v>71</v>
      </c>
      <c r="D12" s="30" t="s">
        <v>71</v>
      </c>
      <c r="E12" s="30" t="s">
        <v>71</v>
      </c>
      <c r="F12" s="30" t="s">
        <v>71</v>
      </c>
      <c r="G12" s="30" t="s">
        <v>71</v>
      </c>
      <c r="H12" s="30" t="s">
        <v>71</v>
      </c>
      <c r="I12" s="30" t="s">
        <v>71</v>
      </c>
      <c r="J12" s="30" t="s">
        <v>71</v>
      </c>
      <c r="K12" s="30" t="s">
        <v>71</v>
      </c>
      <c r="L12" s="30" t="s">
        <v>71</v>
      </c>
      <c r="M12" s="30" t="s">
        <v>71</v>
      </c>
      <c r="N12" s="30" t="s">
        <v>71</v>
      </c>
    </row>
    <row r="13" spans="1:14">
      <c r="A13" s="23" t="str">
        <f>'Page 9'!$A$13</f>
        <v>Confederation</v>
      </c>
      <c r="B13" s="31">
        <v>20</v>
      </c>
      <c r="C13" s="31">
        <v>30</v>
      </c>
      <c r="D13" s="31">
        <v>40</v>
      </c>
      <c r="E13" s="31">
        <v>50</v>
      </c>
      <c r="F13" s="31">
        <v>60</v>
      </c>
      <c r="G13" s="31">
        <v>80</v>
      </c>
      <c r="H13" s="31">
        <v>100</v>
      </c>
      <c r="I13" s="31">
        <v>150</v>
      </c>
      <c r="J13" s="31">
        <v>200</v>
      </c>
      <c r="K13" s="31">
        <v>300</v>
      </c>
      <c r="L13" s="31">
        <v>400</v>
      </c>
      <c r="M13" s="31">
        <v>500</v>
      </c>
      <c r="N13" s="32">
        <v>1000</v>
      </c>
    </row>
    <row r="14" spans="1:14">
      <c r="B14" s="17"/>
      <c r="C14" s="17"/>
      <c r="D14" s="17"/>
      <c r="E14" s="17"/>
      <c r="F14" s="17"/>
      <c r="G14" s="17"/>
      <c r="H14" s="17"/>
      <c r="I14" s="17"/>
      <c r="J14" s="17"/>
      <c r="K14" s="17"/>
      <c r="L14" s="17"/>
      <c r="M14" s="17"/>
      <c r="N14" s="17"/>
    </row>
    <row r="15" spans="1:14">
      <c r="A15" s="17"/>
      <c r="B15" s="822" t="str">
        <f>'Page 9'!$B$15:$N$15</f>
        <v xml:space="preserve">Marginal tax burden in o/o </v>
      </c>
      <c r="C15" s="823"/>
      <c r="D15" s="823"/>
      <c r="E15" s="823"/>
      <c r="F15" s="823"/>
      <c r="G15" s="823"/>
      <c r="H15" s="823"/>
      <c r="I15" s="823"/>
      <c r="J15" s="823"/>
      <c r="K15" s="823"/>
      <c r="L15" s="823"/>
      <c r="M15" s="823"/>
      <c r="N15" s="824"/>
    </row>
    <row r="16" spans="1:14" ht="18.899999999999999" customHeight="1">
      <c r="A16" s="24" t="str">
        <f>'Page 9'!$A$16</f>
        <v>Zurich</v>
      </c>
      <c r="B16" s="25">
        <v>0</v>
      </c>
      <c r="C16" s="25">
        <v>0</v>
      </c>
      <c r="D16" s="25">
        <v>0.41200000000000003</v>
      </c>
      <c r="E16" s="25">
        <v>4.8319999999999999</v>
      </c>
      <c r="F16" s="25">
        <v>6.0230000000000006</v>
      </c>
      <c r="G16" s="25">
        <v>8.0835000000000026</v>
      </c>
      <c r="H16" s="25">
        <v>10.533999999999995</v>
      </c>
      <c r="I16" s="25">
        <v>13.881999999999998</v>
      </c>
      <c r="J16" s="25">
        <v>17.527700000000003</v>
      </c>
      <c r="K16" s="25">
        <v>20.273350000000001</v>
      </c>
      <c r="L16" s="25">
        <v>23.481650000000002</v>
      </c>
      <c r="M16" s="25">
        <v>25.959449999999997</v>
      </c>
      <c r="N16" s="25">
        <v>26.608429999999998</v>
      </c>
    </row>
    <row r="17" spans="1:14" ht="18.899999999999999" customHeight="1">
      <c r="A17" s="24" t="str">
        <f>'Page 9'!$A$17</f>
        <v>Berne</v>
      </c>
      <c r="B17" s="25">
        <v>0</v>
      </c>
      <c r="C17" s="25">
        <v>0</v>
      </c>
      <c r="D17" s="25">
        <v>0</v>
      </c>
      <c r="E17" s="25">
        <v>5.4270000000000005</v>
      </c>
      <c r="F17" s="25">
        <v>12.135500000000002</v>
      </c>
      <c r="G17" s="25">
        <v>17.899000000000001</v>
      </c>
      <c r="H17" s="25">
        <v>15.997750000000002</v>
      </c>
      <c r="I17" s="25">
        <v>18.280200000000001</v>
      </c>
      <c r="J17" s="25">
        <v>22.205400000000001</v>
      </c>
      <c r="K17" s="25">
        <v>24.813400000000001</v>
      </c>
      <c r="L17" s="25">
        <v>25.960649999999998</v>
      </c>
      <c r="M17" s="25">
        <v>27.256400000000024</v>
      </c>
      <c r="N17" s="25">
        <v>27.74164</v>
      </c>
    </row>
    <row r="18" spans="1:14" ht="18.899999999999999" customHeight="1">
      <c r="A18" s="24" t="str">
        <f>'Page 9'!$A$18</f>
        <v>Lucerne</v>
      </c>
      <c r="B18" s="25">
        <v>0</v>
      </c>
      <c r="C18" s="25">
        <v>0</v>
      </c>
      <c r="D18" s="25">
        <v>0</v>
      </c>
      <c r="E18" s="25">
        <v>1.9239999999999999</v>
      </c>
      <c r="F18" s="25">
        <v>11.600000000000001</v>
      </c>
      <c r="G18" s="25">
        <v>11.5715</v>
      </c>
      <c r="H18" s="25">
        <v>13.153500000000001</v>
      </c>
      <c r="I18" s="25">
        <v>14.430000000000001</v>
      </c>
      <c r="J18" s="25">
        <v>17.241999999999997</v>
      </c>
      <c r="K18" s="25">
        <v>19.174099999999999</v>
      </c>
      <c r="L18" s="25">
        <v>19.185300000000002</v>
      </c>
      <c r="M18" s="25">
        <v>19.163799999999988</v>
      </c>
      <c r="N18" s="25">
        <v>19.180940000000003</v>
      </c>
    </row>
    <row r="19" spans="1:14" ht="18.899999999999999" customHeight="1">
      <c r="A19" s="24" t="str">
        <f>'Page 9'!$A$19</f>
        <v>Altdorf</v>
      </c>
      <c r="B19" s="25">
        <v>0</v>
      </c>
      <c r="C19" s="25">
        <v>0</v>
      </c>
      <c r="D19" s="25">
        <v>0</v>
      </c>
      <c r="E19" s="25">
        <v>1.0399900000000002</v>
      </c>
      <c r="F19" s="25">
        <v>13.222729999999999</v>
      </c>
      <c r="G19" s="25">
        <v>13.074159999999996</v>
      </c>
      <c r="H19" s="25">
        <v>12.554165000000003</v>
      </c>
      <c r="I19" s="25">
        <v>11.499318000000002</v>
      </c>
      <c r="J19" s="25">
        <v>13.282157999999997</v>
      </c>
      <c r="K19" s="25">
        <v>13.282157999999999</v>
      </c>
      <c r="L19" s="25">
        <v>13.282157999999997</v>
      </c>
      <c r="M19" s="25">
        <v>13.267301000000007</v>
      </c>
      <c r="N19" s="25">
        <v>13.279186600000001</v>
      </c>
    </row>
    <row r="20" spans="1:14" ht="18.899999999999999" customHeight="1">
      <c r="A20" s="24" t="str">
        <f>'Page 9'!$A$20</f>
        <v>Schwyz</v>
      </c>
      <c r="B20" s="25">
        <v>0</v>
      </c>
      <c r="C20" s="25">
        <v>0</v>
      </c>
      <c r="D20" s="25">
        <v>0.627</v>
      </c>
      <c r="E20" s="25">
        <v>4.4154999999999998</v>
      </c>
      <c r="F20" s="25">
        <v>8.0704999999999991</v>
      </c>
      <c r="G20" s="25">
        <v>8.8917500000000018</v>
      </c>
      <c r="H20" s="25">
        <v>7.9947500000000016</v>
      </c>
      <c r="I20" s="25">
        <v>12.796299999999999</v>
      </c>
      <c r="J20" s="25">
        <v>14.526900000000001</v>
      </c>
      <c r="K20" s="25">
        <v>14.7483</v>
      </c>
      <c r="L20" s="25">
        <v>14.748349999999999</v>
      </c>
      <c r="M20" s="25">
        <v>14.731750000000007</v>
      </c>
      <c r="N20" s="25">
        <v>17.624020000000002</v>
      </c>
    </row>
    <row r="21" spans="1:14" ht="18.899999999999999" customHeight="1">
      <c r="A21" s="24" t="str">
        <f>'Page 9'!$A$21</f>
        <v>Sarnen</v>
      </c>
      <c r="B21" s="25">
        <v>0</v>
      </c>
      <c r="C21" s="25">
        <v>0</v>
      </c>
      <c r="D21" s="25">
        <v>0</v>
      </c>
      <c r="E21" s="25">
        <v>5.2324999999999999</v>
      </c>
      <c r="F21" s="25">
        <v>11.016</v>
      </c>
      <c r="G21" s="25">
        <v>13.219249999999997</v>
      </c>
      <c r="H21" s="25">
        <v>11.5665</v>
      </c>
      <c r="I21" s="25">
        <v>12.145199999999997</v>
      </c>
      <c r="J21" s="25">
        <v>12.310500000000001</v>
      </c>
      <c r="K21" s="25">
        <v>12.310350000000001</v>
      </c>
      <c r="L21" s="25">
        <v>12.310399999999998</v>
      </c>
      <c r="M21" s="25">
        <v>12.296650000000001</v>
      </c>
      <c r="N21" s="25">
        <v>12.307619999999998</v>
      </c>
    </row>
    <row r="22" spans="1:14" ht="18.899999999999999" customHeight="1">
      <c r="A22" s="24" t="str">
        <f>'Page 9'!$A$22</f>
        <v>Stans</v>
      </c>
      <c r="B22" s="25">
        <v>0</v>
      </c>
      <c r="C22" s="25">
        <v>0</v>
      </c>
      <c r="D22" s="25">
        <v>0</v>
      </c>
      <c r="E22" s="25">
        <v>1.7184999999999999</v>
      </c>
      <c r="F22" s="25">
        <v>5.5404999999999998</v>
      </c>
      <c r="G22" s="25">
        <v>9.5002500000000012</v>
      </c>
      <c r="H22" s="25">
        <v>12.610750000000001</v>
      </c>
      <c r="I22" s="25">
        <v>13.2768</v>
      </c>
      <c r="J22" s="25">
        <v>14.623799999999996</v>
      </c>
      <c r="K22" s="25">
        <v>15.331000000000003</v>
      </c>
      <c r="L22" s="25">
        <v>14.806449999999996</v>
      </c>
      <c r="M22" s="25">
        <v>13.419650000000008</v>
      </c>
      <c r="N22" s="25">
        <v>13.419649999999999</v>
      </c>
    </row>
    <row r="23" spans="1:14" ht="18.899999999999999" customHeight="1">
      <c r="A23" s="24" t="str">
        <f>'Page 9'!$A$23</f>
        <v>Glarus</v>
      </c>
      <c r="B23" s="25">
        <v>0</v>
      </c>
      <c r="C23" s="25">
        <v>0</v>
      </c>
      <c r="D23" s="25">
        <v>3.5559999999999996</v>
      </c>
      <c r="E23" s="25">
        <v>8.9405000000000001</v>
      </c>
      <c r="F23" s="25">
        <v>11.023999999999999</v>
      </c>
      <c r="G23" s="25">
        <v>9.8550000000000022</v>
      </c>
      <c r="H23" s="25">
        <v>12.300250000000002</v>
      </c>
      <c r="I23" s="25">
        <v>15.656500000000003</v>
      </c>
      <c r="J23" s="25">
        <v>17.030699999999996</v>
      </c>
      <c r="K23" s="25">
        <v>18.135599999999997</v>
      </c>
      <c r="L23" s="25">
        <v>19.869150000000008</v>
      </c>
      <c r="M23" s="25">
        <v>20.256499999999996</v>
      </c>
      <c r="N23" s="25">
        <v>21.219919999999998</v>
      </c>
    </row>
    <row r="24" spans="1:14" ht="18.899999999999999" customHeight="1">
      <c r="A24" s="24" t="str">
        <f>'Page 9'!$A$24</f>
        <v>Zug</v>
      </c>
      <c r="B24" s="25">
        <v>0</v>
      </c>
      <c r="C24" s="25">
        <v>0</v>
      </c>
      <c r="D24" s="25">
        <v>0</v>
      </c>
      <c r="E24" s="25">
        <v>0</v>
      </c>
      <c r="F24" s="25">
        <v>0</v>
      </c>
      <c r="G24" s="25">
        <v>1.7952500000000002</v>
      </c>
      <c r="H24" s="25">
        <v>3.5502499999999992</v>
      </c>
      <c r="I24" s="25">
        <v>4.4148999999999994</v>
      </c>
      <c r="J24" s="25">
        <v>7.3173000000000004</v>
      </c>
      <c r="K24" s="25">
        <v>14.380700000000001</v>
      </c>
      <c r="L24" s="25">
        <v>13.684200000000004</v>
      </c>
      <c r="M24" s="25">
        <v>10.644599999999999</v>
      </c>
      <c r="N24" s="25">
        <v>10.65408</v>
      </c>
    </row>
    <row r="25" spans="1:14" ht="18.899999999999999" customHeight="1">
      <c r="A25" s="24" t="str">
        <f>'Page 9'!$A$25</f>
        <v>Fribourg</v>
      </c>
      <c r="B25" s="25">
        <v>0</v>
      </c>
      <c r="C25" s="25">
        <v>0</v>
      </c>
      <c r="D25" s="25">
        <v>0.65050000000000008</v>
      </c>
      <c r="E25" s="25">
        <v>3.3165</v>
      </c>
      <c r="F25" s="25">
        <v>8.7164999999999999</v>
      </c>
      <c r="G25" s="25">
        <v>10.995749999999999</v>
      </c>
      <c r="H25" s="25">
        <v>13.622999999999996</v>
      </c>
      <c r="I25" s="25">
        <v>19.547300000000011</v>
      </c>
      <c r="J25" s="25">
        <v>22.312999999999995</v>
      </c>
      <c r="K25" s="25">
        <v>23.801049999999996</v>
      </c>
      <c r="L25" s="25">
        <v>27.296549999999996</v>
      </c>
      <c r="M25" s="25">
        <v>27.469700000000014</v>
      </c>
      <c r="N25" s="25">
        <v>22.75704</v>
      </c>
    </row>
    <row r="26" spans="1:14" ht="18.899999999999999" customHeight="1">
      <c r="A26" s="24" t="str">
        <f>'Page 9'!$A$26</f>
        <v>Solothurn</v>
      </c>
      <c r="B26" s="25">
        <v>0</v>
      </c>
      <c r="C26" s="25">
        <v>0</v>
      </c>
      <c r="D26" s="25">
        <v>3.0115000000000003</v>
      </c>
      <c r="E26" s="25">
        <v>12.0185</v>
      </c>
      <c r="F26" s="25">
        <v>14.455000000000002</v>
      </c>
      <c r="G26" s="25">
        <v>13.125999999999999</v>
      </c>
      <c r="H26" s="25">
        <v>15.957500000000005</v>
      </c>
      <c r="I26" s="25">
        <v>19.548699999999997</v>
      </c>
      <c r="J26" s="25">
        <v>21.989300000000007</v>
      </c>
      <c r="K26" s="25">
        <v>23.932049999999997</v>
      </c>
      <c r="L26" s="25">
        <v>24.667499999999986</v>
      </c>
      <c r="M26" s="25">
        <v>24.667550000000034</v>
      </c>
      <c r="N26" s="25">
        <v>23.316009999999999</v>
      </c>
    </row>
    <row r="27" spans="1:14" ht="18.899999999999999" customHeight="1">
      <c r="A27" s="24" t="str">
        <f>'Page 9'!$A$27</f>
        <v>Basel</v>
      </c>
      <c r="B27" s="25">
        <v>0</v>
      </c>
      <c r="C27" s="25">
        <v>0</v>
      </c>
      <c r="D27" s="25">
        <v>0</v>
      </c>
      <c r="E27" s="25">
        <v>0</v>
      </c>
      <c r="F27" s="25">
        <v>0</v>
      </c>
      <c r="G27" s="25">
        <v>14.898499999999999</v>
      </c>
      <c r="H27" s="25">
        <v>21.266750000000002</v>
      </c>
      <c r="I27" s="25">
        <v>21.342200000000005</v>
      </c>
      <c r="J27" s="25">
        <v>21.482799999999997</v>
      </c>
      <c r="K27" s="25">
        <v>21.48105</v>
      </c>
      <c r="L27" s="25">
        <v>21.482799999999997</v>
      </c>
      <c r="M27" s="25">
        <v>21.458800000000004</v>
      </c>
      <c r="N27" s="25">
        <v>24.994619999999998</v>
      </c>
    </row>
    <row r="28" spans="1:14" ht="18.899999999999999" customHeight="1">
      <c r="A28" s="24" t="str">
        <f>'Page 9'!$A$28</f>
        <v>Liestal</v>
      </c>
      <c r="B28" s="25">
        <v>0</v>
      </c>
      <c r="C28" s="25">
        <v>0</v>
      </c>
      <c r="D28" s="25">
        <v>0</v>
      </c>
      <c r="E28" s="25">
        <v>0</v>
      </c>
      <c r="F28" s="25">
        <v>0</v>
      </c>
      <c r="G28" s="25">
        <v>12.686249999999999</v>
      </c>
      <c r="H28" s="25">
        <v>18.240000000000002</v>
      </c>
      <c r="I28" s="25">
        <v>21.312300000000004</v>
      </c>
      <c r="J28" s="25">
        <v>23.714299999999998</v>
      </c>
      <c r="K28" s="25">
        <v>25.744750000000003</v>
      </c>
      <c r="L28" s="25">
        <v>26.492799999999988</v>
      </c>
      <c r="M28" s="25">
        <v>26.888850000000009</v>
      </c>
      <c r="N28" s="25">
        <v>27.658359999999998</v>
      </c>
    </row>
    <row r="29" spans="1:14" ht="18.899999999999999" customHeight="1">
      <c r="A29" s="24" t="str">
        <f>'Page 9'!$A$29</f>
        <v>Schaffhausen</v>
      </c>
      <c r="B29" s="25">
        <v>0</v>
      </c>
      <c r="C29" s="25">
        <v>0</v>
      </c>
      <c r="D29" s="25">
        <v>0.30349999999999994</v>
      </c>
      <c r="E29" s="25">
        <v>6.8815</v>
      </c>
      <c r="F29" s="25">
        <v>10.926500000000001</v>
      </c>
      <c r="G29" s="25">
        <v>12.137249999999996</v>
      </c>
      <c r="H29" s="25">
        <v>12.497250000000005</v>
      </c>
      <c r="I29" s="25">
        <v>15.684800000000001</v>
      </c>
      <c r="J29" s="25">
        <v>21.067699999999999</v>
      </c>
      <c r="K29" s="25">
        <v>22.123299999999997</v>
      </c>
      <c r="L29" s="25">
        <v>23.577750000000009</v>
      </c>
      <c r="M29" s="25">
        <v>23.067300000000003</v>
      </c>
      <c r="N29" s="25">
        <v>19.909389999999998</v>
      </c>
    </row>
    <row r="30" spans="1:14" ht="18.899999999999999" customHeight="1">
      <c r="A30" s="24" t="str">
        <f>'Page 9'!$A$30</f>
        <v>Herisau</v>
      </c>
      <c r="B30" s="25">
        <v>0</v>
      </c>
      <c r="C30" s="25">
        <v>0</v>
      </c>
      <c r="D30" s="25">
        <v>4.0615000000000014</v>
      </c>
      <c r="E30" s="25">
        <v>10.687000000000001</v>
      </c>
      <c r="F30" s="25">
        <v>12.4695</v>
      </c>
      <c r="G30" s="25">
        <v>10.322750000000001</v>
      </c>
      <c r="H30" s="25">
        <v>14.140249999999996</v>
      </c>
      <c r="I30" s="25">
        <v>18.151899999999998</v>
      </c>
      <c r="J30" s="25">
        <v>19.399900000000009</v>
      </c>
      <c r="K30" s="25">
        <v>20.002749999999999</v>
      </c>
      <c r="L30" s="25">
        <v>20.092649999999995</v>
      </c>
      <c r="M30" s="25">
        <v>19.454050000000016</v>
      </c>
      <c r="N30" s="25">
        <v>18.010080000000002</v>
      </c>
    </row>
    <row r="31" spans="1:14" ht="18.899999999999999" customHeight="1">
      <c r="A31" s="24" t="str">
        <f>'Page 9'!$A$31</f>
        <v>Appenzell</v>
      </c>
      <c r="B31" s="25">
        <v>0</v>
      </c>
      <c r="C31" s="25">
        <v>1.155</v>
      </c>
      <c r="D31" s="25">
        <v>3.4934999999999992</v>
      </c>
      <c r="E31" s="25">
        <v>5.4329999999999998</v>
      </c>
      <c r="F31" s="25">
        <v>6.044999999999999</v>
      </c>
      <c r="G31" s="25">
        <v>7.2039999999999988</v>
      </c>
      <c r="H31" s="25">
        <v>10.83</v>
      </c>
      <c r="I31" s="25">
        <v>13.2446</v>
      </c>
      <c r="J31" s="25">
        <v>13.713700000000003</v>
      </c>
      <c r="K31" s="25">
        <v>14.399749999999997</v>
      </c>
      <c r="L31" s="25">
        <v>13.928300000000002</v>
      </c>
      <c r="M31" s="25">
        <v>13.401699999999996</v>
      </c>
      <c r="N31" s="25">
        <v>12.798499999999999</v>
      </c>
    </row>
    <row r="32" spans="1:14" ht="18.899999999999999" customHeight="1">
      <c r="A32" s="24" t="str">
        <f>'Page 9'!$A$32</f>
        <v>St. Gall</v>
      </c>
      <c r="B32" s="25">
        <v>0</v>
      </c>
      <c r="C32" s="25">
        <v>0</v>
      </c>
      <c r="D32" s="25">
        <v>0</v>
      </c>
      <c r="E32" s="25">
        <v>1.3740000000000001</v>
      </c>
      <c r="F32" s="25">
        <v>9.1485000000000003</v>
      </c>
      <c r="G32" s="25">
        <v>13.018750000000001</v>
      </c>
      <c r="H32" s="25">
        <v>14.376249999999999</v>
      </c>
      <c r="I32" s="25">
        <v>20.119799999999994</v>
      </c>
      <c r="J32" s="25">
        <v>22.996900000000011</v>
      </c>
      <c r="K32" s="25">
        <v>23.756450000000001</v>
      </c>
      <c r="L32" s="25">
        <v>23.950300000000002</v>
      </c>
      <c r="M32" s="25">
        <v>23.920399999999979</v>
      </c>
      <c r="N32" s="25">
        <v>22.062800000000003</v>
      </c>
    </row>
    <row r="33" spans="1:14" ht="18.899999999999999" customHeight="1">
      <c r="A33" s="24" t="str">
        <f>'Page 9'!$A$33</f>
        <v>Chur</v>
      </c>
      <c r="B33" s="25">
        <v>0</v>
      </c>
      <c r="C33" s="25">
        <v>0</v>
      </c>
      <c r="D33" s="25">
        <v>0</v>
      </c>
      <c r="E33" s="25">
        <v>0</v>
      </c>
      <c r="F33" s="25">
        <v>4.8872999999999998</v>
      </c>
      <c r="G33" s="25">
        <v>12.37205</v>
      </c>
      <c r="H33" s="25">
        <v>12.800699999999999</v>
      </c>
      <c r="I33" s="25">
        <v>15.28022</v>
      </c>
      <c r="J33" s="25">
        <v>18.925760000000004</v>
      </c>
      <c r="K33" s="25">
        <v>19.702219999999997</v>
      </c>
      <c r="L33" s="25">
        <v>20.126429999999999</v>
      </c>
      <c r="M33" s="25">
        <v>20.176180000000006</v>
      </c>
      <c r="N33" s="25">
        <v>20.502000000000002</v>
      </c>
    </row>
    <row r="34" spans="1:14" ht="18.899999999999999" customHeight="1">
      <c r="A34" s="24" t="str">
        <f>'Page 9'!$A$34</f>
        <v>Aarau</v>
      </c>
      <c r="B34" s="25">
        <v>0</v>
      </c>
      <c r="C34" s="25">
        <v>0</v>
      </c>
      <c r="D34" s="25">
        <v>1.2320000000000002</v>
      </c>
      <c r="E34" s="25">
        <v>4.883</v>
      </c>
      <c r="F34" s="25">
        <v>6.6079999999999997</v>
      </c>
      <c r="G34" s="25">
        <v>9.5872499999999992</v>
      </c>
      <c r="H34" s="25">
        <v>12.30875</v>
      </c>
      <c r="I34" s="25">
        <v>15.305899999999998</v>
      </c>
      <c r="J34" s="25">
        <v>18.222500000000004</v>
      </c>
      <c r="K34" s="25">
        <v>19.463350000000002</v>
      </c>
      <c r="L34" s="25">
        <v>20.077099999999998</v>
      </c>
      <c r="M34" s="25">
        <v>21.003399999999985</v>
      </c>
      <c r="N34" s="25">
        <v>21.494360000000004</v>
      </c>
    </row>
    <row r="35" spans="1:14" ht="18.899999999999999" customHeight="1">
      <c r="A35" s="24" t="str">
        <f>'Page 9'!$A$35</f>
        <v>Frauenfeld</v>
      </c>
      <c r="B35" s="25">
        <v>0</v>
      </c>
      <c r="C35" s="25">
        <v>0</v>
      </c>
      <c r="D35" s="25">
        <v>0</v>
      </c>
      <c r="E35" s="25">
        <v>0</v>
      </c>
      <c r="F35" s="25">
        <v>6.8285</v>
      </c>
      <c r="G35" s="25">
        <v>12.129750000000001</v>
      </c>
      <c r="H35" s="25">
        <v>13.23725</v>
      </c>
      <c r="I35" s="25">
        <v>16.279499999999995</v>
      </c>
      <c r="J35" s="25">
        <v>17.472900000000006</v>
      </c>
      <c r="K35" s="25">
        <v>18.595350000000003</v>
      </c>
      <c r="L35" s="25">
        <v>19.136599999999994</v>
      </c>
      <c r="M35" s="25">
        <v>19.928550000000016</v>
      </c>
      <c r="N35" s="25">
        <v>19.950259999999997</v>
      </c>
    </row>
    <row r="36" spans="1:14" ht="18.899999999999999" customHeight="1">
      <c r="A36" s="24" t="str">
        <f>'Page 9'!$A$36</f>
        <v>Bellinzona</v>
      </c>
      <c r="B36" s="25">
        <v>0</v>
      </c>
      <c r="C36" s="25">
        <v>0</v>
      </c>
      <c r="D36" s="25">
        <v>0</v>
      </c>
      <c r="E36" s="25">
        <v>0</v>
      </c>
      <c r="F36" s="25">
        <v>6.8074999999999992</v>
      </c>
      <c r="G36" s="25">
        <v>6.1207500000000001</v>
      </c>
      <c r="H36" s="25">
        <v>11.775249999999998</v>
      </c>
      <c r="I36" s="25">
        <v>17.314499999999999</v>
      </c>
      <c r="J36" s="25">
        <v>22.06669999999999</v>
      </c>
      <c r="K36" s="25">
        <v>23.991050000000001</v>
      </c>
      <c r="L36" s="25">
        <v>25.560250000000007</v>
      </c>
      <c r="M36" s="25">
        <v>25.942599999999992</v>
      </c>
      <c r="N36" s="25">
        <v>26.05397</v>
      </c>
    </row>
    <row r="37" spans="1:14" ht="18.899999999999999" customHeight="1">
      <c r="A37" s="24" t="str">
        <f>'Page 9'!$A$37</f>
        <v>Lausanne</v>
      </c>
      <c r="B37" s="25">
        <v>0</v>
      </c>
      <c r="C37" s="25">
        <v>0</v>
      </c>
      <c r="D37" s="25">
        <v>0</v>
      </c>
      <c r="E37" s="25">
        <v>0.11700000000000001</v>
      </c>
      <c r="F37" s="25">
        <v>6.1875</v>
      </c>
      <c r="G37" s="25">
        <v>16.496750000000002</v>
      </c>
      <c r="H37" s="25">
        <v>25.753999999999998</v>
      </c>
      <c r="I37" s="25">
        <v>17.267800000000001</v>
      </c>
      <c r="J37" s="25">
        <v>20.006200000000003</v>
      </c>
      <c r="K37" s="25">
        <v>23.84995</v>
      </c>
      <c r="L37" s="25">
        <v>28.831499999999998</v>
      </c>
      <c r="M37" s="25">
        <v>29.948149999999995</v>
      </c>
      <c r="N37" s="25">
        <v>30.63456</v>
      </c>
    </row>
    <row r="38" spans="1:14" ht="18.899999999999999" customHeight="1">
      <c r="A38" s="24" t="str">
        <f>'Page 9'!$A$38</f>
        <v>Sion</v>
      </c>
      <c r="B38" s="25">
        <v>0</v>
      </c>
      <c r="C38" s="25">
        <v>0</v>
      </c>
      <c r="D38" s="25">
        <v>0</v>
      </c>
      <c r="E38" s="25">
        <v>0</v>
      </c>
      <c r="F38" s="25">
        <v>4.089999999999999</v>
      </c>
      <c r="G38" s="25">
        <v>6.3924999999999992</v>
      </c>
      <c r="H38" s="25">
        <v>11.137</v>
      </c>
      <c r="I38" s="25">
        <v>14.202399999999999</v>
      </c>
      <c r="J38" s="25">
        <v>22.367800000000003</v>
      </c>
      <c r="K38" s="25">
        <v>23.763199999999998</v>
      </c>
      <c r="L38" s="25">
        <v>24.097800000000003</v>
      </c>
      <c r="M38" s="25">
        <v>23.833600000000004</v>
      </c>
      <c r="N38" s="25">
        <v>22.639949999999999</v>
      </c>
    </row>
    <row r="39" spans="1:14" ht="18.899999999999999" customHeight="1">
      <c r="A39" s="24" t="str">
        <f>'Page 9'!$A$39</f>
        <v>Neuchâtel</v>
      </c>
      <c r="B39" s="25">
        <v>0</v>
      </c>
      <c r="C39" s="25">
        <v>0</v>
      </c>
      <c r="D39" s="25">
        <v>1.1045</v>
      </c>
      <c r="E39" s="25">
        <v>4.4365000000000006</v>
      </c>
      <c r="F39" s="25">
        <v>13.865</v>
      </c>
      <c r="G39" s="25">
        <v>19.739250000000006</v>
      </c>
      <c r="H39" s="25">
        <v>16.35125</v>
      </c>
      <c r="I39" s="25">
        <v>21.542400000000001</v>
      </c>
      <c r="J39" s="25">
        <v>24.461999999999993</v>
      </c>
      <c r="K39" s="25">
        <v>27.264450000000007</v>
      </c>
      <c r="L39" s="25">
        <v>28.524250000000002</v>
      </c>
      <c r="M39" s="25">
        <v>25.595399999999994</v>
      </c>
      <c r="N39" s="25">
        <v>24.62426</v>
      </c>
    </row>
    <row r="40" spans="1:14" ht="18.899999999999999" customHeight="1">
      <c r="A40" s="24" t="str">
        <f>'Page 9'!$A$40</f>
        <v>Geneva</v>
      </c>
      <c r="B40" s="25">
        <v>0</v>
      </c>
      <c r="C40" s="25">
        <v>0</v>
      </c>
      <c r="D40" s="25">
        <v>0</v>
      </c>
      <c r="E40" s="25">
        <v>0</v>
      </c>
      <c r="F40" s="25">
        <v>0</v>
      </c>
      <c r="G40" s="25">
        <v>1.4222500000000002</v>
      </c>
      <c r="H40" s="25">
        <v>13.672500000000001</v>
      </c>
      <c r="I40" s="25">
        <v>18.885400000000001</v>
      </c>
      <c r="J40" s="25">
        <v>23.147999999999996</v>
      </c>
      <c r="K40" s="25">
        <v>23.846999999999994</v>
      </c>
      <c r="L40" s="25">
        <v>24.697150000000008</v>
      </c>
      <c r="M40" s="25">
        <v>26.256949999999996</v>
      </c>
      <c r="N40" s="25">
        <v>27.996729999999992</v>
      </c>
    </row>
    <row r="41" spans="1:14" ht="18.899999999999999" customHeight="1">
      <c r="A41" s="24" t="str">
        <f>'Page 9'!$A$41</f>
        <v>Delémont</v>
      </c>
      <c r="B41" s="25">
        <v>0</v>
      </c>
      <c r="C41" s="25">
        <v>0</v>
      </c>
      <c r="D41" s="25">
        <v>0</v>
      </c>
      <c r="E41" s="25">
        <v>5.2164999999999999</v>
      </c>
      <c r="F41" s="25">
        <v>11.795</v>
      </c>
      <c r="G41" s="25">
        <v>15.299000000000005</v>
      </c>
      <c r="H41" s="25">
        <v>19.121999999999996</v>
      </c>
      <c r="I41" s="25">
        <v>20.750600000000002</v>
      </c>
      <c r="J41" s="25">
        <v>22.233199999999997</v>
      </c>
      <c r="K41" s="25">
        <v>24.879150000000003</v>
      </c>
      <c r="L41" s="25">
        <v>26.520349999999997</v>
      </c>
      <c r="M41" s="25">
        <v>26.629849999999994</v>
      </c>
      <c r="N41" s="25">
        <v>26.971690000000002</v>
      </c>
    </row>
    <row r="42" spans="1:14" ht="17.25" customHeight="1">
      <c r="A42" s="24"/>
      <c r="B42" s="25"/>
      <c r="C42" s="25"/>
      <c r="D42" s="25"/>
      <c r="E42" s="25"/>
      <c r="F42" s="25"/>
      <c r="G42" s="25"/>
      <c r="H42" s="25"/>
      <c r="I42" s="25"/>
      <c r="J42" s="25"/>
      <c r="K42" s="25"/>
      <c r="L42" s="25"/>
      <c r="M42" s="25"/>
      <c r="N42" s="25"/>
    </row>
    <row r="43" spans="1:14" ht="24" customHeight="1">
      <c r="A43" s="24" t="str">
        <f>'Page 9'!$A$43</f>
        <v>Direct federal tax</v>
      </c>
      <c r="B43" s="25">
        <v>0</v>
      </c>
      <c r="C43" s="25">
        <v>0</v>
      </c>
      <c r="D43" s="25">
        <v>0</v>
      </c>
      <c r="E43" s="25">
        <v>0</v>
      </c>
      <c r="F43" s="25">
        <v>0</v>
      </c>
      <c r="G43" s="25">
        <v>0</v>
      </c>
      <c r="H43" s="25">
        <v>0.44999999999999996</v>
      </c>
      <c r="I43" s="25">
        <v>3.7159999999999997</v>
      </c>
      <c r="J43" s="25">
        <v>8.0820000000000007</v>
      </c>
      <c r="K43" s="25">
        <v>11.622</v>
      </c>
      <c r="L43" s="25">
        <v>11.622</v>
      </c>
      <c r="M43" s="25">
        <v>11.609</v>
      </c>
      <c r="N43" s="25">
        <v>11.619400000000001</v>
      </c>
    </row>
    <row r="44" spans="1:14" ht="27" customHeight="1">
      <c r="A44" s="28"/>
      <c r="B44" s="17"/>
      <c r="C44" s="17"/>
      <c r="D44" s="17"/>
      <c r="E44" s="17"/>
      <c r="F44" s="17"/>
      <c r="G44" s="17"/>
      <c r="H44" s="17"/>
      <c r="I44" s="17"/>
      <c r="J44" s="17"/>
      <c r="K44" s="17"/>
      <c r="L44" s="17"/>
      <c r="M44" s="17"/>
      <c r="N44" s="17"/>
    </row>
    <row r="45" spans="1:14">
      <c r="A45" s="17"/>
      <c r="B45" s="17"/>
      <c r="C45" s="17"/>
      <c r="D45" s="17"/>
      <c r="E45" s="17"/>
      <c r="F45" s="17"/>
      <c r="G45" s="17"/>
      <c r="H45" s="17"/>
      <c r="I45" s="17"/>
      <c r="J45" s="17"/>
      <c r="K45" s="17"/>
      <c r="L45" s="17"/>
      <c r="M45" s="17"/>
      <c r="N45" s="17"/>
    </row>
    <row r="46" spans="1:14">
      <c r="A46" s="17"/>
      <c r="B46" s="17"/>
      <c r="C46" s="17"/>
      <c r="D46" s="17"/>
      <c r="E46" s="17"/>
      <c r="F46" s="17"/>
      <c r="G46" s="17"/>
      <c r="H46" s="17"/>
      <c r="I46" s="17"/>
      <c r="J46" s="17"/>
      <c r="K46" s="17"/>
      <c r="L46" s="17"/>
      <c r="M46" s="17"/>
      <c r="N46" s="17"/>
    </row>
    <row r="47" spans="1:14">
      <c r="A47" s="17"/>
      <c r="B47" s="17"/>
      <c r="C47" s="17"/>
      <c r="D47" s="17"/>
      <c r="E47" s="17"/>
      <c r="F47" s="17"/>
      <c r="G47" s="17"/>
      <c r="H47" s="17"/>
      <c r="I47" s="17"/>
      <c r="J47" s="17"/>
      <c r="K47" s="17"/>
      <c r="L47" s="17"/>
      <c r="M47" s="17"/>
      <c r="N47" s="17"/>
    </row>
    <row r="48" spans="1:14">
      <c r="A48" s="17"/>
      <c r="B48" s="17"/>
      <c r="C48" s="17"/>
      <c r="D48" s="17"/>
      <c r="E48" s="17"/>
      <c r="F48" s="17"/>
      <c r="G48" s="17"/>
      <c r="H48" s="17"/>
      <c r="I48" s="17"/>
      <c r="J48" s="17"/>
      <c r="K48" s="17"/>
      <c r="L48" s="17"/>
      <c r="M48" s="17"/>
      <c r="N48" s="17"/>
    </row>
    <row r="49" spans="1:14">
      <c r="A49" s="17"/>
      <c r="B49" s="17"/>
      <c r="C49" s="17"/>
      <c r="D49" s="17"/>
      <c r="E49" s="17"/>
      <c r="F49" s="17"/>
      <c r="G49" s="17"/>
      <c r="H49" s="17"/>
      <c r="I49" s="17"/>
      <c r="J49" s="17"/>
      <c r="K49" s="17"/>
      <c r="L49" s="17"/>
      <c r="M49" s="17"/>
      <c r="N49" s="17"/>
    </row>
    <row r="50" spans="1:14">
      <c r="A50" s="17"/>
      <c r="B50" s="17"/>
      <c r="C50" s="17"/>
      <c r="D50" s="17"/>
      <c r="E50" s="17"/>
      <c r="F50" s="17"/>
      <c r="G50" s="17"/>
      <c r="H50" s="17"/>
      <c r="I50" s="17"/>
      <c r="J50" s="17"/>
      <c r="K50" s="17"/>
      <c r="L50" s="17"/>
      <c r="M50" s="17"/>
      <c r="N50" s="17"/>
    </row>
    <row r="51" spans="1:14">
      <c r="A51" s="17"/>
      <c r="B51" s="17"/>
      <c r="C51" s="17"/>
      <c r="D51" s="17"/>
      <c r="E51" s="17"/>
      <c r="F51" s="17"/>
      <c r="G51" s="17"/>
      <c r="H51" s="17"/>
      <c r="I51" s="17"/>
      <c r="J51" s="17"/>
      <c r="K51" s="17"/>
      <c r="L51" s="17"/>
      <c r="M51" s="17"/>
      <c r="N51" s="17"/>
    </row>
    <row r="52" spans="1:14">
      <c r="A52" s="17"/>
      <c r="B52" s="17"/>
      <c r="C52" s="17"/>
      <c r="D52" s="17"/>
      <c r="E52" s="17"/>
      <c r="F52" s="17"/>
      <c r="G52" s="17"/>
      <c r="H52" s="17"/>
      <c r="I52" s="17"/>
      <c r="J52" s="17"/>
      <c r="K52" s="17"/>
      <c r="L52" s="17"/>
      <c r="M52" s="17"/>
      <c r="N52" s="17"/>
    </row>
    <row r="53" spans="1:14">
      <c r="A53" s="17"/>
      <c r="B53" s="17"/>
      <c r="C53" s="17"/>
      <c r="D53" s="17"/>
      <c r="E53" s="17"/>
      <c r="F53" s="17"/>
      <c r="G53" s="17"/>
      <c r="H53" s="17"/>
      <c r="I53" s="17"/>
      <c r="J53" s="17"/>
      <c r="K53" s="17"/>
      <c r="L53" s="17"/>
      <c r="M53" s="17"/>
      <c r="N53" s="17"/>
    </row>
    <row r="54" spans="1:14">
      <c r="A54" s="17"/>
      <c r="B54" s="17"/>
      <c r="C54" s="17"/>
      <c r="D54" s="17"/>
      <c r="E54" s="17"/>
      <c r="F54" s="17"/>
      <c r="G54" s="17"/>
      <c r="H54" s="17"/>
      <c r="I54" s="17"/>
      <c r="J54" s="17"/>
      <c r="K54" s="17"/>
      <c r="L54" s="17"/>
      <c r="M54" s="17"/>
      <c r="N54" s="17"/>
    </row>
    <row r="55" spans="1:14">
      <c r="A55" s="17"/>
      <c r="B55" s="17"/>
      <c r="C55" s="17"/>
      <c r="D55" s="17"/>
      <c r="E55" s="17"/>
      <c r="F55" s="17"/>
      <c r="G55" s="17"/>
      <c r="H55" s="17"/>
      <c r="I55" s="17"/>
      <c r="J55" s="17"/>
      <c r="K55" s="17"/>
      <c r="L55" s="17"/>
      <c r="M55" s="17"/>
      <c r="N55" s="17"/>
    </row>
    <row r="56" spans="1:14">
      <c r="A56" s="17"/>
      <c r="B56" s="17"/>
      <c r="C56" s="17"/>
      <c r="D56" s="17"/>
      <c r="E56" s="17"/>
      <c r="F56" s="17"/>
      <c r="G56" s="17"/>
      <c r="H56" s="17"/>
      <c r="I56" s="17"/>
      <c r="J56" s="17"/>
      <c r="K56" s="17"/>
      <c r="L56" s="17"/>
      <c r="M56" s="17"/>
      <c r="N56" s="17"/>
    </row>
    <row r="57" spans="1:14">
      <c r="A57" s="17"/>
      <c r="B57" s="17"/>
      <c r="C57" s="17"/>
      <c r="D57" s="17"/>
      <c r="E57" s="17"/>
      <c r="F57" s="17"/>
      <c r="G57" s="17"/>
      <c r="H57" s="17"/>
      <c r="I57" s="17"/>
      <c r="J57" s="17"/>
      <c r="K57" s="17"/>
      <c r="L57" s="17"/>
      <c r="M57" s="17"/>
      <c r="N57" s="17"/>
    </row>
    <row r="58" spans="1:14">
      <c r="A58" s="17"/>
      <c r="B58" s="17"/>
      <c r="C58" s="17"/>
      <c r="D58" s="17"/>
      <c r="E58" s="17"/>
      <c r="F58" s="17"/>
      <c r="G58" s="17"/>
      <c r="H58" s="17"/>
      <c r="I58" s="17"/>
      <c r="J58" s="17"/>
      <c r="K58" s="17"/>
      <c r="L58" s="17"/>
      <c r="M58" s="17"/>
      <c r="N58" s="17"/>
    </row>
    <row r="59" spans="1:14" ht="14.25" customHeight="1">
      <c r="A59" s="17"/>
      <c r="B59" s="17"/>
      <c r="C59" s="17"/>
      <c r="D59" s="17"/>
      <c r="E59" s="17"/>
      <c r="F59" s="17"/>
      <c r="G59" s="17"/>
      <c r="H59" s="17"/>
      <c r="I59" s="17"/>
      <c r="J59" s="17"/>
      <c r="K59" s="17"/>
      <c r="L59" s="17"/>
      <c r="M59" s="17"/>
      <c r="N59" s="17"/>
    </row>
    <row r="60" spans="1:14">
      <c r="A60" s="17"/>
      <c r="B60" s="17"/>
      <c r="C60" s="17"/>
      <c r="D60" s="17"/>
      <c r="E60" s="17"/>
      <c r="F60" s="17"/>
      <c r="G60" s="17"/>
      <c r="H60" s="17"/>
      <c r="I60" s="17"/>
      <c r="J60" s="17"/>
      <c r="K60" s="17"/>
      <c r="L60" s="17"/>
      <c r="M60" s="17"/>
      <c r="N60" s="17"/>
    </row>
    <row r="61" spans="1:14">
      <c r="A61" s="17"/>
      <c r="B61" s="17"/>
      <c r="C61" s="17"/>
      <c r="D61" s="17"/>
      <c r="E61" s="17"/>
      <c r="F61" s="17"/>
      <c r="G61" s="17"/>
      <c r="H61" s="17"/>
      <c r="I61" s="17"/>
      <c r="J61" s="17"/>
      <c r="K61" s="17"/>
      <c r="L61" s="17"/>
      <c r="M61" s="17"/>
      <c r="N61" s="17"/>
    </row>
    <row r="62" spans="1:14" ht="111.75" customHeight="1">
      <c r="A62" s="17"/>
      <c r="B62" s="17"/>
      <c r="C62" s="17"/>
      <c r="D62" s="17"/>
      <c r="E62" s="17"/>
      <c r="F62" s="17"/>
      <c r="G62" s="17"/>
      <c r="H62" s="17"/>
      <c r="I62" s="17"/>
      <c r="J62" s="17"/>
      <c r="K62" s="17"/>
      <c r="L62" s="17"/>
      <c r="M62" s="17"/>
      <c r="N62" s="17"/>
    </row>
    <row r="63" spans="1:14" ht="24.75" customHeight="1">
      <c r="A63" s="17"/>
      <c r="B63" s="17"/>
      <c r="C63" s="17"/>
      <c r="D63" s="17"/>
      <c r="E63" s="17"/>
      <c r="F63" s="17"/>
      <c r="G63" s="17"/>
      <c r="H63" s="17"/>
      <c r="I63" s="17"/>
      <c r="J63" s="17"/>
      <c r="K63" s="17"/>
      <c r="L63" s="17"/>
      <c r="M63" s="17"/>
      <c r="N63" s="18"/>
    </row>
    <row r="64" spans="1:14" ht="12.75" customHeight="1"/>
    <row r="65" spans="1:14">
      <c r="A65" s="17"/>
      <c r="B65" s="17"/>
      <c r="C65" s="17"/>
      <c r="D65" s="17"/>
      <c r="E65" s="17"/>
      <c r="F65" s="17"/>
      <c r="G65" s="17"/>
      <c r="H65" s="17"/>
      <c r="I65" s="17"/>
      <c r="J65" s="17"/>
      <c r="K65" s="17"/>
      <c r="L65" s="17"/>
      <c r="M65" s="17"/>
      <c r="N65" s="17"/>
    </row>
    <row r="66" spans="1:14">
      <c r="A66" s="17"/>
      <c r="B66" s="17"/>
      <c r="C66" s="17"/>
      <c r="D66" s="17"/>
      <c r="E66" s="17"/>
      <c r="F66" s="17"/>
      <c r="G66" s="17"/>
      <c r="H66" s="17"/>
      <c r="I66" s="17"/>
      <c r="J66" s="17"/>
      <c r="K66" s="17"/>
      <c r="L66" s="17"/>
      <c r="M66" s="17"/>
      <c r="N66" s="17"/>
    </row>
    <row r="67" spans="1:14">
      <c r="A67" s="17"/>
      <c r="B67" s="17"/>
      <c r="C67" s="17"/>
      <c r="D67" s="17"/>
      <c r="E67" s="17"/>
      <c r="F67" s="17"/>
      <c r="G67" s="17"/>
      <c r="H67" s="17"/>
      <c r="I67" s="17"/>
      <c r="J67" s="17"/>
      <c r="K67" s="17"/>
      <c r="L67" s="17"/>
      <c r="M67" s="17"/>
      <c r="N67" s="17"/>
    </row>
    <row r="68" spans="1:14">
      <c r="A68" s="17"/>
      <c r="B68" s="17"/>
      <c r="C68" s="17"/>
      <c r="D68" s="17"/>
      <c r="E68" s="17"/>
      <c r="F68" s="17"/>
      <c r="G68" s="17"/>
      <c r="H68" s="17"/>
      <c r="I68" s="17"/>
      <c r="J68" s="17"/>
      <c r="K68" s="17"/>
      <c r="L68" s="17"/>
      <c r="M68" s="17"/>
      <c r="N68" s="17"/>
    </row>
    <row r="69" spans="1:14">
      <c r="A69" s="17"/>
      <c r="B69" s="17"/>
      <c r="C69" s="17"/>
      <c r="D69" s="17"/>
      <c r="E69" s="17"/>
      <c r="F69" s="17"/>
      <c r="G69" s="17"/>
      <c r="H69" s="17"/>
      <c r="I69" s="17"/>
      <c r="J69" s="17"/>
      <c r="K69" s="17"/>
      <c r="L69" s="17"/>
      <c r="M69" s="17"/>
      <c r="N69" s="17"/>
    </row>
    <row r="70" spans="1:14">
      <c r="A70" s="17"/>
      <c r="B70" s="17"/>
      <c r="C70" s="17"/>
      <c r="D70" s="17"/>
      <c r="E70" s="17"/>
      <c r="F70" s="17"/>
      <c r="G70" s="17"/>
      <c r="H70" s="17"/>
      <c r="I70" s="17"/>
      <c r="J70" s="17"/>
      <c r="K70" s="17"/>
      <c r="L70" s="17"/>
      <c r="M70" s="17"/>
      <c r="N70" s="17"/>
    </row>
    <row r="71" spans="1:14">
      <c r="A71" s="17"/>
      <c r="B71" s="17"/>
      <c r="C71" s="17"/>
      <c r="D71" s="17"/>
      <c r="E71" s="17"/>
      <c r="F71" s="17"/>
      <c r="G71" s="17"/>
      <c r="H71" s="17"/>
      <c r="I71" s="17"/>
      <c r="J71" s="17"/>
      <c r="K71" s="17"/>
      <c r="L71" s="17"/>
      <c r="M71" s="17"/>
      <c r="N71" s="17"/>
    </row>
    <row r="72" spans="1:14">
      <c r="A72" s="17"/>
      <c r="B72" s="17"/>
      <c r="C72" s="17"/>
      <c r="D72" s="17"/>
      <c r="E72" s="17"/>
      <c r="F72" s="17"/>
      <c r="G72" s="17"/>
      <c r="H72" s="17"/>
      <c r="I72" s="17"/>
      <c r="J72" s="17"/>
      <c r="K72" s="17"/>
      <c r="L72" s="17"/>
      <c r="M72" s="17"/>
      <c r="N72" s="17"/>
    </row>
    <row r="73" spans="1:14">
      <c r="A73" s="17"/>
      <c r="B73" s="17"/>
      <c r="C73" s="17"/>
      <c r="D73" s="17"/>
      <c r="E73" s="17"/>
      <c r="F73" s="17"/>
      <c r="G73" s="17"/>
      <c r="H73" s="17"/>
      <c r="I73" s="17"/>
      <c r="J73" s="17"/>
      <c r="K73" s="17"/>
      <c r="L73" s="17"/>
      <c r="M73" s="17"/>
      <c r="N73" s="17"/>
    </row>
    <row r="74" spans="1:14">
      <c r="A74" s="17"/>
      <c r="B74" s="17"/>
      <c r="C74" s="17"/>
      <c r="D74" s="17"/>
      <c r="E74" s="17"/>
      <c r="F74" s="17"/>
      <c r="G74" s="17"/>
      <c r="H74" s="17"/>
      <c r="I74" s="17"/>
      <c r="J74" s="17"/>
      <c r="K74" s="17"/>
      <c r="L74" s="17"/>
      <c r="M74" s="17"/>
      <c r="N74" s="17"/>
    </row>
    <row r="75" spans="1:14">
      <c r="A75" s="17"/>
      <c r="B75" s="17"/>
      <c r="C75" s="17"/>
      <c r="D75" s="17"/>
      <c r="E75" s="17"/>
      <c r="F75" s="17"/>
      <c r="G75" s="17"/>
      <c r="H75" s="17"/>
      <c r="I75" s="17"/>
      <c r="J75" s="17"/>
      <c r="K75" s="17"/>
      <c r="L75" s="17"/>
      <c r="M75" s="17"/>
      <c r="N75" s="17"/>
    </row>
    <row r="76" spans="1:14">
      <c r="A76" s="17"/>
      <c r="B76" s="17"/>
      <c r="C76" s="17"/>
      <c r="D76" s="17"/>
      <c r="E76" s="17"/>
      <c r="F76" s="17"/>
      <c r="G76" s="17"/>
      <c r="H76" s="17"/>
      <c r="I76" s="17"/>
      <c r="J76" s="17"/>
      <c r="K76" s="17"/>
      <c r="L76" s="17"/>
      <c r="M76" s="17"/>
      <c r="N76" s="17"/>
    </row>
    <row r="77" spans="1:14">
      <c r="A77" s="17"/>
      <c r="B77" s="17"/>
      <c r="C77" s="17"/>
      <c r="D77" s="17"/>
      <c r="E77" s="17"/>
      <c r="F77" s="17"/>
      <c r="G77" s="17"/>
      <c r="H77" s="17"/>
      <c r="I77" s="17"/>
      <c r="J77" s="17"/>
      <c r="K77" s="17"/>
      <c r="L77" s="17"/>
      <c r="M77" s="17"/>
      <c r="N77" s="17"/>
    </row>
    <row r="78" spans="1:14">
      <c r="A78" s="17"/>
      <c r="B78" s="17"/>
      <c r="C78" s="17"/>
      <c r="D78" s="17"/>
      <c r="E78" s="17"/>
      <c r="F78" s="17"/>
      <c r="G78" s="17"/>
      <c r="H78" s="17"/>
      <c r="I78" s="17"/>
      <c r="J78" s="17"/>
      <c r="K78" s="17"/>
      <c r="L78" s="17"/>
      <c r="M78" s="17"/>
      <c r="N78" s="17"/>
    </row>
  </sheetData>
  <mergeCells count="2">
    <mergeCell ref="B15:N15"/>
    <mergeCell ref="B10:N10"/>
  </mergeCells>
  <phoneticPr fontId="7" type="noConversion"/>
  <printOptions horizontalCentered="1"/>
  <pageMargins left="0.39370078740157483" right="0.39370078740157483" top="0.59055118110236227" bottom="0.59055118110236227" header="0.39370078740157483" footer="0.39370078740157483"/>
  <pageSetup paperSize="9" scale="55" orientation="portrait" r:id="rId1"/>
  <headerFooter alignWithMargins="0">
    <oddHeader>&amp;C&amp;"Helvetica,Fett"&amp;12 2010</oddHeader>
    <oddFooter>&amp;C&amp;"Helvetica,Standard" Eidg. Steuerverwaltung  -  Administration fédérale des contributions  -  Amministrazione federale delle contribuzioni&amp;R19</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1"/>
  <dimension ref="A1:Z118"/>
  <sheetViews>
    <sheetView zoomScale="60" zoomScaleNormal="60" workbookViewId="0"/>
  </sheetViews>
  <sheetFormatPr baseColWidth="10" defaultColWidth="12.6640625" defaultRowHeight="13.2"/>
  <cols>
    <col min="1" max="1" width="31" style="78" customWidth="1"/>
    <col min="2" max="8" width="11.5546875" style="78" bestFit="1" customWidth="1"/>
    <col min="9" max="12" width="13.5546875" style="78" bestFit="1" customWidth="1"/>
    <col min="13" max="13" width="13.5546875" style="78" customWidth="1"/>
    <col min="14" max="22" width="12.6640625" style="78" customWidth="1"/>
    <col min="23" max="23" width="14.33203125" style="78" customWidth="1"/>
    <col min="24" max="24" width="13" style="78" bestFit="1" customWidth="1"/>
    <col min="25" max="25" width="15.33203125" style="78" bestFit="1" customWidth="1"/>
    <col min="26" max="26" width="34.44140625" style="78" bestFit="1" customWidth="1"/>
    <col min="27" max="16384" width="12.6640625" style="78"/>
  </cols>
  <sheetData>
    <row r="1" spans="1:26" ht="18.899999999999999" customHeight="1">
      <c r="A1" s="76" t="str">
        <f>Page19!$A$1</f>
        <v>Married sole earner with 2 children</v>
      </c>
      <c r="B1" s="76"/>
      <c r="C1" s="76"/>
      <c r="D1" s="76"/>
      <c r="E1" s="76"/>
      <c r="F1" s="76"/>
      <c r="G1" s="76"/>
      <c r="H1" s="76"/>
      <c r="I1" s="76"/>
      <c r="J1" s="76"/>
      <c r="K1" s="76"/>
      <c r="L1" s="77"/>
      <c r="M1" s="77"/>
      <c r="N1" s="76" t="str">
        <f>A1</f>
        <v>Married sole earner with 2 children</v>
      </c>
    </row>
    <row r="2" spans="1:26" ht="18.899999999999999" customHeight="1">
      <c r="A2" s="76"/>
      <c r="B2" s="76"/>
      <c r="C2" s="76"/>
      <c r="D2" s="76"/>
      <c r="E2" s="76"/>
      <c r="F2" s="76"/>
      <c r="G2" s="76"/>
      <c r="H2" s="76"/>
      <c r="I2" s="76"/>
      <c r="J2" s="76"/>
      <c r="K2" s="76"/>
      <c r="L2" s="77"/>
      <c r="M2" s="77"/>
      <c r="N2" s="76"/>
    </row>
    <row r="3" spans="1:26" ht="18.899999999999999" customHeight="1">
      <c r="A3" s="80" t="str">
        <f>'Pages 10-11'!$A$3</f>
        <v>Cantonal, municipal and church tax burden on gross earned income</v>
      </c>
      <c r="B3" s="76"/>
      <c r="D3" s="76"/>
      <c r="E3" s="76"/>
      <c r="F3" s="76"/>
      <c r="G3" s="76"/>
      <c r="H3" s="76"/>
      <c r="I3" s="76"/>
      <c r="J3" s="76"/>
      <c r="K3" s="76"/>
      <c r="L3" s="77"/>
      <c r="M3" s="77"/>
      <c r="N3" s="80" t="str">
        <f>A3</f>
        <v>Cantonal, municipal and church tax burden on gross earned income</v>
      </c>
    </row>
    <row r="4" spans="1:26" ht="18.899999999999999" customHeight="1">
      <c r="A4" s="80"/>
      <c r="B4" s="77"/>
      <c r="C4" s="77"/>
      <c r="D4" s="77"/>
      <c r="E4" s="77"/>
      <c r="F4" s="77"/>
      <c r="G4" s="77"/>
      <c r="H4" s="77"/>
      <c r="I4" s="77"/>
      <c r="J4" s="77"/>
      <c r="K4" s="77"/>
      <c r="L4" s="77"/>
      <c r="M4" s="77"/>
    </row>
    <row r="5" spans="1:26" ht="18.899999999999999" customHeight="1" thickBot="1">
      <c r="A5" s="79">
        <v>8</v>
      </c>
      <c r="B5" s="77"/>
      <c r="C5" s="77"/>
      <c r="D5" s="77"/>
      <c r="E5" s="77"/>
      <c r="F5" s="77"/>
      <c r="G5" s="77"/>
      <c r="H5" s="77"/>
      <c r="I5" s="77"/>
      <c r="J5" s="77"/>
      <c r="K5" s="77"/>
      <c r="L5" s="77"/>
      <c r="M5" s="77"/>
      <c r="X5" s="81"/>
      <c r="Z5" s="81">
        <v>8</v>
      </c>
    </row>
    <row r="6" spans="1:26" ht="18.899999999999999" customHeight="1" thickBot="1">
      <c r="A6" s="80" t="str">
        <f>'Page 9'!$A$11</f>
        <v>Cantonal capitals</v>
      </c>
      <c r="B6" s="852" t="str">
        <f>'Pages 10-11'!$B$6:$M$6</f>
        <v xml:space="preserve">Gross earned income in Swiss francs </v>
      </c>
      <c r="C6" s="853"/>
      <c r="D6" s="853"/>
      <c r="E6" s="853"/>
      <c r="F6" s="853"/>
      <c r="G6" s="853"/>
      <c r="H6" s="853"/>
      <c r="I6" s="853"/>
      <c r="J6" s="853"/>
      <c r="K6" s="853"/>
      <c r="L6" s="853"/>
      <c r="M6" s="854"/>
      <c r="N6" s="852" t="str">
        <f>B6</f>
        <v xml:space="preserve">Gross earned income in Swiss francs </v>
      </c>
      <c r="O6" s="853"/>
      <c r="P6" s="853"/>
      <c r="Q6" s="853"/>
      <c r="R6" s="853"/>
      <c r="S6" s="853"/>
      <c r="T6" s="853"/>
      <c r="U6" s="853"/>
      <c r="V6" s="853"/>
      <c r="W6" s="853"/>
      <c r="X6" s="853"/>
      <c r="Y6" s="854"/>
      <c r="Z6" s="81" t="str">
        <f>A6</f>
        <v>Cantonal capitals</v>
      </c>
    </row>
    <row r="7" spans="1:26" ht="18.899999999999999" customHeight="1">
      <c r="A7" s="80" t="str">
        <f>'Page 9'!A13</f>
        <v>Confederation</v>
      </c>
      <c r="B7" s="86">
        <v>12500</v>
      </c>
      <c r="C7" s="86">
        <v>15000</v>
      </c>
      <c r="D7" s="86">
        <v>17500</v>
      </c>
      <c r="E7" s="86">
        <v>20000</v>
      </c>
      <c r="F7" s="86">
        <v>25000</v>
      </c>
      <c r="G7" s="86">
        <v>30000</v>
      </c>
      <c r="H7" s="86">
        <v>35000</v>
      </c>
      <c r="I7" s="86">
        <v>40000</v>
      </c>
      <c r="J7" s="86">
        <v>45000</v>
      </c>
      <c r="K7" s="86">
        <v>50000</v>
      </c>
      <c r="L7" s="86">
        <v>60000</v>
      </c>
      <c r="M7" s="395">
        <v>70000</v>
      </c>
      <c r="N7" s="86">
        <v>80000</v>
      </c>
      <c r="O7" s="86">
        <v>90000</v>
      </c>
      <c r="P7" s="86">
        <v>100000</v>
      </c>
      <c r="Q7" s="86">
        <v>125000</v>
      </c>
      <c r="R7" s="86">
        <v>150000</v>
      </c>
      <c r="S7" s="86">
        <v>175000</v>
      </c>
      <c r="T7" s="86">
        <v>200000</v>
      </c>
      <c r="U7" s="86">
        <v>250000</v>
      </c>
      <c r="V7" s="86">
        <v>300000</v>
      </c>
      <c r="W7" s="86">
        <v>400000</v>
      </c>
      <c r="X7" s="86">
        <v>500000</v>
      </c>
      <c r="Y7" s="86">
        <v>1000000</v>
      </c>
      <c r="Z7" s="81" t="str">
        <f>A7</f>
        <v>Confederation</v>
      </c>
    </row>
    <row r="8" spans="1:26" ht="18.899999999999999" customHeight="1">
      <c r="A8" s="80"/>
      <c r="B8" s="81"/>
      <c r="C8" s="81"/>
      <c r="D8" s="81"/>
      <c r="E8" s="81"/>
      <c r="F8" s="81"/>
      <c r="G8" s="81"/>
      <c r="H8" s="81"/>
      <c r="I8" s="81"/>
      <c r="J8" s="81"/>
      <c r="K8" s="81"/>
      <c r="L8" s="81"/>
      <c r="M8" s="81"/>
      <c r="Z8" s="81"/>
    </row>
    <row r="9" spans="1:26" ht="18.899999999999999" customHeight="1">
      <c r="A9" s="80"/>
      <c r="B9" s="855" t="str">
        <f>'Pages 10-11'!$B$9:$M$9</f>
        <v xml:space="preserve">Tax burden in Swiss francs </v>
      </c>
      <c r="C9" s="856"/>
      <c r="D9" s="856"/>
      <c r="E9" s="856"/>
      <c r="F9" s="856"/>
      <c r="G9" s="856"/>
      <c r="H9" s="856"/>
      <c r="I9" s="856"/>
      <c r="J9" s="856"/>
      <c r="K9" s="856"/>
      <c r="L9" s="856"/>
      <c r="M9" s="857"/>
      <c r="N9" s="855" t="str">
        <f>B9</f>
        <v xml:space="preserve">Tax burden in Swiss francs </v>
      </c>
      <c r="O9" s="856"/>
      <c r="P9" s="856"/>
      <c r="Q9" s="856"/>
      <c r="R9" s="856"/>
      <c r="S9" s="856"/>
      <c r="T9" s="856"/>
      <c r="U9" s="856"/>
      <c r="V9" s="856"/>
      <c r="W9" s="856"/>
      <c r="X9" s="856"/>
      <c r="Y9" s="857"/>
      <c r="Z9" s="81"/>
    </row>
    <row r="10" spans="1:26" ht="18.899999999999999" customHeight="1">
      <c r="A10" s="24" t="str">
        <f>'Page 9'!$A$16</f>
        <v>Zurich</v>
      </c>
      <c r="B10" s="14">
        <v>48</v>
      </c>
      <c r="C10" s="14">
        <v>48</v>
      </c>
      <c r="D10" s="14">
        <v>48</v>
      </c>
      <c r="E10" s="14">
        <v>48</v>
      </c>
      <c r="F10" s="14">
        <v>48</v>
      </c>
      <c r="G10" s="14">
        <v>48</v>
      </c>
      <c r="H10" s="14">
        <v>48</v>
      </c>
      <c r="I10" s="14">
        <v>89.2</v>
      </c>
      <c r="J10" s="14">
        <v>290.75</v>
      </c>
      <c r="K10" s="14">
        <v>572.4</v>
      </c>
      <c r="L10" s="14">
        <v>1174.7</v>
      </c>
      <c r="M10" s="14">
        <v>1955.55</v>
      </c>
      <c r="N10" s="14">
        <v>2791.4000000000005</v>
      </c>
      <c r="O10" s="14">
        <v>3943.2999999999997</v>
      </c>
      <c r="P10" s="14">
        <v>4898.2</v>
      </c>
      <c r="Q10" s="14">
        <v>8136.3</v>
      </c>
      <c r="R10" s="14">
        <v>11839.199999999999</v>
      </c>
      <c r="S10" s="14">
        <v>16007</v>
      </c>
      <c r="T10" s="14">
        <v>20603.05</v>
      </c>
      <c r="U10" s="14">
        <v>30349.3</v>
      </c>
      <c r="V10" s="14">
        <v>40876.400000000001</v>
      </c>
      <c r="W10" s="14">
        <v>64358.05</v>
      </c>
      <c r="X10" s="14">
        <v>90317.5</v>
      </c>
      <c r="Y10" s="14">
        <v>223359.65</v>
      </c>
      <c r="Z10" s="81" t="str">
        <f>A10</f>
        <v>Zurich</v>
      </c>
    </row>
    <row r="11" spans="1:26" ht="18.899999999999999" customHeight="1">
      <c r="A11" s="24" t="str">
        <f>'Page 9'!$A$17</f>
        <v>Berne</v>
      </c>
      <c r="B11" s="343">
        <v>0</v>
      </c>
      <c r="C11" s="343">
        <v>0</v>
      </c>
      <c r="D11" s="343">
        <v>0</v>
      </c>
      <c r="E11" s="343">
        <v>0</v>
      </c>
      <c r="F11" s="343">
        <v>0</v>
      </c>
      <c r="G11" s="343">
        <v>0</v>
      </c>
      <c r="H11" s="343">
        <v>0</v>
      </c>
      <c r="I11" s="343">
        <v>0</v>
      </c>
      <c r="J11" s="343">
        <v>170.55</v>
      </c>
      <c r="K11" s="343">
        <v>542.70000000000005</v>
      </c>
      <c r="L11" s="343">
        <v>1756.2500000000002</v>
      </c>
      <c r="M11" s="343">
        <v>3519.85</v>
      </c>
      <c r="N11" s="343">
        <v>5336.05</v>
      </c>
      <c r="O11" s="343">
        <v>6972.2000000000007</v>
      </c>
      <c r="P11" s="343">
        <v>8535.6</v>
      </c>
      <c r="Q11" s="343">
        <v>12881.85</v>
      </c>
      <c r="R11" s="343">
        <v>17675.7</v>
      </c>
      <c r="S11" s="343">
        <v>23053.9</v>
      </c>
      <c r="T11" s="343">
        <v>28778.400000000001</v>
      </c>
      <c r="U11" s="343">
        <v>41056.5</v>
      </c>
      <c r="V11" s="343">
        <v>53591.8</v>
      </c>
      <c r="W11" s="343">
        <v>79552.45</v>
      </c>
      <c r="X11" s="343">
        <v>106808.85000000002</v>
      </c>
      <c r="Y11" s="343">
        <v>245517.05000000002</v>
      </c>
      <c r="Z11" s="81" t="str">
        <f t="shared" ref="Z11:Z37" si="0">A11</f>
        <v>Berne</v>
      </c>
    </row>
    <row r="12" spans="1:26" ht="18.899999999999999" customHeight="1">
      <c r="A12" s="24" t="str">
        <f>'Page 9'!$A$18</f>
        <v>Lucerne</v>
      </c>
      <c r="B12" s="14">
        <v>50</v>
      </c>
      <c r="C12" s="14">
        <v>50</v>
      </c>
      <c r="D12" s="14">
        <v>50</v>
      </c>
      <c r="E12" s="14">
        <v>50</v>
      </c>
      <c r="F12" s="14">
        <v>50</v>
      </c>
      <c r="G12" s="14">
        <v>50</v>
      </c>
      <c r="H12" s="14">
        <v>50</v>
      </c>
      <c r="I12" s="14">
        <v>50</v>
      </c>
      <c r="J12" s="14">
        <v>72.2</v>
      </c>
      <c r="K12" s="14">
        <v>242.4</v>
      </c>
      <c r="L12" s="14">
        <v>1402.4</v>
      </c>
      <c r="M12" s="14">
        <v>2567.9</v>
      </c>
      <c r="N12" s="14">
        <v>3716.7000000000003</v>
      </c>
      <c r="O12" s="14">
        <v>4915.5</v>
      </c>
      <c r="P12" s="14">
        <v>6347.4000000000005</v>
      </c>
      <c r="Q12" s="14">
        <v>9777.3000000000011</v>
      </c>
      <c r="R12" s="14">
        <v>13562.400000000001</v>
      </c>
      <c r="S12" s="14">
        <v>17706.400000000001</v>
      </c>
      <c r="T12" s="14">
        <v>22183.4</v>
      </c>
      <c r="U12" s="14">
        <v>31764.9</v>
      </c>
      <c r="V12" s="14">
        <v>41357.5</v>
      </c>
      <c r="W12" s="14">
        <v>60542.8</v>
      </c>
      <c r="X12" s="14">
        <v>79706.599999999991</v>
      </c>
      <c r="Y12" s="14">
        <v>175611.30000000002</v>
      </c>
      <c r="Z12" s="81" t="str">
        <f t="shared" si="0"/>
        <v>Lucerne</v>
      </c>
    </row>
    <row r="13" spans="1:26" ht="18.899999999999999" customHeight="1">
      <c r="A13" s="24" t="str">
        <f>'Page 9'!$A$19</f>
        <v>Altdorf</v>
      </c>
      <c r="B13" s="14">
        <v>100</v>
      </c>
      <c r="C13" s="14">
        <v>100</v>
      </c>
      <c r="D13" s="14">
        <v>100</v>
      </c>
      <c r="E13" s="14">
        <v>100</v>
      </c>
      <c r="F13" s="14">
        <v>100</v>
      </c>
      <c r="G13" s="14">
        <v>100</v>
      </c>
      <c r="H13" s="14">
        <v>100</v>
      </c>
      <c r="I13" s="14">
        <v>100</v>
      </c>
      <c r="J13" s="14">
        <v>100</v>
      </c>
      <c r="K13" s="14">
        <v>203.99900000000002</v>
      </c>
      <c r="L13" s="14">
        <v>1526.2719999999999</v>
      </c>
      <c r="M13" s="14">
        <v>2848.5450000000001</v>
      </c>
      <c r="N13" s="14">
        <v>4141.1039999999994</v>
      </c>
      <c r="O13" s="14">
        <v>5433.6630000000005</v>
      </c>
      <c r="P13" s="14">
        <v>6651.9369999999999</v>
      </c>
      <c r="Q13" s="14">
        <v>9549.0519999999997</v>
      </c>
      <c r="R13" s="14">
        <v>12401.596000000001</v>
      </c>
      <c r="S13" s="14">
        <v>15729.564</v>
      </c>
      <c r="T13" s="14">
        <v>19042.674999999999</v>
      </c>
      <c r="U13" s="14">
        <v>25683.754000000001</v>
      </c>
      <c r="V13" s="14">
        <v>32324.832999999999</v>
      </c>
      <c r="W13" s="14">
        <v>45606.990999999995</v>
      </c>
      <c r="X13" s="14">
        <v>58874.292000000001</v>
      </c>
      <c r="Y13" s="14">
        <v>125270.22500000001</v>
      </c>
      <c r="Z13" s="81" t="str">
        <f t="shared" si="0"/>
        <v>Altdorf</v>
      </c>
    </row>
    <row r="14" spans="1:26" ht="18.899999999999999" customHeight="1">
      <c r="A14" s="24" t="str">
        <f>'Page 9'!$A$20</f>
        <v>Schwyz</v>
      </c>
      <c r="B14" s="343">
        <v>0</v>
      </c>
      <c r="C14" s="343">
        <v>0</v>
      </c>
      <c r="D14" s="343">
        <v>0</v>
      </c>
      <c r="E14" s="343">
        <v>0</v>
      </c>
      <c r="F14" s="343">
        <v>0</v>
      </c>
      <c r="G14" s="343">
        <v>0</v>
      </c>
      <c r="H14" s="343">
        <v>4.25</v>
      </c>
      <c r="I14" s="343">
        <v>62.699999999999996</v>
      </c>
      <c r="J14" s="343">
        <v>225.7</v>
      </c>
      <c r="K14" s="343">
        <v>504.25</v>
      </c>
      <c r="L14" s="343">
        <v>1311.3</v>
      </c>
      <c r="M14" s="343">
        <v>2234.7000000000003</v>
      </c>
      <c r="N14" s="343">
        <v>3089.65</v>
      </c>
      <c r="O14" s="343">
        <v>4016.0499999999997</v>
      </c>
      <c r="P14" s="343">
        <v>4688.6000000000004</v>
      </c>
      <c r="Q14" s="343">
        <v>7765.25</v>
      </c>
      <c r="R14" s="343">
        <v>11086.75</v>
      </c>
      <c r="S14" s="343">
        <v>14671.35</v>
      </c>
      <c r="T14" s="343">
        <v>18350.2</v>
      </c>
      <c r="U14" s="343">
        <v>25724.350000000002</v>
      </c>
      <c r="V14" s="343">
        <v>33098.5</v>
      </c>
      <c r="W14" s="343">
        <v>47846.85</v>
      </c>
      <c r="X14" s="343">
        <v>62578.600000000006</v>
      </c>
      <c r="Y14" s="343">
        <v>150698.70000000001</v>
      </c>
      <c r="Z14" s="81" t="str">
        <f t="shared" si="0"/>
        <v>Schwyz</v>
      </c>
    </row>
    <row r="15" spans="1:26" ht="18.899999999999999" customHeight="1">
      <c r="A15" s="24" t="str">
        <f>'Page 9'!$A$21</f>
        <v>Sarnen</v>
      </c>
      <c r="B15" s="343">
        <v>0</v>
      </c>
      <c r="C15" s="343">
        <v>0</v>
      </c>
      <c r="D15" s="343">
        <v>0</v>
      </c>
      <c r="E15" s="343">
        <v>0</v>
      </c>
      <c r="F15" s="343">
        <v>0</v>
      </c>
      <c r="G15" s="343">
        <v>0</v>
      </c>
      <c r="H15" s="343">
        <v>0</v>
      </c>
      <c r="I15" s="343">
        <v>0</v>
      </c>
      <c r="J15" s="343">
        <v>0</v>
      </c>
      <c r="K15" s="343">
        <v>523.25</v>
      </c>
      <c r="L15" s="343">
        <v>1624.8500000000001</v>
      </c>
      <c r="M15" s="343">
        <v>2946.75</v>
      </c>
      <c r="N15" s="343">
        <v>4268.7</v>
      </c>
      <c r="O15" s="343">
        <v>5452.9</v>
      </c>
      <c r="P15" s="343">
        <v>6582</v>
      </c>
      <c r="Q15" s="343">
        <v>9597.75</v>
      </c>
      <c r="R15" s="343">
        <v>12654.599999999999</v>
      </c>
      <c r="S15" s="343">
        <v>15739.099999999999</v>
      </c>
      <c r="T15" s="343">
        <v>18809.849999999999</v>
      </c>
      <c r="U15" s="343">
        <v>24965</v>
      </c>
      <c r="V15" s="343">
        <v>31120.2</v>
      </c>
      <c r="W15" s="343">
        <v>43430.6</v>
      </c>
      <c r="X15" s="343">
        <v>55727.25</v>
      </c>
      <c r="Y15" s="343">
        <v>117265.34999999999</v>
      </c>
      <c r="Z15" s="81" t="str">
        <f t="shared" si="0"/>
        <v>Sarnen</v>
      </c>
    </row>
    <row r="16" spans="1:26" ht="18.899999999999999" customHeight="1">
      <c r="A16" s="24" t="str">
        <f>'Page 9'!$A$22</f>
        <v>Stans</v>
      </c>
      <c r="B16" s="14">
        <v>50</v>
      </c>
      <c r="C16" s="14">
        <v>50</v>
      </c>
      <c r="D16" s="14">
        <v>50</v>
      </c>
      <c r="E16" s="14">
        <v>50</v>
      </c>
      <c r="F16" s="14">
        <v>50</v>
      </c>
      <c r="G16" s="14">
        <v>50</v>
      </c>
      <c r="H16" s="14">
        <v>50</v>
      </c>
      <c r="I16" s="14">
        <v>50</v>
      </c>
      <c r="J16" s="14">
        <v>75.300000000000011</v>
      </c>
      <c r="K16" s="14">
        <v>221.85</v>
      </c>
      <c r="L16" s="14">
        <v>775.9</v>
      </c>
      <c r="M16" s="14">
        <v>1575.6499999999999</v>
      </c>
      <c r="N16" s="14">
        <v>2675.9500000000003</v>
      </c>
      <c r="O16" s="14">
        <v>3864.5</v>
      </c>
      <c r="P16" s="14">
        <v>5198.1000000000004</v>
      </c>
      <c r="Q16" s="14">
        <v>8537.75</v>
      </c>
      <c r="R16" s="14">
        <v>11836.5</v>
      </c>
      <c r="S16" s="14">
        <v>15441.949999999999</v>
      </c>
      <c r="T16" s="14">
        <v>19148.399999999998</v>
      </c>
      <c r="U16" s="14">
        <v>26709.45</v>
      </c>
      <c r="V16" s="14">
        <v>34479.4</v>
      </c>
      <c r="W16" s="14">
        <v>49285.85</v>
      </c>
      <c r="X16" s="14">
        <v>62705.500000000007</v>
      </c>
      <c r="Y16" s="14">
        <v>129803.75</v>
      </c>
      <c r="Z16" s="81" t="str">
        <f t="shared" si="0"/>
        <v>Stans</v>
      </c>
    </row>
    <row r="17" spans="1:26" ht="18.899999999999999" customHeight="1">
      <c r="A17" s="24" t="str">
        <f>'Page 9'!$A$23</f>
        <v>Glarus</v>
      </c>
      <c r="B17" s="343">
        <v>0</v>
      </c>
      <c r="C17" s="343">
        <v>0</v>
      </c>
      <c r="D17" s="343">
        <v>0</v>
      </c>
      <c r="E17" s="343">
        <v>0</v>
      </c>
      <c r="F17" s="343">
        <v>0</v>
      </c>
      <c r="G17" s="343">
        <v>0</v>
      </c>
      <c r="H17" s="343">
        <v>0</v>
      </c>
      <c r="I17" s="343">
        <v>355.59999999999997</v>
      </c>
      <c r="J17" s="343">
        <v>802.65</v>
      </c>
      <c r="K17" s="343">
        <v>1249.6499999999999</v>
      </c>
      <c r="L17" s="343">
        <v>2352.0499999999997</v>
      </c>
      <c r="M17" s="343">
        <v>3371.8499999999995</v>
      </c>
      <c r="N17" s="343">
        <v>4323.05</v>
      </c>
      <c r="O17" s="343">
        <v>5363.2</v>
      </c>
      <c r="P17" s="343">
        <v>6783.1</v>
      </c>
      <c r="Q17" s="343">
        <v>10515.6</v>
      </c>
      <c r="R17" s="343">
        <v>14611.350000000002</v>
      </c>
      <c r="S17" s="343">
        <v>18878.55</v>
      </c>
      <c r="T17" s="343">
        <v>23126.7</v>
      </c>
      <c r="U17" s="343">
        <v>32125.95</v>
      </c>
      <c r="V17" s="343">
        <v>41262.299999999996</v>
      </c>
      <c r="W17" s="343">
        <v>61131.450000000004</v>
      </c>
      <c r="X17" s="343">
        <v>81387.95</v>
      </c>
      <c r="Y17" s="343">
        <v>187487.55</v>
      </c>
      <c r="Z17" s="81" t="str">
        <f t="shared" si="0"/>
        <v>Glarus</v>
      </c>
    </row>
    <row r="18" spans="1:26" ht="18.899999999999999" customHeight="1">
      <c r="A18" s="24" t="str">
        <f>'Page 9'!$A$24</f>
        <v>Zug</v>
      </c>
      <c r="B18" s="343">
        <v>0</v>
      </c>
      <c r="C18" s="343">
        <v>0</v>
      </c>
      <c r="D18" s="343">
        <v>0</v>
      </c>
      <c r="E18" s="343">
        <v>0</v>
      </c>
      <c r="F18" s="343">
        <v>0</v>
      </c>
      <c r="G18" s="343">
        <v>0</v>
      </c>
      <c r="H18" s="343">
        <v>0</v>
      </c>
      <c r="I18" s="343">
        <v>0</v>
      </c>
      <c r="J18" s="343">
        <v>0</v>
      </c>
      <c r="K18" s="343">
        <v>0</v>
      </c>
      <c r="L18" s="343">
        <v>0</v>
      </c>
      <c r="M18" s="343">
        <v>71.5</v>
      </c>
      <c r="N18" s="343">
        <v>359.05000000000007</v>
      </c>
      <c r="O18" s="343">
        <v>714.09999999999991</v>
      </c>
      <c r="P18" s="343">
        <v>1069.0999999999999</v>
      </c>
      <c r="Q18" s="343">
        <v>1884.1000000000001</v>
      </c>
      <c r="R18" s="343">
        <v>3276.5499999999997</v>
      </c>
      <c r="S18" s="343">
        <v>5107.7</v>
      </c>
      <c r="T18" s="343">
        <v>6935.2</v>
      </c>
      <c r="U18" s="343">
        <v>13566.45</v>
      </c>
      <c r="V18" s="343">
        <v>21315.9</v>
      </c>
      <c r="W18" s="343">
        <v>35000.100000000006</v>
      </c>
      <c r="X18" s="343">
        <v>45644.700000000004</v>
      </c>
      <c r="Y18" s="343">
        <v>98915.1</v>
      </c>
      <c r="Z18" s="81" t="str">
        <f t="shared" si="0"/>
        <v>Zug</v>
      </c>
    </row>
    <row r="19" spans="1:26" ht="18.899999999999999" customHeight="1">
      <c r="A19" s="24" t="str">
        <f>'Page 9'!$A$25</f>
        <v>Fribourg</v>
      </c>
      <c r="B19" s="343">
        <v>50</v>
      </c>
      <c r="C19" s="343">
        <v>50</v>
      </c>
      <c r="D19" s="343">
        <v>50</v>
      </c>
      <c r="E19" s="343">
        <v>50</v>
      </c>
      <c r="F19" s="343">
        <v>50</v>
      </c>
      <c r="G19" s="343">
        <v>50</v>
      </c>
      <c r="H19" s="343">
        <v>50</v>
      </c>
      <c r="I19" s="343">
        <v>115.05000000000001</v>
      </c>
      <c r="J19" s="343">
        <v>201.2</v>
      </c>
      <c r="K19" s="343">
        <v>446.70000000000005</v>
      </c>
      <c r="L19" s="343">
        <v>1318.3500000000001</v>
      </c>
      <c r="M19" s="343">
        <v>2320.3999999999996</v>
      </c>
      <c r="N19" s="343">
        <v>3517.5</v>
      </c>
      <c r="O19" s="343">
        <v>4681.45</v>
      </c>
      <c r="P19" s="343">
        <v>6242.0999999999995</v>
      </c>
      <c r="Q19" s="343">
        <v>11053.300000000001</v>
      </c>
      <c r="R19" s="343">
        <v>16015.750000000004</v>
      </c>
      <c r="S19" s="343">
        <v>21319.15</v>
      </c>
      <c r="T19" s="343">
        <v>27172.25</v>
      </c>
      <c r="U19" s="343">
        <v>38644.050000000003</v>
      </c>
      <c r="V19" s="343">
        <v>50973.299999999996</v>
      </c>
      <c r="W19" s="343">
        <v>78269.849999999991</v>
      </c>
      <c r="X19" s="343">
        <v>105739.55</v>
      </c>
      <c r="Y19" s="343">
        <v>219524.75</v>
      </c>
      <c r="Z19" s="81" t="str">
        <f t="shared" si="0"/>
        <v>Fribourg</v>
      </c>
    </row>
    <row r="20" spans="1:26" ht="18.899999999999999" customHeight="1">
      <c r="A20" s="24" t="str">
        <f>'Page 9'!$A$26</f>
        <v>Solothurn</v>
      </c>
      <c r="B20" s="14">
        <v>60</v>
      </c>
      <c r="C20" s="14">
        <v>60</v>
      </c>
      <c r="D20" s="14">
        <v>60</v>
      </c>
      <c r="E20" s="14">
        <v>60</v>
      </c>
      <c r="F20" s="14">
        <v>60</v>
      </c>
      <c r="G20" s="14">
        <v>60</v>
      </c>
      <c r="H20" s="14">
        <v>60</v>
      </c>
      <c r="I20" s="14">
        <v>361.15000000000003</v>
      </c>
      <c r="J20" s="14">
        <v>923.90000000000009</v>
      </c>
      <c r="K20" s="14">
        <v>1563</v>
      </c>
      <c r="L20" s="14">
        <v>3008.5</v>
      </c>
      <c r="M20" s="14">
        <v>4320.2</v>
      </c>
      <c r="N20" s="14">
        <v>5633.7</v>
      </c>
      <c r="O20" s="14">
        <v>7021.95</v>
      </c>
      <c r="P20" s="14">
        <v>8825.2000000000007</v>
      </c>
      <c r="Q20" s="14">
        <v>13498.300000000001</v>
      </c>
      <c r="R20" s="14">
        <v>18599.55</v>
      </c>
      <c r="S20" s="14">
        <v>23963.499999999996</v>
      </c>
      <c r="T20" s="14">
        <v>29594.200000000004</v>
      </c>
      <c r="U20" s="14">
        <v>41192.549999999996</v>
      </c>
      <c r="V20" s="14">
        <v>53526.25</v>
      </c>
      <c r="W20" s="14">
        <v>78193.749999999985</v>
      </c>
      <c r="X20" s="14">
        <v>102861.30000000002</v>
      </c>
      <c r="Y20" s="14">
        <v>219441.35</v>
      </c>
      <c r="Z20" s="81" t="str">
        <f t="shared" si="0"/>
        <v>Solothurn</v>
      </c>
    </row>
    <row r="21" spans="1:26" ht="18.899999999999999" customHeight="1">
      <c r="A21" s="24" t="str">
        <f>'Page 9'!$A$27</f>
        <v>Basel</v>
      </c>
      <c r="B21" s="343">
        <v>0</v>
      </c>
      <c r="C21" s="343">
        <v>0</v>
      </c>
      <c r="D21" s="343">
        <v>0</v>
      </c>
      <c r="E21" s="343">
        <v>0</v>
      </c>
      <c r="F21" s="343">
        <v>0</v>
      </c>
      <c r="G21" s="343">
        <v>0</v>
      </c>
      <c r="H21" s="343">
        <v>0</v>
      </c>
      <c r="I21" s="343">
        <v>0</v>
      </c>
      <c r="J21" s="343">
        <v>0</v>
      </c>
      <c r="K21" s="343">
        <v>0</v>
      </c>
      <c r="L21" s="343">
        <v>0</v>
      </c>
      <c r="M21" s="343">
        <v>841.05</v>
      </c>
      <c r="N21" s="343">
        <v>2979.7</v>
      </c>
      <c r="O21" s="343">
        <v>5094.3500000000004</v>
      </c>
      <c r="P21" s="343">
        <v>7233.05</v>
      </c>
      <c r="Q21" s="343">
        <v>12567.7</v>
      </c>
      <c r="R21" s="343">
        <v>17904.150000000001</v>
      </c>
      <c r="S21" s="343">
        <v>23286.85</v>
      </c>
      <c r="T21" s="343">
        <v>28645.55</v>
      </c>
      <c r="U21" s="343">
        <v>39386.949999999997</v>
      </c>
      <c r="V21" s="343">
        <v>50126.6</v>
      </c>
      <c r="W21" s="343">
        <v>71609.399999999994</v>
      </c>
      <c r="X21" s="343">
        <v>93068.2</v>
      </c>
      <c r="Y21" s="343">
        <v>218041.3</v>
      </c>
      <c r="Z21" s="81" t="str">
        <f t="shared" si="0"/>
        <v>Basel</v>
      </c>
    </row>
    <row r="22" spans="1:26" ht="18.899999999999999" customHeight="1">
      <c r="A22" s="24" t="str">
        <f>'Page 9'!$A$28</f>
        <v>Liestal</v>
      </c>
      <c r="B22" s="343">
        <v>0</v>
      </c>
      <c r="C22" s="343">
        <v>0</v>
      </c>
      <c r="D22" s="343">
        <v>0</v>
      </c>
      <c r="E22" s="343">
        <v>0</v>
      </c>
      <c r="F22" s="343">
        <v>0</v>
      </c>
      <c r="G22" s="343">
        <v>0</v>
      </c>
      <c r="H22" s="343">
        <v>0</v>
      </c>
      <c r="I22" s="343">
        <v>0</v>
      </c>
      <c r="J22" s="343">
        <v>0</v>
      </c>
      <c r="K22" s="343">
        <v>0</v>
      </c>
      <c r="L22" s="343">
        <v>0</v>
      </c>
      <c r="M22" s="343">
        <v>969.95</v>
      </c>
      <c r="N22" s="343">
        <v>2537.25</v>
      </c>
      <c r="O22" s="343">
        <v>4282.8</v>
      </c>
      <c r="P22" s="343">
        <v>6185.2500000000009</v>
      </c>
      <c r="Q22" s="343">
        <v>11344.5</v>
      </c>
      <c r="R22" s="343">
        <v>16841.400000000001</v>
      </c>
      <c r="S22" s="343">
        <v>22651.200000000004</v>
      </c>
      <c r="T22" s="343">
        <v>28698.55</v>
      </c>
      <c r="U22" s="343">
        <v>41385.4</v>
      </c>
      <c r="V22" s="343">
        <v>54443.3</v>
      </c>
      <c r="W22" s="343">
        <v>80936.099999999991</v>
      </c>
      <c r="X22" s="343">
        <v>107824.95</v>
      </c>
      <c r="Y22" s="343">
        <v>246116.75</v>
      </c>
      <c r="Z22" s="81" t="str">
        <f t="shared" si="0"/>
        <v>Liestal</v>
      </c>
    </row>
    <row r="23" spans="1:26" ht="18.899999999999999" customHeight="1">
      <c r="A23" s="24" t="str">
        <f>'Page 9'!$A$29</f>
        <v>Schaffhausen</v>
      </c>
      <c r="B23" s="14">
        <v>60</v>
      </c>
      <c r="C23" s="14">
        <v>60</v>
      </c>
      <c r="D23" s="14">
        <v>60</v>
      </c>
      <c r="E23" s="14">
        <v>60</v>
      </c>
      <c r="F23" s="14">
        <v>60</v>
      </c>
      <c r="G23" s="14">
        <v>60</v>
      </c>
      <c r="H23" s="14">
        <v>60</v>
      </c>
      <c r="I23" s="14">
        <v>90.35</v>
      </c>
      <c r="J23" s="14">
        <v>361.59999999999997</v>
      </c>
      <c r="K23" s="14">
        <v>778.5</v>
      </c>
      <c r="L23" s="14">
        <v>1871.15</v>
      </c>
      <c r="M23" s="14">
        <v>3086.6</v>
      </c>
      <c r="N23" s="14">
        <v>4298.5999999999995</v>
      </c>
      <c r="O23" s="14">
        <v>5621.5</v>
      </c>
      <c r="P23" s="14">
        <v>6798.05</v>
      </c>
      <c r="Q23" s="14">
        <v>10259.799999999999</v>
      </c>
      <c r="R23" s="14">
        <v>14640.45</v>
      </c>
      <c r="S23" s="14">
        <v>19682.25</v>
      </c>
      <c r="T23" s="14">
        <v>25174.3</v>
      </c>
      <c r="U23" s="14">
        <v>36235.599999999999</v>
      </c>
      <c r="V23" s="14">
        <v>47297.599999999999</v>
      </c>
      <c r="W23" s="14">
        <v>70875.350000000006</v>
      </c>
      <c r="X23" s="14">
        <v>93942.650000000009</v>
      </c>
      <c r="Y23" s="14">
        <v>193489.6</v>
      </c>
      <c r="Z23" s="81" t="str">
        <f t="shared" si="0"/>
        <v>Schaffhausen</v>
      </c>
    </row>
    <row r="24" spans="1:26" ht="18.899999999999999" customHeight="1">
      <c r="A24" s="24" t="str">
        <f>'Page 9'!$A$30</f>
        <v>Herisau</v>
      </c>
      <c r="B24" s="343">
        <v>0</v>
      </c>
      <c r="C24" s="343">
        <v>0</v>
      </c>
      <c r="D24" s="343">
        <v>0</v>
      </c>
      <c r="E24" s="343">
        <v>0</v>
      </c>
      <c r="F24" s="343">
        <v>0</v>
      </c>
      <c r="G24" s="343">
        <v>0</v>
      </c>
      <c r="H24" s="343">
        <v>62.000000000000007</v>
      </c>
      <c r="I24" s="343">
        <v>406.15000000000009</v>
      </c>
      <c r="J24" s="343">
        <v>895.15000000000009</v>
      </c>
      <c r="K24" s="343">
        <v>1474.8500000000001</v>
      </c>
      <c r="L24" s="343">
        <v>2721.8</v>
      </c>
      <c r="M24" s="343">
        <v>3958.7000000000003</v>
      </c>
      <c r="N24" s="343">
        <v>4786.3500000000004</v>
      </c>
      <c r="O24" s="343">
        <v>5996.95</v>
      </c>
      <c r="P24" s="343">
        <v>7614.4</v>
      </c>
      <c r="Q24" s="343">
        <v>12016.400000000001</v>
      </c>
      <c r="R24" s="343">
        <v>16690.349999999999</v>
      </c>
      <c r="S24" s="343">
        <v>21551.200000000001</v>
      </c>
      <c r="T24" s="343">
        <v>26390.300000000003</v>
      </c>
      <c r="U24" s="343">
        <v>36346.75</v>
      </c>
      <c r="V24" s="343">
        <v>46393.05</v>
      </c>
      <c r="W24" s="343">
        <v>66485.7</v>
      </c>
      <c r="X24" s="343">
        <v>85939.750000000015</v>
      </c>
      <c r="Y24" s="343">
        <v>175990.15000000002</v>
      </c>
      <c r="Z24" s="81" t="str">
        <f t="shared" si="0"/>
        <v>Herisau</v>
      </c>
    </row>
    <row r="25" spans="1:26" ht="18.899999999999999" customHeight="1">
      <c r="A25" s="24" t="str">
        <f>'Page 9'!$A$31</f>
        <v>Appenzell</v>
      </c>
      <c r="B25" s="343">
        <v>0</v>
      </c>
      <c r="C25" s="343">
        <v>0</v>
      </c>
      <c r="D25" s="343">
        <v>0</v>
      </c>
      <c r="E25" s="343">
        <v>0</v>
      </c>
      <c r="F25" s="343">
        <v>36.15</v>
      </c>
      <c r="G25" s="343">
        <v>115.5</v>
      </c>
      <c r="H25" s="343">
        <v>266.79999999999995</v>
      </c>
      <c r="I25" s="343">
        <v>464.84999999999997</v>
      </c>
      <c r="J25" s="343">
        <v>705.95</v>
      </c>
      <c r="K25" s="343">
        <v>1008.15</v>
      </c>
      <c r="L25" s="343">
        <v>1612.6499999999999</v>
      </c>
      <c r="M25" s="343">
        <v>2266</v>
      </c>
      <c r="N25" s="343">
        <v>3053.45</v>
      </c>
      <c r="O25" s="343">
        <v>4064.9</v>
      </c>
      <c r="P25" s="343">
        <v>5219.45</v>
      </c>
      <c r="Q25" s="343">
        <v>8461.65</v>
      </c>
      <c r="R25" s="343">
        <v>11841.75</v>
      </c>
      <c r="S25" s="343">
        <v>15244.650000000001</v>
      </c>
      <c r="T25" s="343">
        <v>18698.600000000002</v>
      </c>
      <c r="U25" s="343">
        <v>25895.600000000002</v>
      </c>
      <c r="V25" s="343">
        <v>33098.35</v>
      </c>
      <c r="W25" s="343">
        <v>47026.65</v>
      </c>
      <c r="X25" s="343">
        <v>60428.35</v>
      </c>
      <c r="Y25" s="343">
        <v>124420.84999999999</v>
      </c>
      <c r="Z25" s="81" t="str">
        <f t="shared" si="0"/>
        <v>Appenzell</v>
      </c>
    </row>
    <row r="26" spans="1:26" ht="18.899999999999999" customHeight="1">
      <c r="A26" s="24" t="str">
        <f>'Page 9'!$A$32</f>
        <v>St. Gall</v>
      </c>
      <c r="B26" s="343">
        <v>0</v>
      </c>
      <c r="C26" s="343">
        <v>0</v>
      </c>
      <c r="D26" s="343">
        <v>0</v>
      </c>
      <c r="E26" s="343">
        <v>0</v>
      </c>
      <c r="F26" s="343">
        <v>0</v>
      </c>
      <c r="G26" s="343">
        <v>0</v>
      </c>
      <c r="H26" s="343">
        <v>0</v>
      </c>
      <c r="I26" s="343">
        <v>0</v>
      </c>
      <c r="J26" s="343">
        <v>0</v>
      </c>
      <c r="K26" s="343">
        <v>137.4</v>
      </c>
      <c r="L26" s="343">
        <v>1052.25</v>
      </c>
      <c r="M26" s="343">
        <v>2354.5</v>
      </c>
      <c r="N26" s="343">
        <v>3656</v>
      </c>
      <c r="O26" s="343">
        <v>5016</v>
      </c>
      <c r="P26" s="343">
        <v>6531.25</v>
      </c>
      <c r="Q26" s="343">
        <v>11527.550000000001</v>
      </c>
      <c r="R26" s="343">
        <v>16591.149999999998</v>
      </c>
      <c r="S26" s="343">
        <v>22233.45</v>
      </c>
      <c r="T26" s="343">
        <v>28089.600000000002</v>
      </c>
      <c r="U26" s="343">
        <v>39864.400000000001</v>
      </c>
      <c r="V26" s="343">
        <v>51846.05</v>
      </c>
      <c r="W26" s="343">
        <v>75796.350000000006</v>
      </c>
      <c r="X26" s="343">
        <v>99716.749999999985</v>
      </c>
      <c r="Y26" s="343">
        <v>210030.75</v>
      </c>
      <c r="Z26" s="81" t="str">
        <f t="shared" si="0"/>
        <v>St. Gall</v>
      </c>
    </row>
    <row r="27" spans="1:26" ht="18.899999999999999" customHeight="1">
      <c r="A27" s="24" t="str">
        <f>'Page 9'!$A$33</f>
        <v>Chur</v>
      </c>
      <c r="B27" s="343">
        <v>0</v>
      </c>
      <c r="C27" s="343">
        <v>0</v>
      </c>
      <c r="D27" s="343">
        <v>0</v>
      </c>
      <c r="E27" s="343">
        <v>0</v>
      </c>
      <c r="F27" s="343">
        <v>0</v>
      </c>
      <c r="G27" s="343">
        <v>0</v>
      </c>
      <c r="H27" s="343">
        <v>0</v>
      </c>
      <c r="I27" s="343">
        <v>0</v>
      </c>
      <c r="J27" s="343">
        <v>0</v>
      </c>
      <c r="K27" s="343">
        <v>0</v>
      </c>
      <c r="L27" s="343">
        <v>488.73</v>
      </c>
      <c r="M27" s="343">
        <v>1724.38</v>
      </c>
      <c r="N27" s="343">
        <v>2963.14</v>
      </c>
      <c r="O27" s="343">
        <v>4207.2299999999996</v>
      </c>
      <c r="P27" s="343">
        <v>5523.28</v>
      </c>
      <c r="Q27" s="343">
        <v>9169.82</v>
      </c>
      <c r="R27" s="343">
        <v>13163.39</v>
      </c>
      <c r="S27" s="343">
        <v>17875.23</v>
      </c>
      <c r="T27" s="343">
        <v>22626.27</v>
      </c>
      <c r="U27" s="343">
        <v>32264.720000000001</v>
      </c>
      <c r="V27" s="343">
        <v>42328.49</v>
      </c>
      <c r="W27" s="343">
        <v>62454.92</v>
      </c>
      <c r="X27" s="343">
        <v>82631.100000000006</v>
      </c>
      <c r="Y27" s="343">
        <v>185141.1</v>
      </c>
      <c r="Z27" s="81" t="str">
        <f t="shared" si="0"/>
        <v>Chur</v>
      </c>
    </row>
    <row r="28" spans="1:26" ht="18.899999999999999" customHeight="1">
      <c r="A28" s="24" t="str">
        <f>'Page 9'!$A$34</f>
        <v>Aarau</v>
      </c>
      <c r="B28" s="343">
        <v>0</v>
      </c>
      <c r="C28" s="343">
        <v>0</v>
      </c>
      <c r="D28" s="343">
        <v>0</v>
      </c>
      <c r="E28" s="343">
        <v>0</v>
      </c>
      <c r="F28" s="343">
        <v>0</v>
      </c>
      <c r="G28" s="343">
        <v>0</v>
      </c>
      <c r="H28" s="343">
        <v>22.400000000000002</v>
      </c>
      <c r="I28" s="343">
        <v>123.20000000000002</v>
      </c>
      <c r="J28" s="343">
        <v>327.05</v>
      </c>
      <c r="K28" s="343">
        <v>611.5</v>
      </c>
      <c r="L28" s="343">
        <v>1272.3</v>
      </c>
      <c r="M28" s="343">
        <v>2152.65</v>
      </c>
      <c r="N28" s="343">
        <v>3189.75</v>
      </c>
      <c r="O28" s="343">
        <v>4359.05</v>
      </c>
      <c r="P28" s="343">
        <v>5651.5</v>
      </c>
      <c r="Q28" s="343">
        <v>9282.5499999999993</v>
      </c>
      <c r="R28" s="343">
        <v>13304.449999999999</v>
      </c>
      <c r="S28" s="343">
        <v>17743.05</v>
      </c>
      <c r="T28" s="343">
        <v>22415.7</v>
      </c>
      <c r="U28" s="343">
        <v>31927.850000000002</v>
      </c>
      <c r="V28" s="343">
        <v>41879.050000000003</v>
      </c>
      <c r="W28" s="343">
        <v>61956.15</v>
      </c>
      <c r="X28" s="343">
        <v>82959.549999999988</v>
      </c>
      <c r="Y28" s="343">
        <v>190431.35</v>
      </c>
      <c r="Z28" s="81" t="str">
        <f t="shared" si="0"/>
        <v>Aarau</v>
      </c>
    </row>
    <row r="29" spans="1:26" ht="18.899999999999999" customHeight="1">
      <c r="A29" s="24" t="str">
        <f>'Page 9'!$A$35</f>
        <v>Frauenfeld</v>
      </c>
      <c r="B29" s="343">
        <v>0</v>
      </c>
      <c r="C29" s="343">
        <v>0</v>
      </c>
      <c r="D29" s="343">
        <v>0</v>
      </c>
      <c r="E29" s="343">
        <v>0</v>
      </c>
      <c r="F29" s="343">
        <v>0</v>
      </c>
      <c r="G29" s="343">
        <v>0</v>
      </c>
      <c r="H29" s="343">
        <v>0</v>
      </c>
      <c r="I29" s="343">
        <v>0</v>
      </c>
      <c r="J29" s="343">
        <v>0</v>
      </c>
      <c r="K29" s="343">
        <v>0</v>
      </c>
      <c r="L29" s="343">
        <v>682.85</v>
      </c>
      <c r="M29" s="343">
        <v>1767.5499999999997</v>
      </c>
      <c r="N29" s="343">
        <v>3108.8</v>
      </c>
      <c r="O29" s="343">
        <v>4441.6499999999996</v>
      </c>
      <c r="P29" s="343">
        <v>5756.25</v>
      </c>
      <c r="Q29" s="343">
        <v>9703.6500000000015</v>
      </c>
      <c r="R29" s="343">
        <v>13895.999999999998</v>
      </c>
      <c r="S29" s="343">
        <v>18271.899999999998</v>
      </c>
      <c r="T29" s="343">
        <v>22632.45</v>
      </c>
      <c r="U29" s="343">
        <v>31869.65</v>
      </c>
      <c r="V29" s="343">
        <v>41227.800000000003</v>
      </c>
      <c r="W29" s="343">
        <v>60364.399999999994</v>
      </c>
      <c r="X29" s="343">
        <v>80292.950000000012</v>
      </c>
      <c r="Y29" s="343">
        <v>180044.25</v>
      </c>
      <c r="Z29" s="81" t="str">
        <f t="shared" si="0"/>
        <v>Frauenfeld</v>
      </c>
    </row>
    <row r="30" spans="1:26" ht="18.899999999999999" customHeight="1">
      <c r="A30" s="24" t="str">
        <f>'Page 9'!$A$36</f>
        <v>Bellinzona</v>
      </c>
      <c r="B30" s="14">
        <v>40</v>
      </c>
      <c r="C30" s="14">
        <v>40</v>
      </c>
      <c r="D30" s="14">
        <v>40</v>
      </c>
      <c r="E30" s="14">
        <v>40</v>
      </c>
      <c r="F30" s="14">
        <v>40</v>
      </c>
      <c r="G30" s="14">
        <v>40</v>
      </c>
      <c r="H30" s="14">
        <v>40</v>
      </c>
      <c r="I30" s="14">
        <v>40</v>
      </c>
      <c r="J30" s="14">
        <v>40</v>
      </c>
      <c r="K30" s="14">
        <v>40</v>
      </c>
      <c r="L30" s="14">
        <v>720.75</v>
      </c>
      <c r="M30" s="14">
        <v>1205.75</v>
      </c>
      <c r="N30" s="14">
        <v>1944.9</v>
      </c>
      <c r="O30" s="14">
        <v>3083.6000000000004</v>
      </c>
      <c r="P30" s="14">
        <v>4299.95</v>
      </c>
      <c r="Q30" s="14">
        <v>8062.5</v>
      </c>
      <c r="R30" s="14">
        <v>12957.2</v>
      </c>
      <c r="S30" s="14">
        <v>18542.55</v>
      </c>
      <c r="T30" s="14">
        <v>23990.549999999996</v>
      </c>
      <c r="U30" s="14">
        <v>35629.649999999994</v>
      </c>
      <c r="V30" s="14">
        <v>47981.599999999999</v>
      </c>
      <c r="W30" s="14">
        <v>73541.850000000006</v>
      </c>
      <c r="X30" s="14">
        <v>99484.45</v>
      </c>
      <c r="Y30" s="14">
        <v>229754.3</v>
      </c>
      <c r="Z30" s="81" t="str">
        <f t="shared" si="0"/>
        <v>Bellinzona</v>
      </c>
    </row>
    <row r="31" spans="1:26" ht="18.899999999999999" customHeight="1">
      <c r="A31" s="24" t="str">
        <f>'Page 9'!$A$37</f>
        <v>Lausanne</v>
      </c>
      <c r="B31" s="343">
        <v>0</v>
      </c>
      <c r="C31" s="343">
        <v>0</v>
      </c>
      <c r="D31" s="343">
        <v>0</v>
      </c>
      <c r="E31" s="343">
        <v>0</v>
      </c>
      <c r="F31" s="343">
        <v>0</v>
      </c>
      <c r="G31" s="343">
        <v>0</v>
      </c>
      <c r="H31" s="343">
        <v>0</v>
      </c>
      <c r="I31" s="343">
        <v>0</v>
      </c>
      <c r="J31" s="343">
        <v>0</v>
      </c>
      <c r="K31" s="343">
        <v>11.7</v>
      </c>
      <c r="L31" s="343">
        <v>630.45000000000005</v>
      </c>
      <c r="M31" s="343">
        <v>1968.9</v>
      </c>
      <c r="N31" s="343">
        <v>3929.8</v>
      </c>
      <c r="O31" s="343">
        <v>6279.25</v>
      </c>
      <c r="P31" s="343">
        <v>9080.6</v>
      </c>
      <c r="Q31" s="343">
        <v>13527.350000000002</v>
      </c>
      <c r="R31" s="343">
        <v>17714.5</v>
      </c>
      <c r="S31" s="343">
        <v>22547.25</v>
      </c>
      <c r="T31" s="343">
        <v>27717.600000000002</v>
      </c>
      <c r="U31" s="343">
        <v>38557.25</v>
      </c>
      <c r="V31" s="343">
        <v>51567.55</v>
      </c>
      <c r="W31" s="343">
        <v>80399.05</v>
      </c>
      <c r="X31" s="343">
        <v>110347.2</v>
      </c>
      <c r="Y31" s="343">
        <v>263520</v>
      </c>
      <c r="Z31" s="81" t="str">
        <f t="shared" si="0"/>
        <v>Lausanne</v>
      </c>
    </row>
    <row r="32" spans="1:26" ht="18.899999999999999" customHeight="1">
      <c r="A32" s="24" t="str">
        <f>'Page 9'!$A$38</f>
        <v>Sion</v>
      </c>
      <c r="B32" s="14">
        <v>34</v>
      </c>
      <c r="C32" s="14">
        <v>34</v>
      </c>
      <c r="D32" s="14">
        <v>34</v>
      </c>
      <c r="E32" s="14">
        <v>34</v>
      </c>
      <c r="F32" s="14">
        <v>34</v>
      </c>
      <c r="G32" s="14">
        <v>34</v>
      </c>
      <c r="H32" s="14">
        <v>34</v>
      </c>
      <c r="I32" s="14">
        <v>34</v>
      </c>
      <c r="J32" s="14">
        <v>34</v>
      </c>
      <c r="K32" s="14">
        <v>34</v>
      </c>
      <c r="L32" s="14">
        <v>442.99999999999989</v>
      </c>
      <c r="M32" s="14">
        <v>749.65000000000009</v>
      </c>
      <c r="N32" s="14">
        <v>1721.5</v>
      </c>
      <c r="O32" s="14">
        <v>2789.2</v>
      </c>
      <c r="P32" s="14">
        <v>3948.9</v>
      </c>
      <c r="Q32" s="14">
        <v>7213.7999999999993</v>
      </c>
      <c r="R32" s="14">
        <v>11050.099999999999</v>
      </c>
      <c r="S32" s="14">
        <v>15732.5</v>
      </c>
      <c r="T32" s="14">
        <v>22234</v>
      </c>
      <c r="U32" s="14">
        <v>34465.949999999997</v>
      </c>
      <c r="V32" s="14">
        <v>45997.2</v>
      </c>
      <c r="W32" s="14">
        <v>70095</v>
      </c>
      <c r="X32" s="14">
        <v>93928.6</v>
      </c>
      <c r="Y32" s="14">
        <v>207128.35</v>
      </c>
      <c r="Z32" s="81" t="str">
        <f t="shared" si="0"/>
        <v>Sion</v>
      </c>
    </row>
    <row r="33" spans="1:26" ht="18.899999999999999" customHeight="1">
      <c r="A33" s="24" t="str">
        <f>'Page 9'!$A$39</f>
        <v>Neuchâtel</v>
      </c>
      <c r="B33" s="343">
        <v>0</v>
      </c>
      <c r="C33" s="343">
        <v>0</v>
      </c>
      <c r="D33" s="343">
        <v>0</v>
      </c>
      <c r="E33" s="343">
        <v>0</v>
      </c>
      <c r="F33" s="343">
        <v>0</v>
      </c>
      <c r="G33" s="343">
        <v>0</v>
      </c>
      <c r="H33" s="343">
        <v>49.400000000000006</v>
      </c>
      <c r="I33" s="343">
        <v>110.45</v>
      </c>
      <c r="J33" s="343">
        <v>216</v>
      </c>
      <c r="K33" s="343">
        <v>554.1</v>
      </c>
      <c r="L33" s="343">
        <v>1940.6</v>
      </c>
      <c r="M33" s="343">
        <v>4345.1499999999996</v>
      </c>
      <c r="N33" s="343">
        <v>5888.4500000000007</v>
      </c>
      <c r="O33" s="343">
        <v>7120.6999999999989</v>
      </c>
      <c r="P33" s="343">
        <v>9158.7000000000007</v>
      </c>
      <c r="Q33" s="343">
        <v>14414.649999999998</v>
      </c>
      <c r="R33" s="343">
        <v>19929.900000000001</v>
      </c>
      <c r="S33" s="343">
        <v>25936.15</v>
      </c>
      <c r="T33" s="343">
        <v>32160.899999999998</v>
      </c>
      <c r="U33" s="343">
        <v>45413</v>
      </c>
      <c r="V33" s="343">
        <v>59425.350000000006</v>
      </c>
      <c r="W33" s="343">
        <v>87949.6</v>
      </c>
      <c r="X33" s="343">
        <v>113545</v>
      </c>
      <c r="Y33" s="343">
        <v>236666.3</v>
      </c>
      <c r="Z33" s="81" t="str">
        <f t="shared" si="0"/>
        <v>Neuchâtel</v>
      </c>
    </row>
    <row r="34" spans="1:26" ht="18.899999999999999" customHeight="1">
      <c r="A34" s="24" t="str">
        <f>'Page 9'!$A$40</f>
        <v>Geneva</v>
      </c>
      <c r="B34" s="14">
        <v>25</v>
      </c>
      <c r="C34" s="14">
        <v>25</v>
      </c>
      <c r="D34" s="14">
        <v>25</v>
      </c>
      <c r="E34" s="14">
        <v>25</v>
      </c>
      <c r="F34" s="14">
        <v>25</v>
      </c>
      <c r="G34" s="14">
        <v>25</v>
      </c>
      <c r="H34" s="14">
        <v>25</v>
      </c>
      <c r="I34" s="14">
        <v>25</v>
      </c>
      <c r="J34" s="14">
        <v>25</v>
      </c>
      <c r="K34" s="14">
        <v>25</v>
      </c>
      <c r="L34" s="14">
        <v>25</v>
      </c>
      <c r="M34" s="14">
        <v>25</v>
      </c>
      <c r="N34" s="14">
        <v>309.45000000000005</v>
      </c>
      <c r="O34" s="14">
        <v>1483.4499999999998</v>
      </c>
      <c r="P34" s="14">
        <v>3043.95</v>
      </c>
      <c r="Q34" s="14">
        <v>7026.0499999999993</v>
      </c>
      <c r="R34" s="14">
        <v>12486.65</v>
      </c>
      <c r="S34" s="14">
        <v>18273.650000000001</v>
      </c>
      <c r="T34" s="14">
        <v>24060.649999999998</v>
      </c>
      <c r="U34" s="14">
        <v>35947.75</v>
      </c>
      <c r="V34" s="14">
        <v>47907.649999999994</v>
      </c>
      <c r="W34" s="14">
        <v>72604.800000000003</v>
      </c>
      <c r="X34" s="14">
        <v>98861.75</v>
      </c>
      <c r="Y34" s="14">
        <v>238845.39999999997</v>
      </c>
      <c r="Z34" s="81" t="str">
        <f t="shared" si="0"/>
        <v>Geneva</v>
      </c>
    </row>
    <row r="35" spans="1:26" ht="18.899999999999999" customHeight="1">
      <c r="A35" s="24" t="str">
        <f>'Page 9'!$A$41</f>
        <v>Delémont</v>
      </c>
      <c r="B35" s="343">
        <v>0</v>
      </c>
      <c r="C35" s="343">
        <v>0</v>
      </c>
      <c r="D35" s="343">
        <v>0</v>
      </c>
      <c r="E35" s="343">
        <v>0</v>
      </c>
      <c r="F35" s="343">
        <v>0</v>
      </c>
      <c r="G35" s="343">
        <v>0</v>
      </c>
      <c r="H35" s="343">
        <v>0</v>
      </c>
      <c r="I35" s="343">
        <v>0</v>
      </c>
      <c r="J35" s="343">
        <v>160.5</v>
      </c>
      <c r="K35" s="343">
        <v>521.65</v>
      </c>
      <c r="L35" s="343">
        <v>1701.15</v>
      </c>
      <c r="M35" s="343">
        <v>3205.0499999999997</v>
      </c>
      <c r="N35" s="343">
        <v>4760.9500000000007</v>
      </c>
      <c r="O35" s="343">
        <v>6673.15</v>
      </c>
      <c r="P35" s="343">
        <v>8585.35</v>
      </c>
      <c r="Q35" s="343">
        <v>13439.75</v>
      </c>
      <c r="R35" s="343">
        <v>18960.650000000001</v>
      </c>
      <c r="S35" s="343">
        <v>24506.5</v>
      </c>
      <c r="T35" s="343">
        <v>30077.25</v>
      </c>
      <c r="U35" s="343">
        <v>41681.450000000004</v>
      </c>
      <c r="V35" s="343">
        <v>54956.4</v>
      </c>
      <c r="W35" s="343">
        <v>81476.75</v>
      </c>
      <c r="X35" s="343">
        <v>108106.59999999999</v>
      </c>
      <c r="Y35" s="343">
        <v>242965.05</v>
      </c>
      <c r="Z35" s="81" t="str">
        <f t="shared" si="0"/>
        <v>Delémont</v>
      </c>
    </row>
    <row r="36" spans="1:26" ht="18.899999999999999" customHeight="1">
      <c r="A36" s="24"/>
      <c r="B36" s="14"/>
      <c r="C36" s="14"/>
      <c r="D36" s="14"/>
      <c r="E36" s="14"/>
      <c r="F36" s="14"/>
      <c r="G36" s="14"/>
      <c r="H36" s="14"/>
      <c r="I36" s="14"/>
      <c r="J36" s="14"/>
      <c r="K36" s="14"/>
      <c r="L36" s="14"/>
      <c r="M36" s="14"/>
      <c r="N36" s="14"/>
      <c r="O36" s="14"/>
      <c r="P36" s="14"/>
      <c r="Q36" s="14"/>
      <c r="R36" s="14"/>
      <c r="S36" s="14"/>
      <c r="T36" s="14"/>
      <c r="U36" s="14"/>
      <c r="V36" s="14"/>
      <c r="W36" s="14"/>
      <c r="X36" s="14"/>
      <c r="Y36" s="14"/>
      <c r="Z36" s="81"/>
    </row>
    <row r="37" spans="1:26" ht="18.899999999999999" customHeight="1">
      <c r="A37" s="24" t="str">
        <f>'Page 9'!$A$43</f>
        <v>Direct federal tax</v>
      </c>
      <c r="B37" s="343">
        <v>0</v>
      </c>
      <c r="C37" s="343">
        <v>0</v>
      </c>
      <c r="D37" s="343">
        <v>0</v>
      </c>
      <c r="E37" s="343">
        <v>0</v>
      </c>
      <c r="F37" s="343">
        <v>0</v>
      </c>
      <c r="G37" s="343">
        <v>0</v>
      </c>
      <c r="H37" s="343">
        <v>0</v>
      </c>
      <c r="I37" s="343">
        <v>0</v>
      </c>
      <c r="J37" s="343">
        <v>0</v>
      </c>
      <c r="K37" s="343">
        <v>0</v>
      </c>
      <c r="L37" s="343">
        <v>0</v>
      </c>
      <c r="M37" s="343">
        <v>0</v>
      </c>
      <c r="N37" s="343">
        <v>0</v>
      </c>
      <c r="O37" s="343">
        <v>0</v>
      </c>
      <c r="P37" s="343">
        <v>90</v>
      </c>
      <c r="Q37" s="343">
        <v>853</v>
      </c>
      <c r="R37" s="343">
        <v>1948</v>
      </c>
      <c r="S37" s="343">
        <v>3523</v>
      </c>
      <c r="T37" s="343">
        <v>5989</v>
      </c>
      <c r="U37" s="343">
        <v>11800</v>
      </c>
      <c r="V37" s="343">
        <v>17611</v>
      </c>
      <c r="W37" s="343">
        <v>29233</v>
      </c>
      <c r="X37" s="343">
        <v>40842</v>
      </c>
      <c r="Y37" s="343">
        <v>98939</v>
      </c>
      <c r="Z37" s="81" t="str">
        <f t="shared" si="0"/>
        <v>Direct federal tax</v>
      </c>
    </row>
    <row r="38" spans="1:26" ht="18.899999999999999" customHeight="1">
      <c r="A38" s="82"/>
      <c r="B38" s="83"/>
      <c r="C38" s="83"/>
      <c r="D38" s="83"/>
      <c r="E38" s="83"/>
      <c r="F38" s="83"/>
      <c r="G38" s="83"/>
      <c r="H38" s="83"/>
      <c r="I38" s="83"/>
      <c r="J38" s="83"/>
      <c r="K38" s="84"/>
      <c r="L38" s="83"/>
      <c r="M38" s="83"/>
      <c r="N38" s="14"/>
      <c r="O38" s="14"/>
      <c r="P38" s="14"/>
      <c r="Q38" s="14"/>
      <c r="R38" s="14"/>
      <c r="S38" s="14"/>
      <c r="T38" s="14"/>
      <c r="U38" s="14"/>
      <c r="V38" s="14"/>
      <c r="W38" s="14"/>
      <c r="X38" s="15"/>
      <c r="Z38" s="81"/>
    </row>
    <row r="39" spans="1:26" ht="18.899999999999999" customHeight="1">
      <c r="A39" s="76"/>
      <c r="B39" s="858" t="str">
        <f>'Pages 10-11'!B39:M39</f>
        <v>Tax burden in percent of gross earned income</v>
      </c>
      <c r="C39" s="859"/>
      <c r="D39" s="859"/>
      <c r="E39" s="859"/>
      <c r="F39" s="859"/>
      <c r="G39" s="859"/>
      <c r="H39" s="859"/>
      <c r="I39" s="859"/>
      <c r="J39" s="859"/>
      <c r="K39" s="859"/>
      <c r="L39" s="859"/>
      <c r="M39" s="860"/>
      <c r="N39" s="858" t="str">
        <f>B39</f>
        <v>Tax burden in percent of gross earned income</v>
      </c>
      <c r="O39" s="859"/>
      <c r="P39" s="859"/>
      <c r="Q39" s="859"/>
      <c r="R39" s="859"/>
      <c r="S39" s="859"/>
      <c r="T39" s="859"/>
      <c r="U39" s="859"/>
      <c r="V39" s="859"/>
      <c r="W39" s="859"/>
      <c r="X39" s="859"/>
      <c r="Y39" s="860"/>
      <c r="Z39" s="81"/>
    </row>
    <row r="40" spans="1:26" ht="18.899999999999999" customHeight="1">
      <c r="A40" s="24" t="str">
        <f>'Page 9'!$A$16</f>
        <v>Zurich</v>
      </c>
      <c r="B40" s="10">
        <v>0.38400000000000001</v>
      </c>
      <c r="C40" s="10">
        <v>0.32</v>
      </c>
      <c r="D40" s="10">
        <v>0.2742857142857143</v>
      </c>
      <c r="E40" s="10">
        <v>0.24</v>
      </c>
      <c r="F40" s="10">
        <v>0.192</v>
      </c>
      <c r="G40" s="10">
        <v>0.16</v>
      </c>
      <c r="H40" s="10">
        <v>0.13714285714285715</v>
      </c>
      <c r="I40" s="10">
        <v>0.22300000000000003</v>
      </c>
      <c r="J40" s="10">
        <v>0.64611111111111108</v>
      </c>
      <c r="K40" s="10">
        <v>1.1448</v>
      </c>
      <c r="L40" s="10">
        <v>1.9578333333333333</v>
      </c>
      <c r="M40" s="10">
        <v>2.7936428571428569</v>
      </c>
      <c r="N40" s="10">
        <v>3.4892500000000006</v>
      </c>
      <c r="O40" s="10">
        <v>4.381444444444444</v>
      </c>
      <c r="P40" s="10">
        <v>4.8982000000000001</v>
      </c>
      <c r="Q40" s="10">
        <v>6.5090400000000006</v>
      </c>
      <c r="R40" s="10">
        <v>7.8927999999999994</v>
      </c>
      <c r="S40" s="10">
        <v>9.1468571428571419</v>
      </c>
      <c r="T40" s="10">
        <v>10.301525</v>
      </c>
      <c r="U40" s="10">
        <v>12.139720000000001</v>
      </c>
      <c r="V40" s="10">
        <v>13.625466666666666</v>
      </c>
      <c r="W40" s="10">
        <v>16.089512500000001</v>
      </c>
      <c r="X40" s="10">
        <v>18.063499999999998</v>
      </c>
      <c r="Y40" s="10">
        <v>22.335964999999998</v>
      </c>
      <c r="Z40" s="81" t="str">
        <f t="shared" ref="Z40:Z67" si="1">A40</f>
        <v>Zurich</v>
      </c>
    </row>
    <row r="41" spans="1:26" ht="18.899999999999999" customHeight="1">
      <c r="A41" s="24" t="str">
        <f>'Page 9'!$A$17</f>
        <v>Berne</v>
      </c>
      <c r="B41" s="344">
        <v>0</v>
      </c>
      <c r="C41" s="344">
        <v>0</v>
      </c>
      <c r="D41" s="344">
        <v>0</v>
      </c>
      <c r="E41" s="344">
        <v>0</v>
      </c>
      <c r="F41" s="344">
        <v>0</v>
      </c>
      <c r="G41" s="344">
        <v>0</v>
      </c>
      <c r="H41" s="344">
        <v>0</v>
      </c>
      <c r="I41" s="344">
        <v>0</v>
      </c>
      <c r="J41" s="344">
        <v>0.37900000000000006</v>
      </c>
      <c r="K41" s="344">
        <v>1.0854000000000001</v>
      </c>
      <c r="L41" s="344">
        <v>2.9270833333333335</v>
      </c>
      <c r="M41" s="344">
        <v>5.0283571428571427</v>
      </c>
      <c r="N41" s="344">
        <v>6.6700625000000002</v>
      </c>
      <c r="O41" s="344">
        <v>7.7468888888888889</v>
      </c>
      <c r="P41" s="344">
        <v>8.5356000000000005</v>
      </c>
      <c r="Q41" s="344">
        <v>10.305479999999999</v>
      </c>
      <c r="R41" s="344">
        <v>11.783799999999999</v>
      </c>
      <c r="S41" s="344">
        <v>13.173657142857142</v>
      </c>
      <c r="T41" s="344">
        <v>14.389200000000002</v>
      </c>
      <c r="U41" s="344">
        <v>16.422600000000003</v>
      </c>
      <c r="V41" s="344">
        <v>17.863933333333335</v>
      </c>
      <c r="W41" s="344">
        <v>19.888112499999998</v>
      </c>
      <c r="X41" s="344">
        <v>21.361770000000003</v>
      </c>
      <c r="Y41" s="344">
        <v>24.551705000000002</v>
      </c>
      <c r="Z41" s="81" t="str">
        <f t="shared" si="1"/>
        <v>Berne</v>
      </c>
    </row>
    <row r="42" spans="1:26" ht="18.899999999999999" customHeight="1">
      <c r="A42" s="24" t="str">
        <f>'Page 9'!$A$18</f>
        <v>Lucerne</v>
      </c>
      <c r="B42" s="10">
        <v>0.4</v>
      </c>
      <c r="C42" s="10">
        <v>0.33333333333333337</v>
      </c>
      <c r="D42" s="10">
        <v>0.2857142857142857</v>
      </c>
      <c r="E42" s="10">
        <v>0.25</v>
      </c>
      <c r="F42" s="10">
        <v>0.2</v>
      </c>
      <c r="G42" s="10">
        <v>0.16666666666666669</v>
      </c>
      <c r="H42" s="10">
        <v>0.14285714285714285</v>
      </c>
      <c r="I42" s="10">
        <v>0.125</v>
      </c>
      <c r="J42" s="10">
        <v>0.16044444444444445</v>
      </c>
      <c r="K42" s="10">
        <v>0.48480000000000001</v>
      </c>
      <c r="L42" s="10">
        <v>2.3373333333333335</v>
      </c>
      <c r="M42" s="10">
        <v>3.6684285714285716</v>
      </c>
      <c r="N42" s="10">
        <v>4.6458750000000002</v>
      </c>
      <c r="O42" s="10">
        <v>5.4616666666666669</v>
      </c>
      <c r="P42" s="10">
        <v>6.3474000000000004</v>
      </c>
      <c r="Q42" s="10">
        <v>7.8218400000000008</v>
      </c>
      <c r="R42" s="10">
        <v>9.0416000000000007</v>
      </c>
      <c r="S42" s="10">
        <v>10.117942857142857</v>
      </c>
      <c r="T42" s="10">
        <v>11.091699999999999</v>
      </c>
      <c r="U42" s="10">
        <v>12.705959999999999</v>
      </c>
      <c r="V42" s="10">
        <v>13.785833333333333</v>
      </c>
      <c r="W42" s="10">
        <v>15.135700000000002</v>
      </c>
      <c r="X42" s="10">
        <v>15.941319999999997</v>
      </c>
      <c r="Y42" s="10">
        <v>17.561130000000002</v>
      </c>
      <c r="Z42" s="81" t="str">
        <f t="shared" si="1"/>
        <v>Lucerne</v>
      </c>
    </row>
    <row r="43" spans="1:26" ht="18.899999999999999" customHeight="1">
      <c r="A43" s="24" t="str">
        <f>'Page 9'!$A$19</f>
        <v>Altdorf</v>
      </c>
      <c r="B43" s="10"/>
      <c r="C43" s="10">
        <v>0.66666666666666674</v>
      </c>
      <c r="D43" s="10">
        <v>0.5714285714285714</v>
      </c>
      <c r="E43" s="10">
        <v>0.5</v>
      </c>
      <c r="F43" s="10">
        <v>0.4</v>
      </c>
      <c r="G43" s="10">
        <v>0.33333333333333337</v>
      </c>
      <c r="H43" s="10">
        <v>0.2857142857142857</v>
      </c>
      <c r="I43" s="10">
        <v>0.25</v>
      </c>
      <c r="J43" s="10">
        <v>0.22222222222222221</v>
      </c>
      <c r="K43" s="10">
        <v>0.40799800000000003</v>
      </c>
      <c r="L43" s="10">
        <v>2.5437866666666666</v>
      </c>
      <c r="M43" s="10">
        <v>4.06935</v>
      </c>
      <c r="N43" s="10">
        <v>5.1763799999999991</v>
      </c>
      <c r="O43" s="10">
        <v>6.0374033333333337</v>
      </c>
      <c r="P43" s="10">
        <v>6.6519369999999993</v>
      </c>
      <c r="Q43" s="10">
        <v>7.6392415999999992</v>
      </c>
      <c r="R43" s="10">
        <v>8.267730666666667</v>
      </c>
      <c r="S43" s="10">
        <v>8.9883222857142862</v>
      </c>
      <c r="T43" s="10">
        <v>9.5213374999999996</v>
      </c>
      <c r="U43" s="10">
        <v>10.273501599999999</v>
      </c>
      <c r="V43" s="10">
        <v>10.774944333333334</v>
      </c>
      <c r="W43" s="10">
        <v>11.401747749999998</v>
      </c>
      <c r="X43" s="10">
        <v>11.774858400000001</v>
      </c>
      <c r="Y43" s="10">
        <v>12.527022500000001</v>
      </c>
      <c r="Z43" s="81" t="str">
        <f t="shared" si="1"/>
        <v>Altdorf</v>
      </c>
    </row>
    <row r="44" spans="1:26" ht="18.899999999999999" customHeight="1">
      <c r="A44" s="24" t="str">
        <f>'Page 9'!$A$20</f>
        <v>Schwyz</v>
      </c>
      <c r="B44" s="344">
        <v>0</v>
      </c>
      <c r="C44" s="344">
        <v>0</v>
      </c>
      <c r="D44" s="344">
        <v>0</v>
      </c>
      <c r="E44" s="344">
        <v>0</v>
      </c>
      <c r="F44" s="344">
        <v>0</v>
      </c>
      <c r="G44" s="344">
        <v>0</v>
      </c>
      <c r="H44" s="344">
        <v>1.2142857142857143E-2</v>
      </c>
      <c r="I44" s="344">
        <v>0.15675</v>
      </c>
      <c r="J44" s="344">
        <v>0.50155555555555553</v>
      </c>
      <c r="K44" s="344">
        <v>1.0085</v>
      </c>
      <c r="L44" s="344">
        <v>2.1854999999999998</v>
      </c>
      <c r="M44" s="344">
        <v>3.1924285714285716</v>
      </c>
      <c r="N44" s="344">
        <v>3.8620625</v>
      </c>
      <c r="O44" s="344">
        <v>4.4622777777777776</v>
      </c>
      <c r="P44" s="344">
        <v>4.6886000000000001</v>
      </c>
      <c r="Q44" s="344">
        <v>6.2121999999999993</v>
      </c>
      <c r="R44" s="344">
        <v>7.3911666666666669</v>
      </c>
      <c r="S44" s="344">
        <v>8.3836285714285719</v>
      </c>
      <c r="T44" s="344">
        <v>9.1751000000000005</v>
      </c>
      <c r="U44" s="344">
        <v>10.289740000000002</v>
      </c>
      <c r="V44" s="344">
        <v>11.032833333333333</v>
      </c>
      <c r="W44" s="344">
        <v>11.961712499999999</v>
      </c>
      <c r="X44" s="344">
        <v>12.515720000000002</v>
      </c>
      <c r="Y44" s="344">
        <v>15.069870000000002</v>
      </c>
      <c r="Z44" s="81" t="str">
        <f t="shared" si="1"/>
        <v>Schwyz</v>
      </c>
    </row>
    <row r="45" spans="1:26" ht="18.899999999999999" customHeight="1">
      <c r="A45" s="24" t="str">
        <f>'Page 9'!$A$21</f>
        <v>Sarnen</v>
      </c>
      <c r="B45" s="344">
        <v>0</v>
      </c>
      <c r="C45" s="344">
        <v>0</v>
      </c>
      <c r="D45" s="344">
        <v>0</v>
      </c>
      <c r="E45" s="344">
        <v>0</v>
      </c>
      <c r="F45" s="344">
        <v>0</v>
      </c>
      <c r="G45" s="344">
        <v>0</v>
      </c>
      <c r="H45" s="344">
        <v>0</v>
      </c>
      <c r="I45" s="344">
        <v>0</v>
      </c>
      <c r="J45" s="344">
        <v>0</v>
      </c>
      <c r="K45" s="344">
        <v>1.0465</v>
      </c>
      <c r="L45" s="344">
        <v>2.7080833333333336</v>
      </c>
      <c r="M45" s="344">
        <v>4.2096428571428568</v>
      </c>
      <c r="N45" s="344">
        <v>5.3358749999999997</v>
      </c>
      <c r="O45" s="344">
        <v>6.0587777777777774</v>
      </c>
      <c r="P45" s="344">
        <v>6.5820000000000007</v>
      </c>
      <c r="Q45" s="344">
        <v>7.6782000000000004</v>
      </c>
      <c r="R45" s="344">
        <v>8.436399999999999</v>
      </c>
      <c r="S45" s="344">
        <v>8.9937714285714279</v>
      </c>
      <c r="T45" s="344">
        <v>9.4049249999999986</v>
      </c>
      <c r="U45" s="344">
        <v>9.9860000000000007</v>
      </c>
      <c r="V45" s="344">
        <v>10.3734</v>
      </c>
      <c r="W45" s="344">
        <v>10.85765</v>
      </c>
      <c r="X45" s="344">
        <v>11.14545</v>
      </c>
      <c r="Y45" s="344">
        <v>11.726534999999998</v>
      </c>
      <c r="Z45" s="81" t="str">
        <f t="shared" si="1"/>
        <v>Sarnen</v>
      </c>
    </row>
    <row r="46" spans="1:26" ht="18.899999999999999" customHeight="1">
      <c r="A46" s="24" t="str">
        <f>'Page 9'!$A$22</f>
        <v>Stans</v>
      </c>
      <c r="B46" s="10">
        <v>0.4</v>
      </c>
      <c r="C46" s="10">
        <v>0.33333333333333337</v>
      </c>
      <c r="D46" s="10">
        <v>0.2857142857142857</v>
      </c>
      <c r="E46" s="10">
        <v>0.25</v>
      </c>
      <c r="F46" s="10">
        <v>0.2</v>
      </c>
      <c r="G46" s="10">
        <v>0.16666666666666669</v>
      </c>
      <c r="H46" s="10">
        <v>0.14285714285714285</v>
      </c>
      <c r="I46" s="10">
        <v>0.125</v>
      </c>
      <c r="J46" s="10">
        <v>0.16733333333333336</v>
      </c>
      <c r="K46" s="10">
        <v>0.44369999999999998</v>
      </c>
      <c r="L46" s="10">
        <v>1.2931666666666666</v>
      </c>
      <c r="M46" s="10">
        <v>2.2509285714285712</v>
      </c>
      <c r="N46" s="10">
        <v>3.3449375000000003</v>
      </c>
      <c r="O46" s="10">
        <v>4.2938888888888886</v>
      </c>
      <c r="P46" s="10">
        <v>5.1981000000000011</v>
      </c>
      <c r="Q46" s="10">
        <v>6.8302000000000005</v>
      </c>
      <c r="R46" s="10">
        <v>7.8909999999999991</v>
      </c>
      <c r="S46" s="10">
        <v>8.8239714285714275</v>
      </c>
      <c r="T46" s="10">
        <v>9.5741999999999994</v>
      </c>
      <c r="U46" s="10">
        <v>10.68378</v>
      </c>
      <c r="V46" s="10">
        <v>11.493133333333335</v>
      </c>
      <c r="W46" s="10">
        <v>12.321462499999999</v>
      </c>
      <c r="X46" s="10">
        <v>12.541100000000002</v>
      </c>
      <c r="Y46" s="10">
        <v>12.980374999999999</v>
      </c>
      <c r="Z46" s="81" t="str">
        <f t="shared" si="1"/>
        <v>Stans</v>
      </c>
    </row>
    <row r="47" spans="1:26" ht="18.899999999999999" customHeight="1">
      <c r="A47" s="24" t="str">
        <f>'Page 9'!$A$23</f>
        <v>Glarus</v>
      </c>
      <c r="B47" s="344">
        <v>0</v>
      </c>
      <c r="C47" s="344">
        <v>0</v>
      </c>
      <c r="D47" s="344">
        <v>0</v>
      </c>
      <c r="E47" s="344">
        <v>0</v>
      </c>
      <c r="F47" s="344">
        <v>0</v>
      </c>
      <c r="G47" s="344">
        <v>0</v>
      </c>
      <c r="H47" s="344">
        <v>0</v>
      </c>
      <c r="I47" s="344">
        <v>0.8889999999999999</v>
      </c>
      <c r="J47" s="344">
        <v>1.7836666666666667</v>
      </c>
      <c r="K47" s="344">
        <v>2.4992999999999999</v>
      </c>
      <c r="L47" s="344">
        <v>3.9200833333333329</v>
      </c>
      <c r="M47" s="344">
        <v>4.816928571428571</v>
      </c>
      <c r="N47" s="344">
        <v>5.4038124999999999</v>
      </c>
      <c r="O47" s="344">
        <v>5.9591111111111106</v>
      </c>
      <c r="P47" s="344">
        <v>6.7831000000000001</v>
      </c>
      <c r="Q47" s="344">
        <v>8.4124800000000004</v>
      </c>
      <c r="R47" s="344">
        <v>9.7409000000000017</v>
      </c>
      <c r="S47" s="344">
        <v>10.787742857142856</v>
      </c>
      <c r="T47" s="344">
        <v>11.56335</v>
      </c>
      <c r="U47" s="344">
        <v>12.850379999999999</v>
      </c>
      <c r="V47" s="344">
        <v>13.754099999999999</v>
      </c>
      <c r="W47" s="344">
        <v>15.282862500000002</v>
      </c>
      <c r="X47" s="344">
        <v>16.27759</v>
      </c>
      <c r="Y47" s="344">
        <v>18.748754999999999</v>
      </c>
      <c r="Z47" s="81" t="str">
        <f t="shared" si="1"/>
        <v>Glarus</v>
      </c>
    </row>
    <row r="48" spans="1:26" ht="18.899999999999999" customHeight="1">
      <c r="A48" s="24" t="str">
        <f>'Page 9'!$A$24</f>
        <v>Zug</v>
      </c>
      <c r="B48" s="344">
        <v>0</v>
      </c>
      <c r="C48" s="344">
        <v>0</v>
      </c>
      <c r="D48" s="344">
        <v>0</v>
      </c>
      <c r="E48" s="344">
        <v>0</v>
      </c>
      <c r="F48" s="344">
        <v>0</v>
      </c>
      <c r="G48" s="344">
        <v>0</v>
      </c>
      <c r="H48" s="344">
        <v>0</v>
      </c>
      <c r="I48" s="344">
        <v>0</v>
      </c>
      <c r="J48" s="344">
        <v>0</v>
      </c>
      <c r="K48" s="344">
        <v>0</v>
      </c>
      <c r="L48" s="344">
        <v>0</v>
      </c>
      <c r="M48" s="344">
        <v>0.10214285714285713</v>
      </c>
      <c r="N48" s="344">
        <v>0.44881250000000006</v>
      </c>
      <c r="O48" s="344">
        <v>0.7934444444444444</v>
      </c>
      <c r="P48" s="344">
        <v>1.0690999999999999</v>
      </c>
      <c r="Q48" s="344">
        <v>1.5072800000000002</v>
      </c>
      <c r="R48" s="344">
        <v>2.1843666666666666</v>
      </c>
      <c r="S48" s="344">
        <v>2.9186857142857141</v>
      </c>
      <c r="T48" s="344">
        <v>3.4676</v>
      </c>
      <c r="U48" s="344">
        <v>5.4265800000000004</v>
      </c>
      <c r="V48" s="344">
        <v>7.1053000000000006</v>
      </c>
      <c r="W48" s="344">
        <v>8.7500250000000008</v>
      </c>
      <c r="X48" s="344">
        <v>9.1289400000000001</v>
      </c>
      <c r="Y48" s="344">
        <v>9.8915100000000002</v>
      </c>
      <c r="Z48" s="81" t="str">
        <f t="shared" si="1"/>
        <v>Zug</v>
      </c>
    </row>
    <row r="49" spans="1:26" ht="18.899999999999999" customHeight="1">
      <c r="A49" s="24" t="str">
        <f>'Page 9'!$A$25</f>
        <v>Fribourg</v>
      </c>
      <c r="B49" s="344">
        <v>0.4</v>
      </c>
      <c r="C49" s="344">
        <v>0.33333333333333337</v>
      </c>
      <c r="D49" s="344">
        <v>0.2857142857142857</v>
      </c>
      <c r="E49" s="344">
        <v>0.25</v>
      </c>
      <c r="F49" s="344">
        <v>0.2</v>
      </c>
      <c r="G49" s="344">
        <v>0.16666666666666669</v>
      </c>
      <c r="H49" s="344">
        <v>0.14285714285714285</v>
      </c>
      <c r="I49" s="344">
        <v>0.28762500000000002</v>
      </c>
      <c r="J49" s="344">
        <v>0.44711111111111107</v>
      </c>
      <c r="K49" s="344">
        <v>0.89340000000000008</v>
      </c>
      <c r="L49" s="344">
        <v>2.1972500000000004</v>
      </c>
      <c r="M49" s="344">
        <v>3.3148571428571425</v>
      </c>
      <c r="N49" s="344">
        <v>4.3968749999999996</v>
      </c>
      <c r="O49" s="344">
        <v>5.2016111111111112</v>
      </c>
      <c r="P49" s="344">
        <v>6.2420999999999998</v>
      </c>
      <c r="Q49" s="344">
        <v>8.8426399999999994</v>
      </c>
      <c r="R49" s="344">
        <v>10.67716666666667</v>
      </c>
      <c r="S49" s="344">
        <v>12.182371428571431</v>
      </c>
      <c r="T49" s="344">
        <v>13.586124999999999</v>
      </c>
      <c r="U49" s="344">
        <v>15.457620000000002</v>
      </c>
      <c r="V49" s="344">
        <v>16.991099999999999</v>
      </c>
      <c r="W49" s="344">
        <v>19.567462499999998</v>
      </c>
      <c r="X49" s="344">
        <v>21.14791</v>
      </c>
      <c r="Y49" s="344">
        <v>21.952475</v>
      </c>
      <c r="Z49" s="81" t="str">
        <f t="shared" si="1"/>
        <v>Fribourg</v>
      </c>
    </row>
    <row r="50" spans="1:26" ht="18.899999999999999" customHeight="1">
      <c r="A50" s="24" t="str">
        <f>'Page 9'!$A$26</f>
        <v>Solothurn</v>
      </c>
      <c r="B50" s="10">
        <v>0.48</v>
      </c>
      <c r="C50" s="10">
        <v>0.4</v>
      </c>
      <c r="D50" s="10">
        <v>0.34285714285714286</v>
      </c>
      <c r="E50" s="10">
        <v>0.3</v>
      </c>
      <c r="F50" s="10">
        <v>0.24</v>
      </c>
      <c r="G50" s="10">
        <v>0.2</v>
      </c>
      <c r="H50" s="10">
        <v>0.17142857142857143</v>
      </c>
      <c r="I50" s="10">
        <v>0.90287499999999998</v>
      </c>
      <c r="J50" s="10">
        <v>2.0531111111111113</v>
      </c>
      <c r="K50" s="10">
        <v>3.1260000000000003</v>
      </c>
      <c r="L50" s="10">
        <v>5.0141666666666671</v>
      </c>
      <c r="M50" s="10">
        <v>6.1717142857142848</v>
      </c>
      <c r="N50" s="10">
        <v>7.0421249999999986</v>
      </c>
      <c r="O50" s="10">
        <v>7.8021666666666674</v>
      </c>
      <c r="P50" s="10">
        <v>8.8252000000000006</v>
      </c>
      <c r="Q50" s="10">
        <v>10.798640000000001</v>
      </c>
      <c r="R50" s="10">
        <v>12.399699999999999</v>
      </c>
      <c r="S50" s="10">
        <v>13.693428571428571</v>
      </c>
      <c r="T50" s="10">
        <v>14.797100000000002</v>
      </c>
      <c r="U50" s="10">
        <v>16.477019999999996</v>
      </c>
      <c r="V50" s="10">
        <v>17.842083333333335</v>
      </c>
      <c r="W50" s="10">
        <v>19.548437499999995</v>
      </c>
      <c r="X50" s="10">
        <v>20.572260000000004</v>
      </c>
      <c r="Y50" s="10">
        <v>21.944134999999999</v>
      </c>
      <c r="Z50" s="81" t="str">
        <f t="shared" si="1"/>
        <v>Solothurn</v>
      </c>
    </row>
    <row r="51" spans="1:26" ht="18.899999999999999" customHeight="1">
      <c r="A51" s="24" t="str">
        <f>'Page 9'!$A$27</f>
        <v>Basel</v>
      </c>
      <c r="B51" s="344">
        <v>0</v>
      </c>
      <c r="C51" s="344">
        <v>0</v>
      </c>
      <c r="D51" s="344">
        <v>0</v>
      </c>
      <c r="E51" s="344">
        <v>0</v>
      </c>
      <c r="F51" s="344">
        <v>0</v>
      </c>
      <c r="G51" s="344">
        <v>0</v>
      </c>
      <c r="H51" s="344">
        <v>0</v>
      </c>
      <c r="I51" s="344">
        <v>0</v>
      </c>
      <c r="J51" s="344">
        <v>0</v>
      </c>
      <c r="K51" s="344">
        <v>0</v>
      </c>
      <c r="L51" s="344">
        <v>0</v>
      </c>
      <c r="M51" s="344">
        <v>1.2015</v>
      </c>
      <c r="N51" s="344">
        <v>3.7246249999999996</v>
      </c>
      <c r="O51" s="344">
        <v>5.6603888888888889</v>
      </c>
      <c r="P51" s="344">
        <v>7.2330500000000004</v>
      </c>
      <c r="Q51" s="344">
        <v>10.054160000000001</v>
      </c>
      <c r="R51" s="344">
        <v>11.936100000000001</v>
      </c>
      <c r="S51" s="344">
        <v>13.306771428571428</v>
      </c>
      <c r="T51" s="344">
        <v>14.322774999999998</v>
      </c>
      <c r="U51" s="344">
        <v>15.754779999999998</v>
      </c>
      <c r="V51" s="344">
        <v>16.708866666666665</v>
      </c>
      <c r="W51" s="344">
        <v>17.902349999999998</v>
      </c>
      <c r="X51" s="344">
        <v>18.61364</v>
      </c>
      <c r="Y51" s="344">
        <v>21.804130000000001</v>
      </c>
      <c r="Z51" s="81" t="str">
        <f t="shared" si="1"/>
        <v>Basel</v>
      </c>
    </row>
    <row r="52" spans="1:26" ht="18.899999999999999" customHeight="1">
      <c r="A52" s="24" t="str">
        <f>'Page 9'!$A$28</f>
        <v>Liestal</v>
      </c>
      <c r="B52" s="344">
        <v>0</v>
      </c>
      <c r="C52" s="344">
        <v>0</v>
      </c>
      <c r="D52" s="344">
        <v>0</v>
      </c>
      <c r="E52" s="344">
        <v>0</v>
      </c>
      <c r="F52" s="344">
        <v>0</v>
      </c>
      <c r="G52" s="344">
        <v>0</v>
      </c>
      <c r="H52" s="344">
        <v>0</v>
      </c>
      <c r="I52" s="344">
        <v>0</v>
      </c>
      <c r="J52" s="344">
        <v>0</v>
      </c>
      <c r="K52" s="344">
        <v>0</v>
      </c>
      <c r="L52" s="344">
        <v>0</v>
      </c>
      <c r="M52" s="344">
        <v>1.3856428571428572</v>
      </c>
      <c r="N52" s="344">
        <v>3.1715624999999998</v>
      </c>
      <c r="O52" s="344">
        <v>4.7586666666666666</v>
      </c>
      <c r="P52" s="344">
        <v>6.1852500000000008</v>
      </c>
      <c r="Q52" s="344">
        <v>9.0755999999999997</v>
      </c>
      <c r="R52" s="344">
        <v>11.227600000000001</v>
      </c>
      <c r="S52" s="344">
        <v>12.943542857142859</v>
      </c>
      <c r="T52" s="344">
        <v>14.349275</v>
      </c>
      <c r="U52" s="344">
        <v>16.55416</v>
      </c>
      <c r="V52" s="344">
        <v>18.147766666666669</v>
      </c>
      <c r="W52" s="344">
        <v>20.234024999999995</v>
      </c>
      <c r="X52" s="344">
        <v>21.564990000000002</v>
      </c>
      <c r="Y52" s="344">
        <v>24.611674999999998</v>
      </c>
      <c r="Z52" s="81" t="str">
        <f t="shared" si="1"/>
        <v>Liestal</v>
      </c>
    </row>
    <row r="53" spans="1:26" ht="18.899999999999999" customHeight="1">
      <c r="A53" s="24" t="str">
        <f>'Page 9'!$A$29</f>
        <v>Schaffhausen</v>
      </c>
      <c r="B53" s="10">
        <v>0.48</v>
      </c>
      <c r="C53" s="10">
        <v>0.4</v>
      </c>
      <c r="D53" s="10">
        <v>0.34285714285714286</v>
      </c>
      <c r="E53" s="10">
        <v>0.3</v>
      </c>
      <c r="F53" s="10">
        <v>0.24</v>
      </c>
      <c r="G53" s="10">
        <v>0.2</v>
      </c>
      <c r="H53" s="10">
        <v>0.17142857142857143</v>
      </c>
      <c r="I53" s="10">
        <v>0.22587499999999999</v>
      </c>
      <c r="J53" s="10">
        <v>0.80355555555555547</v>
      </c>
      <c r="K53" s="10">
        <v>1.5569999999999999</v>
      </c>
      <c r="L53" s="10">
        <v>3.1185833333333335</v>
      </c>
      <c r="M53" s="10">
        <v>4.4094285714285713</v>
      </c>
      <c r="N53" s="10">
        <v>5.3732499999999996</v>
      </c>
      <c r="O53" s="10">
        <v>6.2461111111111114</v>
      </c>
      <c r="P53" s="10">
        <v>6.7980499999999999</v>
      </c>
      <c r="Q53" s="10">
        <v>8.2078399999999991</v>
      </c>
      <c r="R53" s="10">
        <v>9.7603000000000009</v>
      </c>
      <c r="S53" s="10">
        <v>11.247</v>
      </c>
      <c r="T53" s="10">
        <v>12.587149999999999</v>
      </c>
      <c r="U53" s="10">
        <v>14.49424</v>
      </c>
      <c r="V53" s="10">
        <v>15.765866666666668</v>
      </c>
      <c r="W53" s="10">
        <v>17.718837499999999</v>
      </c>
      <c r="X53" s="10">
        <v>18.788530000000002</v>
      </c>
      <c r="Y53" s="10">
        <v>19.348960000000002</v>
      </c>
      <c r="Z53" s="81" t="str">
        <f t="shared" si="1"/>
        <v>Schaffhausen</v>
      </c>
    </row>
    <row r="54" spans="1:26" ht="18.899999999999999" customHeight="1">
      <c r="A54" s="24" t="str">
        <f>'Page 9'!$A$30</f>
        <v>Herisau</v>
      </c>
      <c r="B54" s="344">
        <v>0</v>
      </c>
      <c r="C54" s="344">
        <v>0</v>
      </c>
      <c r="D54" s="344">
        <v>0</v>
      </c>
      <c r="E54" s="344">
        <v>0</v>
      </c>
      <c r="F54" s="344">
        <v>0</v>
      </c>
      <c r="G54" s="344">
        <v>0</v>
      </c>
      <c r="H54" s="344">
        <v>0.17714285714285716</v>
      </c>
      <c r="I54" s="344">
        <v>1.0153750000000004</v>
      </c>
      <c r="J54" s="344">
        <v>1.9892222222222224</v>
      </c>
      <c r="K54" s="344">
        <v>2.9497000000000004</v>
      </c>
      <c r="L54" s="344">
        <v>4.5363333333333342</v>
      </c>
      <c r="M54" s="344">
        <v>5.6552857142857151</v>
      </c>
      <c r="N54" s="344">
        <v>5.9829375000000002</v>
      </c>
      <c r="O54" s="344">
        <v>6.6632777777777781</v>
      </c>
      <c r="P54" s="344">
        <v>7.6143999999999989</v>
      </c>
      <c r="Q54" s="344">
        <v>9.6131200000000021</v>
      </c>
      <c r="R54" s="344">
        <v>11.126899999999999</v>
      </c>
      <c r="S54" s="344">
        <v>12.314971428571429</v>
      </c>
      <c r="T54" s="344">
        <v>13.195150000000003</v>
      </c>
      <c r="U54" s="344">
        <v>14.538699999999999</v>
      </c>
      <c r="V54" s="344">
        <v>15.464350000000001</v>
      </c>
      <c r="W54" s="344">
        <v>16.621424999999999</v>
      </c>
      <c r="X54" s="344">
        <v>17.187950000000001</v>
      </c>
      <c r="Y54" s="344">
        <v>17.599015000000001</v>
      </c>
      <c r="Z54" s="81" t="str">
        <f t="shared" si="1"/>
        <v>Herisau</v>
      </c>
    </row>
    <row r="55" spans="1:26" ht="18.899999999999999" customHeight="1">
      <c r="A55" s="24" t="str">
        <f>'Page 9'!$A$31</f>
        <v>Appenzell</v>
      </c>
      <c r="B55" s="344">
        <v>0</v>
      </c>
      <c r="C55" s="344">
        <v>0</v>
      </c>
      <c r="D55" s="344">
        <v>0</v>
      </c>
      <c r="E55" s="344">
        <v>0</v>
      </c>
      <c r="F55" s="344">
        <v>0.14460000000000001</v>
      </c>
      <c r="G55" s="344">
        <v>0.38500000000000001</v>
      </c>
      <c r="H55" s="344">
        <v>0.76228571428571412</v>
      </c>
      <c r="I55" s="344">
        <v>1.1621250000000001</v>
      </c>
      <c r="J55" s="344">
        <v>1.568777777777778</v>
      </c>
      <c r="K55" s="344">
        <v>2.0163000000000002</v>
      </c>
      <c r="L55" s="344">
        <v>2.6877499999999999</v>
      </c>
      <c r="M55" s="344">
        <v>3.2371428571428571</v>
      </c>
      <c r="N55" s="344">
        <v>3.8168124999999997</v>
      </c>
      <c r="O55" s="344">
        <v>4.5165555555555557</v>
      </c>
      <c r="P55" s="344">
        <v>5.2194500000000001</v>
      </c>
      <c r="Q55" s="344">
        <v>6.7693199999999996</v>
      </c>
      <c r="R55" s="344">
        <v>7.8944999999999999</v>
      </c>
      <c r="S55" s="344">
        <v>8.7112285714285722</v>
      </c>
      <c r="T55" s="344">
        <v>9.3493000000000013</v>
      </c>
      <c r="U55" s="344">
        <v>10.35824</v>
      </c>
      <c r="V55" s="344">
        <v>11.032783333333333</v>
      </c>
      <c r="W55" s="344">
        <v>11.756662500000001</v>
      </c>
      <c r="X55" s="344">
        <v>12.08567</v>
      </c>
      <c r="Y55" s="344">
        <v>12.442084999999999</v>
      </c>
      <c r="Z55" s="81" t="str">
        <f t="shared" si="1"/>
        <v>Appenzell</v>
      </c>
    </row>
    <row r="56" spans="1:26" ht="18.899999999999999" customHeight="1">
      <c r="A56" s="24" t="str">
        <f>'Page 9'!$A$32</f>
        <v>St. Gall</v>
      </c>
      <c r="B56" s="344">
        <v>0</v>
      </c>
      <c r="C56" s="344">
        <v>0</v>
      </c>
      <c r="D56" s="344">
        <v>0</v>
      </c>
      <c r="E56" s="344">
        <v>0</v>
      </c>
      <c r="F56" s="344">
        <v>0</v>
      </c>
      <c r="G56" s="344">
        <v>0</v>
      </c>
      <c r="H56" s="344">
        <v>0</v>
      </c>
      <c r="I56" s="344">
        <v>0</v>
      </c>
      <c r="J56" s="344">
        <v>0</v>
      </c>
      <c r="K56" s="344">
        <v>0.27479999999999999</v>
      </c>
      <c r="L56" s="344">
        <v>1.7537500000000001</v>
      </c>
      <c r="M56" s="344">
        <v>3.3635714285714284</v>
      </c>
      <c r="N56" s="344">
        <v>4.5699999999999994</v>
      </c>
      <c r="O56" s="344">
        <v>5.5733333333333333</v>
      </c>
      <c r="P56" s="344">
        <v>6.53125</v>
      </c>
      <c r="Q56" s="344">
        <v>9.2220400000000016</v>
      </c>
      <c r="R56" s="344">
        <v>11.060766666666664</v>
      </c>
      <c r="S56" s="344">
        <v>12.704828571428573</v>
      </c>
      <c r="T56" s="344">
        <v>14.044800000000002</v>
      </c>
      <c r="U56" s="344">
        <v>15.94576</v>
      </c>
      <c r="V56" s="344">
        <v>17.282016666666667</v>
      </c>
      <c r="W56" s="344">
        <v>18.949087500000001</v>
      </c>
      <c r="X56" s="344">
        <v>19.943349999999995</v>
      </c>
      <c r="Y56" s="344">
        <v>21.003074999999999</v>
      </c>
      <c r="Z56" s="81" t="str">
        <f t="shared" si="1"/>
        <v>St. Gall</v>
      </c>
    </row>
    <row r="57" spans="1:26" ht="18.899999999999999" customHeight="1">
      <c r="A57" s="24" t="str">
        <f>'Page 9'!$A$33</f>
        <v>Chur</v>
      </c>
      <c r="B57" s="344">
        <v>0</v>
      </c>
      <c r="C57" s="344">
        <v>0</v>
      </c>
      <c r="D57" s="344">
        <v>0</v>
      </c>
      <c r="E57" s="344">
        <v>0</v>
      </c>
      <c r="F57" s="344">
        <v>0</v>
      </c>
      <c r="G57" s="344">
        <v>0</v>
      </c>
      <c r="H57" s="344">
        <v>0</v>
      </c>
      <c r="I57" s="344">
        <v>0</v>
      </c>
      <c r="J57" s="344">
        <v>0</v>
      </c>
      <c r="K57" s="344">
        <v>0</v>
      </c>
      <c r="L57" s="344">
        <v>0.81455</v>
      </c>
      <c r="M57" s="344">
        <v>2.4634000000000005</v>
      </c>
      <c r="N57" s="344">
        <v>3.7039249999999995</v>
      </c>
      <c r="O57" s="344">
        <v>4.6746999999999996</v>
      </c>
      <c r="P57" s="344">
        <v>5.5232799999999997</v>
      </c>
      <c r="Q57" s="344">
        <v>7.3358560000000006</v>
      </c>
      <c r="R57" s="344">
        <v>8.7755933333333331</v>
      </c>
      <c r="S57" s="344">
        <v>10.214417142857142</v>
      </c>
      <c r="T57" s="344">
        <v>11.313135000000001</v>
      </c>
      <c r="U57" s="344">
        <v>12.905888000000001</v>
      </c>
      <c r="V57" s="344">
        <v>14.109496666666665</v>
      </c>
      <c r="W57" s="344">
        <v>15.61373</v>
      </c>
      <c r="X57" s="344">
        <v>16.526219999999999</v>
      </c>
      <c r="Y57" s="344">
        <v>18.514109999999999</v>
      </c>
      <c r="Z57" s="81" t="str">
        <f t="shared" si="1"/>
        <v>Chur</v>
      </c>
    </row>
    <row r="58" spans="1:26" ht="18.899999999999999" customHeight="1">
      <c r="A58" s="24" t="str">
        <f>'Page 9'!$A$34</f>
        <v>Aarau</v>
      </c>
      <c r="B58" s="344">
        <v>0</v>
      </c>
      <c r="C58" s="344">
        <v>0</v>
      </c>
      <c r="D58" s="344">
        <v>0</v>
      </c>
      <c r="E58" s="344">
        <v>0</v>
      </c>
      <c r="F58" s="344">
        <v>0</v>
      </c>
      <c r="G58" s="344">
        <v>0</v>
      </c>
      <c r="H58" s="344">
        <v>6.4000000000000001E-2</v>
      </c>
      <c r="I58" s="344">
        <v>0.30800000000000005</v>
      </c>
      <c r="J58" s="344">
        <v>0.72677777777777786</v>
      </c>
      <c r="K58" s="344">
        <v>1.2229999999999999</v>
      </c>
      <c r="L58" s="344">
        <v>2.1204999999999998</v>
      </c>
      <c r="M58" s="344">
        <v>3.0752142857142859</v>
      </c>
      <c r="N58" s="344">
        <v>3.9871875000000001</v>
      </c>
      <c r="O58" s="344">
        <v>4.8433888888888896</v>
      </c>
      <c r="P58" s="344">
        <v>5.6515000000000004</v>
      </c>
      <c r="Q58" s="344">
        <v>7.4260399999999986</v>
      </c>
      <c r="R58" s="344">
        <v>8.8696333333333328</v>
      </c>
      <c r="S58" s="344">
        <v>10.138885714285713</v>
      </c>
      <c r="T58" s="344">
        <v>11.207850000000001</v>
      </c>
      <c r="U58" s="344">
        <v>12.771140000000001</v>
      </c>
      <c r="V58" s="344">
        <v>13.959683333333334</v>
      </c>
      <c r="W58" s="344">
        <v>15.4890375</v>
      </c>
      <c r="X58" s="344">
        <v>16.591909999999999</v>
      </c>
      <c r="Y58" s="344">
        <v>19.043134999999999</v>
      </c>
      <c r="Z58" s="81" t="str">
        <f t="shared" si="1"/>
        <v>Aarau</v>
      </c>
    </row>
    <row r="59" spans="1:26" ht="18.899999999999999" customHeight="1">
      <c r="A59" s="24" t="str">
        <f>'Page 9'!$A$35</f>
        <v>Frauenfeld</v>
      </c>
      <c r="B59" s="344">
        <v>0</v>
      </c>
      <c r="C59" s="344">
        <v>0</v>
      </c>
      <c r="D59" s="344">
        <v>0</v>
      </c>
      <c r="E59" s="344">
        <v>0</v>
      </c>
      <c r="F59" s="344">
        <v>0</v>
      </c>
      <c r="G59" s="344">
        <v>0</v>
      </c>
      <c r="H59" s="344">
        <v>0</v>
      </c>
      <c r="I59" s="344">
        <v>0</v>
      </c>
      <c r="J59" s="344">
        <v>0</v>
      </c>
      <c r="K59" s="344">
        <v>0</v>
      </c>
      <c r="L59" s="344">
        <v>1.1380833333333333</v>
      </c>
      <c r="M59" s="344">
        <v>2.5250714285714282</v>
      </c>
      <c r="N59" s="344">
        <v>3.8860000000000006</v>
      </c>
      <c r="O59" s="344">
        <v>4.9351666666666665</v>
      </c>
      <c r="P59" s="344">
        <v>5.7562500000000005</v>
      </c>
      <c r="Q59" s="344">
        <v>7.7629200000000012</v>
      </c>
      <c r="R59" s="344">
        <v>9.2639999999999993</v>
      </c>
      <c r="S59" s="344">
        <v>10.441085714285713</v>
      </c>
      <c r="T59" s="344">
        <v>11.316225000000001</v>
      </c>
      <c r="U59" s="344">
        <v>12.747859999999999</v>
      </c>
      <c r="V59" s="344">
        <v>13.742600000000001</v>
      </c>
      <c r="W59" s="344">
        <v>15.091099999999999</v>
      </c>
      <c r="X59" s="344">
        <v>16.058590000000002</v>
      </c>
      <c r="Y59" s="344">
        <v>18.004424999999998</v>
      </c>
      <c r="Z59" s="81" t="str">
        <f t="shared" si="1"/>
        <v>Frauenfeld</v>
      </c>
    </row>
    <row r="60" spans="1:26" ht="18.899999999999999" customHeight="1">
      <c r="A60" s="24" t="str">
        <f>'Page 9'!$A$36</f>
        <v>Bellinzona</v>
      </c>
      <c r="B60" s="10">
        <v>0.32</v>
      </c>
      <c r="C60" s="10">
        <v>0.26666666666666666</v>
      </c>
      <c r="D60" s="10">
        <v>0.22857142857142859</v>
      </c>
      <c r="E60" s="10">
        <v>0.2</v>
      </c>
      <c r="F60" s="10">
        <v>0.16</v>
      </c>
      <c r="G60" s="10">
        <v>0.13333333333333333</v>
      </c>
      <c r="H60" s="10">
        <v>0.1142857142857143</v>
      </c>
      <c r="I60" s="10">
        <v>0.1</v>
      </c>
      <c r="J60" s="10">
        <v>8.8888888888888892E-2</v>
      </c>
      <c r="K60" s="10">
        <v>0.08</v>
      </c>
      <c r="L60" s="10">
        <v>1.2012500000000002</v>
      </c>
      <c r="M60" s="10">
        <v>1.7225000000000001</v>
      </c>
      <c r="N60" s="10">
        <v>2.4311249999999998</v>
      </c>
      <c r="O60" s="10">
        <v>3.4262222222222229</v>
      </c>
      <c r="P60" s="10">
        <v>4.2999499999999999</v>
      </c>
      <c r="Q60" s="10">
        <v>6.45</v>
      </c>
      <c r="R60" s="10">
        <v>8.6381333333333341</v>
      </c>
      <c r="S60" s="10">
        <v>10.595742857142856</v>
      </c>
      <c r="T60" s="10">
        <v>11.995274999999998</v>
      </c>
      <c r="U60" s="10">
        <v>14.251859999999997</v>
      </c>
      <c r="V60" s="10">
        <v>15.993866666666667</v>
      </c>
      <c r="W60" s="10">
        <v>18.385462500000003</v>
      </c>
      <c r="X60" s="10">
        <v>19.896889999999999</v>
      </c>
      <c r="Y60" s="10">
        <v>22.975429999999999</v>
      </c>
      <c r="Z60" s="81" t="str">
        <f t="shared" si="1"/>
        <v>Bellinzona</v>
      </c>
    </row>
    <row r="61" spans="1:26" ht="18.899999999999999" customHeight="1">
      <c r="A61" s="24" t="str">
        <f>'Page 9'!$A$37</f>
        <v>Lausanne</v>
      </c>
      <c r="B61" s="344">
        <v>0</v>
      </c>
      <c r="C61" s="344">
        <v>0</v>
      </c>
      <c r="D61" s="344">
        <v>0</v>
      </c>
      <c r="E61" s="344">
        <v>0</v>
      </c>
      <c r="F61" s="344">
        <v>0</v>
      </c>
      <c r="G61" s="344">
        <v>0</v>
      </c>
      <c r="H61" s="344">
        <v>0</v>
      </c>
      <c r="I61" s="344">
        <v>0</v>
      </c>
      <c r="J61" s="344">
        <v>0</v>
      </c>
      <c r="K61" s="344">
        <v>2.3400000000000001E-2</v>
      </c>
      <c r="L61" s="344">
        <v>1.0507500000000001</v>
      </c>
      <c r="M61" s="344">
        <v>2.8127142857142857</v>
      </c>
      <c r="N61" s="344">
        <v>4.9122500000000002</v>
      </c>
      <c r="O61" s="344">
        <v>6.9769444444444435</v>
      </c>
      <c r="P61" s="344">
        <v>9.0806000000000004</v>
      </c>
      <c r="Q61" s="344">
        <v>10.821880000000002</v>
      </c>
      <c r="R61" s="344">
        <v>11.809666666666667</v>
      </c>
      <c r="S61" s="344">
        <v>12.884142857142859</v>
      </c>
      <c r="T61" s="344">
        <v>13.858800000000002</v>
      </c>
      <c r="U61" s="344">
        <v>15.4229</v>
      </c>
      <c r="V61" s="344">
        <v>17.189183333333336</v>
      </c>
      <c r="W61" s="344">
        <v>20.099762500000001</v>
      </c>
      <c r="X61" s="344">
        <v>22.06944</v>
      </c>
      <c r="Y61" s="344">
        <v>26.351999999999997</v>
      </c>
      <c r="Z61" s="81" t="str">
        <f t="shared" si="1"/>
        <v>Lausanne</v>
      </c>
    </row>
    <row r="62" spans="1:26" ht="18.899999999999999" customHeight="1">
      <c r="A62" s="24" t="str">
        <f>'Page 9'!$A$38</f>
        <v>Sion</v>
      </c>
      <c r="B62" s="10">
        <v>0.27200000000000002</v>
      </c>
      <c r="C62" s="10">
        <v>0.22666666666666668</v>
      </c>
      <c r="D62" s="10">
        <v>0.19428571428571428</v>
      </c>
      <c r="E62" s="10">
        <v>0.16999999999999998</v>
      </c>
      <c r="F62" s="10">
        <v>0.13600000000000001</v>
      </c>
      <c r="G62" s="10">
        <v>0.11333333333333334</v>
      </c>
      <c r="H62" s="10">
        <v>9.7142857142857142E-2</v>
      </c>
      <c r="I62" s="10">
        <v>8.4999999999999992E-2</v>
      </c>
      <c r="J62" s="10">
        <v>7.5555555555555556E-2</v>
      </c>
      <c r="K62" s="10">
        <v>6.8000000000000005E-2</v>
      </c>
      <c r="L62" s="10">
        <v>0.73833333333333306</v>
      </c>
      <c r="M62" s="10">
        <v>1.0709285714285717</v>
      </c>
      <c r="N62" s="10">
        <v>2.151875</v>
      </c>
      <c r="O62" s="10">
        <v>3.0991111111111107</v>
      </c>
      <c r="P62" s="10">
        <v>3.9489000000000005</v>
      </c>
      <c r="Q62" s="10">
        <v>5.7710399999999993</v>
      </c>
      <c r="R62" s="10">
        <v>7.3667333333333325</v>
      </c>
      <c r="S62" s="10">
        <v>8.99</v>
      </c>
      <c r="T62" s="10">
        <v>11.117000000000001</v>
      </c>
      <c r="U62" s="10">
        <v>13.786379999999998</v>
      </c>
      <c r="V62" s="10">
        <v>15.332399999999998</v>
      </c>
      <c r="W62" s="10">
        <v>17.52375</v>
      </c>
      <c r="X62" s="10">
        <v>18.785720000000001</v>
      </c>
      <c r="Y62" s="10">
        <v>20.712835000000002</v>
      </c>
      <c r="Z62" s="81" t="str">
        <f t="shared" si="1"/>
        <v>Sion</v>
      </c>
    </row>
    <row r="63" spans="1:26" ht="18.899999999999999" customHeight="1">
      <c r="A63" s="24" t="str">
        <f>'Page 9'!$A$39</f>
        <v>Neuchâtel</v>
      </c>
      <c r="B63" s="344">
        <v>0</v>
      </c>
      <c r="C63" s="344">
        <v>0</v>
      </c>
      <c r="D63" s="344">
        <v>0</v>
      </c>
      <c r="E63" s="344">
        <v>0</v>
      </c>
      <c r="F63" s="344">
        <v>0</v>
      </c>
      <c r="G63" s="344">
        <v>0</v>
      </c>
      <c r="H63" s="344">
        <v>0.14114285714285715</v>
      </c>
      <c r="I63" s="344">
        <v>0.27612500000000001</v>
      </c>
      <c r="J63" s="344">
        <v>0.48</v>
      </c>
      <c r="K63" s="344">
        <v>1.1082000000000001</v>
      </c>
      <c r="L63" s="344">
        <v>3.2343333333333337</v>
      </c>
      <c r="M63" s="344">
        <v>6.2073571428571421</v>
      </c>
      <c r="N63" s="344">
        <v>7.3605625000000003</v>
      </c>
      <c r="O63" s="344">
        <v>7.9118888888888881</v>
      </c>
      <c r="P63" s="344">
        <v>9.1586999999999996</v>
      </c>
      <c r="Q63" s="344">
        <v>11.531719999999998</v>
      </c>
      <c r="R63" s="344">
        <v>13.286600000000002</v>
      </c>
      <c r="S63" s="344">
        <v>14.820657142857144</v>
      </c>
      <c r="T63" s="344">
        <v>16.080449999999999</v>
      </c>
      <c r="U63" s="344">
        <v>18.165200000000002</v>
      </c>
      <c r="V63" s="344">
        <v>19.808450000000004</v>
      </c>
      <c r="W63" s="344">
        <v>21.987400000000001</v>
      </c>
      <c r="X63" s="344">
        <v>22.709</v>
      </c>
      <c r="Y63" s="344">
        <v>23.666629999999998</v>
      </c>
      <c r="Z63" s="81" t="str">
        <f t="shared" si="1"/>
        <v>Neuchâtel</v>
      </c>
    </row>
    <row r="64" spans="1:26" ht="18.899999999999999" customHeight="1">
      <c r="A64" s="24" t="str">
        <f>'Page 9'!$A$40</f>
        <v>Geneva</v>
      </c>
      <c r="B64" s="10">
        <v>0.2</v>
      </c>
      <c r="C64" s="10">
        <v>0.16666666666666669</v>
      </c>
      <c r="D64" s="10">
        <v>0.14285714285714285</v>
      </c>
      <c r="E64" s="10">
        <v>0.125</v>
      </c>
      <c r="F64" s="10">
        <v>0.1</v>
      </c>
      <c r="G64" s="10">
        <v>8.3333333333333343E-2</v>
      </c>
      <c r="H64" s="10">
        <v>7.1428571428571425E-2</v>
      </c>
      <c r="I64" s="10">
        <v>6.25E-2</v>
      </c>
      <c r="J64" s="10">
        <v>5.5555555555555552E-2</v>
      </c>
      <c r="K64" s="10">
        <v>0.05</v>
      </c>
      <c r="L64" s="10">
        <v>4.1666666666666671E-2</v>
      </c>
      <c r="M64" s="10">
        <v>3.5714285714285712E-2</v>
      </c>
      <c r="N64" s="10">
        <v>0.38681250000000006</v>
      </c>
      <c r="O64" s="10">
        <v>1.6482777777777777</v>
      </c>
      <c r="P64" s="10">
        <v>3.0439499999999997</v>
      </c>
      <c r="Q64" s="10">
        <v>5.6208399999999994</v>
      </c>
      <c r="R64" s="10">
        <v>8.3244333333333334</v>
      </c>
      <c r="S64" s="10">
        <v>10.442085714285716</v>
      </c>
      <c r="T64" s="10">
        <v>12.030324999999999</v>
      </c>
      <c r="U64" s="10">
        <v>14.379100000000001</v>
      </c>
      <c r="V64" s="10">
        <v>15.969216666666664</v>
      </c>
      <c r="W64" s="10">
        <v>18.151199999999999</v>
      </c>
      <c r="X64" s="10">
        <v>19.772349999999999</v>
      </c>
      <c r="Y64" s="10">
        <v>23.884539999999994</v>
      </c>
      <c r="Z64" s="81" t="str">
        <f t="shared" si="1"/>
        <v>Geneva</v>
      </c>
    </row>
    <row r="65" spans="1:26" ht="18.899999999999999" customHeight="1">
      <c r="A65" s="24" t="str">
        <f>'Page 9'!$A$41</f>
        <v>Delémont</v>
      </c>
      <c r="B65" s="344">
        <v>0</v>
      </c>
      <c r="C65" s="344">
        <v>0</v>
      </c>
      <c r="D65" s="344">
        <v>0</v>
      </c>
      <c r="E65" s="344">
        <v>0</v>
      </c>
      <c r="F65" s="344">
        <v>0</v>
      </c>
      <c r="G65" s="344">
        <v>0</v>
      </c>
      <c r="H65" s="344">
        <v>0</v>
      </c>
      <c r="I65" s="344">
        <v>0</v>
      </c>
      <c r="J65" s="344">
        <v>0.35666666666666669</v>
      </c>
      <c r="K65" s="344">
        <v>1.0432999999999999</v>
      </c>
      <c r="L65" s="344">
        <v>2.8352500000000003</v>
      </c>
      <c r="M65" s="344">
        <v>4.5786428571428566</v>
      </c>
      <c r="N65" s="344">
        <v>5.9511875000000005</v>
      </c>
      <c r="O65" s="344">
        <v>7.4146111111111104</v>
      </c>
      <c r="P65" s="344">
        <v>8.58535</v>
      </c>
      <c r="Q65" s="344">
        <v>10.751799999999999</v>
      </c>
      <c r="R65" s="344">
        <v>12.640433333333334</v>
      </c>
      <c r="S65" s="344">
        <v>14.003714285714286</v>
      </c>
      <c r="T65" s="344">
        <v>15.038625</v>
      </c>
      <c r="U65" s="344">
        <v>16.67258</v>
      </c>
      <c r="V65" s="344">
        <v>18.318800000000003</v>
      </c>
      <c r="W65" s="344">
        <v>20.369187499999999</v>
      </c>
      <c r="X65" s="344">
        <v>21.621320000000001</v>
      </c>
      <c r="Y65" s="344">
        <v>24.296505</v>
      </c>
      <c r="Z65" s="81" t="str">
        <f t="shared" si="1"/>
        <v>Delémont</v>
      </c>
    </row>
    <row r="66" spans="1:26" ht="18.899999999999999" customHeight="1">
      <c r="A66" s="24"/>
      <c r="B66" s="10"/>
      <c r="C66" s="10"/>
      <c r="D66" s="10"/>
      <c r="E66" s="10"/>
      <c r="F66" s="10"/>
      <c r="G66" s="10"/>
      <c r="H66" s="10"/>
      <c r="I66" s="10"/>
      <c r="J66" s="10"/>
      <c r="K66" s="10"/>
      <c r="L66" s="10"/>
      <c r="M66" s="10"/>
      <c r="N66" s="10"/>
      <c r="O66" s="10"/>
      <c r="P66" s="10"/>
      <c r="Q66" s="10"/>
      <c r="R66" s="10"/>
      <c r="S66" s="10"/>
      <c r="T66" s="10"/>
      <c r="U66" s="10"/>
      <c r="V66" s="10"/>
      <c r="W66" s="10"/>
      <c r="X66" s="10"/>
      <c r="Y66" s="10"/>
      <c r="Z66" s="81"/>
    </row>
    <row r="67" spans="1:26" ht="18.899999999999999" customHeight="1">
      <c r="A67" s="24" t="str">
        <f>'Page 9'!$A$43</f>
        <v>Direct federal tax</v>
      </c>
      <c r="B67" s="344">
        <v>0</v>
      </c>
      <c r="C67" s="344">
        <v>0</v>
      </c>
      <c r="D67" s="344">
        <v>0</v>
      </c>
      <c r="E67" s="344">
        <v>0</v>
      </c>
      <c r="F67" s="344">
        <v>0</v>
      </c>
      <c r="G67" s="344">
        <v>0</v>
      </c>
      <c r="H67" s="344">
        <v>0</v>
      </c>
      <c r="I67" s="344">
        <v>0</v>
      </c>
      <c r="J67" s="344">
        <v>0</v>
      </c>
      <c r="K67" s="344">
        <v>0</v>
      </c>
      <c r="L67" s="344">
        <v>0</v>
      </c>
      <c r="M67" s="344">
        <v>0</v>
      </c>
      <c r="N67" s="344">
        <v>0</v>
      </c>
      <c r="O67" s="344">
        <v>0</v>
      </c>
      <c r="P67" s="344">
        <v>0.09</v>
      </c>
      <c r="Q67" s="344">
        <v>0.68240000000000001</v>
      </c>
      <c r="R67" s="344">
        <v>1.2986666666666666</v>
      </c>
      <c r="S67" s="344">
        <v>2.0131428571428569</v>
      </c>
      <c r="T67" s="344">
        <v>2.9944999999999999</v>
      </c>
      <c r="U67" s="344">
        <v>4.72</v>
      </c>
      <c r="V67" s="344">
        <v>5.8703333333333338</v>
      </c>
      <c r="W67" s="344">
        <v>7.3082499999999992</v>
      </c>
      <c r="X67" s="344">
        <v>8.1684000000000001</v>
      </c>
      <c r="Y67" s="344">
        <v>9.8939000000000004</v>
      </c>
      <c r="Z67" s="81" t="str">
        <f t="shared" si="1"/>
        <v>Direct federal tax</v>
      </c>
    </row>
    <row r="68" spans="1:26" ht="18.899999999999999" customHeight="1">
      <c r="B68" s="85"/>
      <c r="C68" s="85"/>
      <c r="D68" s="85"/>
      <c r="E68" s="85"/>
      <c r="F68" s="85"/>
      <c r="G68" s="85"/>
      <c r="H68" s="85"/>
      <c r="I68" s="85"/>
      <c r="J68" s="85"/>
      <c r="K68" s="85"/>
      <c r="L68" s="85"/>
      <c r="M68" s="85"/>
    </row>
    <row r="69" spans="1:26" ht="18.899999999999999" customHeight="1">
      <c r="B69" s="85"/>
      <c r="C69" s="85"/>
      <c r="D69" s="85"/>
      <c r="E69" s="85"/>
      <c r="F69" s="85"/>
      <c r="G69" s="85"/>
      <c r="H69" s="85"/>
      <c r="I69" s="85"/>
      <c r="J69" s="85"/>
      <c r="K69" s="85"/>
      <c r="L69" s="85"/>
      <c r="M69" s="85"/>
    </row>
    <row r="70" spans="1:26" ht="18.899999999999999" customHeight="1">
      <c r="B70" s="85"/>
      <c r="C70" s="85"/>
      <c r="D70" s="85"/>
      <c r="E70" s="85"/>
      <c r="F70" s="85"/>
      <c r="G70" s="85"/>
      <c r="H70" s="85"/>
      <c r="I70" s="85"/>
      <c r="J70" s="85"/>
      <c r="K70" s="85"/>
      <c r="L70" s="85"/>
      <c r="M70" s="85"/>
    </row>
    <row r="71" spans="1:26" ht="18.899999999999999" customHeight="1">
      <c r="B71" s="85"/>
      <c r="C71" s="85"/>
      <c r="D71" s="85"/>
      <c r="E71" s="85"/>
      <c r="F71" s="85"/>
      <c r="G71" s="85"/>
      <c r="H71" s="85"/>
      <c r="I71" s="85"/>
      <c r="J71" s="85"/>
      <c r="K71" s="85"/>
      <c r="L71" s="85"/>
      <c r="M71" s="85"/>
    </row>
    <row r="72" spans="1:26" ht="18.899999999999999" customHeight="1">
      <c r="B72" s="85"/>
      <c r="C72" s="85"/>
      <c r="D72" s="85"/>
      <c r="E72" s="85"/>
      <c r="F72" s="85"/>
      <c r="G72" s="85"/>
      <c r="H72" s="85"/>
      <c r="I72" s="85"/>
      <c r="J72" s="85"/>
      <c r="K72" s="85"/>
      <c r="L72" s="85"/>
      <c r="M72" s="85"/>
    </row>
    <row r="73" spans="1:26" ht="18.899999999999999" customHeight="1">
      <c r="B73" s="85"/>
      <c r="C73" s="85"/>
      <c r="D73" s="85"/>
      <c r="E73" s="85"/>
      <c r="F73" s="85"/>
      <c r="G73" s="85"/>
      <c r="H73" s="85"/>
      <c r="I73" s="85"/>
      <c r="J73" s="85"/>
      <c r="K73" s="85"/>
      <c r="L73" s="85"/>
      <c r="M73" s="85"/>
    </row>
    <row r="74" spans="1:26" ht="18.899999999999999" customHeight="1">
      <c r="B74" s="85"/>
      <c r="C74" s="85"/>
      <c r="D74" s="85"/>
      <c r="E74" s="85"/>
      <c r="F74" s="85"/>
      <c r="G74" s="85"/>
      <c r="H74" s="85"/>
      <c r="I74" s="85"/>
      <c r="J74" s="85"/>
      <c r="K74" s="85"/>
      <c r="L74" s="85"/>
      <c r="M74" s="85"/>
    </row>
    <row r="75" spans="1:26">
      <c r="B75" s="85"/>
      <c r="C75" s="85"/>
      <c r="D75" s="85"/>
      <c r="E75" s="85"/>
      <c r="F75" s="85"/>
      <c r="G75" s="85"/>
      <c r="H75" s="85"/>
      <c r="I75" s="85"/>
      <c r="J75" s="85"/>
      <c r="K75" s="85"/>
      <c r="L75" s="85"/>
      <c r="M75" s="85"/>
    </row>
    <row r="76" spans="1:26">
      <c r="B76" s="85"/>
      <c r="C76" s="85"/>
      <c r="D76" s="85"/>
      <c r="E76" s="85"/>
      <c r="F76" s="85"/>
      <c r="G76" s="85"/>
      <c r="H76" s="85"/>
      <c r="I76" s="85"/>
      <c r="J76" s="85"/>
      <c r="K76" s="85"/>
      <c r="L76" s="85"/>
      <c r="M76" s="85"/>
    </row>
    <row r="77" spans="1:26">
      <c r="B77" s="85"/>
      <c r="C77" s="85"/>
      <c r="D77" s="85"/>
      <c r="E77" s="85"/>
      <c r="F77" s="85"/>
      <c r="G77" s="85"/>
      <c r="H77" s="85"/>
      <c r="I77" s="85"/>
      <c r="J77" s="85"/>
      <c r="K77" s="85"/>
      <c r="L77" s="85"/>
      <c r="M77" s="85"/>
    </row>
    <row r="78" spans="1:26">
      <c r="B78" s="85"/>
      <c r="C78" s="85"/>
      <c r="D78" s="85"/>
      <c r="E78" s="85"/>
      <c r="F78" s="85"/>
      <c r="G78" s="85"/>
      <c r="H78" s="85"/>
      <c r="I78" s="85"/>
      <c r="J78" s="85"/>
      <c r="K78" s="85"/>
      <c r="L78" s="85"/>
      <c r="M78" s="85"/>
    </row>
    <row r="79" spans="1:26">
      <c r="B79" s="85"/>
      <c r="C79" s="85"/>
      <c r="D79" s="85"/>
      <c r="E79" s="85"/>
      <c r="F79" s="85"/>
      <c r="G79" s="85"/>
      <c r="H79" s="85"/>
      <c r="I79" s="85"/>
      <c r="J79" s="85"/>
      <c r="K79" s="85"/>
      <c r="L79" s="85"/>
      <c r="M79" s="85"/>
    </row>
    <row r="80" spans="1:26">
      <c r="B80" s="85"/>
      <c r="C80" s="85"/>
      <c r="D80" s="85"/>
      <c r="E80" s="85"/>
      <c r="F80" s="85"/>
      <c r="G80" s="85"/>
      <c r="H80" s="85"/>
      <c r="I80" s="85"/>
      <c r="J80" s="85"/>
      <c r="K80" s="85"/>
      <c r="L80" s="85"/>
      <c r="M80" s="85"/>
    </row>
    <row r="81" spans="2:13">
      <c r="B81" s="85"/>
      <c r="C81" s="85"/>
      <c r="D81" s="85"/>
      <c r="E81" s="85"/>
      <c r="F81" s="85"/>
      <c r="G81" s="85"/>
      <c r="H81" s="85"/>
      <c r="I81" s="85"/>
      <c r="J81" s="85"/>
      <c r="K81" s="85"/>
      <c r="L81" s="85"/>
      <c r="M81" s="85"/>
    </row>
    <row r="82" spans="2:13">
      <c r="B82" s="85"/>
      <c r="C82" s="85"/>
      <c r="D82" s="85"/>
      <c r="E82" s="85"/>
      <c r="F82" s="85"/>
      <c r="G82" s="85"/>
      <c r="H82" s="85"/>
      <c r="I82" s="85"/>
      <c r="J82" s="85"/>
      <c r="K82" s="85"/>
      <c r="L82" s="85"/>
      <c r="M82" s="85"/>
    </row>
    <row r="83" spans="2:13">
      <c r="B83" s="85"/>
      <c r="C83" s="85"/>
      <c r="D83" s="85"/>
      <c r="E83" s="85"/>
      <c r="F83" s="85"/>
      <c r="G83" s="85"/>
      <c r="H83" s="85"/>
      <c r="I83" s="85"/>
      <c r="J83" s="85"/>
      <c r="K83" s="85"/>
      <c r="L83" s="85"/>
      <c r="M83" s="85"/>
    </row>
    <row r="84" spans="2:13">
      <c r="B84" s="85"/>
      <c r="C84" s="85"/>
      <c r="D84" s="85"/>
      <c r="E84" s="85"/>
      <c r="F84" s="85"/>
      <c r="G84" s="85"/>
      <c r="H84" s="85"/>
      <c r="I84" s="85"/>
      <c r="J84" s="85"/>
      <c r="K84" s="85"/>
      <c r="L84" s="85"/>
      <c r="M84" s="85"/>
    </row>
    <row r="85" spans="2:13">
      <c r="B85" s="85"/>
      <c r="C85" s="85"/>
      <c r="D85" s="85"/>
      <c r="E85" s="85"/>
      <c r="F85" s="85"/>
      <c r="G85" s="85"/>
      <c r="H85" s="85"/>
      <c r="I85" s="85"/>
      <c r="J85" s="85"/>
      <c r="K85" s="85"/>
      <c r="L85" s="85"/>
      <c r="M85" s="85"/>
    </row>
    <row r="86" spans="2:13">
      <c r="B86" s="85"/>
      <c r="C86" s="85"/>
      <c r="D86" s="85"/>
      <c r="E86" s="85"/>
      <c r="F86" s="85"/>
      <c r="G86" s="85"/>
      <c r="H86" s="85"/>
      <c r="I86" s="85"/>
      <c r="J86" s="85"/>
      <c r="K86" s="85"/>
      <c r="L86" s="85"/>
      <c r="M86" s="85"/>
    </row>
    <row r="87" spans="2:13">
      <c r="B87" s="85"/>
      <c r="C87" s="85"/>
      <c r="D87" s="85"/>
      <c r="E87" s="85"/>
      <c r="F87" s="85"/>
      <c r="G87" s="85"/>
      <c r="H87" s="85"/>
      <c r="I87" s="85"/>
      <c r="J87" s="85"/>
      <c r="K87" s="85"/>
      <c r="L87" s="85"/>
      <c r="M87" s="85"/>
    </row>
    <row r="88" spans="2:13">
      <c r="B88" s="85"/>
      <c r="C88" s="85"/>
      <c r="D88" s="85"/>
      <c r="E88" s="85"/>
      <c r="F88" s="85"/>
      <c r="G88" s="85"/>
      <c r="H88" s="85"/>
      <c r="I88" s="85"/>
      <c r="J88" s="85"/>
      <c r="K88" s="85"/>
      <c r="L88" s="85"/>
      <c r="M88" s="85"/>
    </row>
    <row r="89" spans="2:13">
      <c r="B89" s="85"/>
      <c r="C89" s="85"/>
      <c r="D89" s="85"/>
      <c r="E89" s="85"/>
      <c r="F89" s="85"/>
      <c r="G89" s="85"/>
      <c r="H89" s="85"/>
      <c r="I89" s="85"/>
      <c r="J89" s="85"/>
      <c r="K89" s="85"/>
      <c r="L89" s="85"/>
      <c r="M89" s="85"/>
    </row>
    <row r="90" spans="2:13">
      <c r="B90" s="85"/>
      <c r="C90" s="85"/>
      <c r="D90" s="85"/>
      <c r="E90" s="85"/>
      <c r="F90" s="85"/>
      <c r="G90" s="85"/>
      <c r="H90" s="85"/>
      <c r="I90" s="85"/>
      <c r="J90" s="85"/>
      <c r="K90" s="85"/>
      <c r="L90" s="85"/>
      <c r="M90" s="85"/>
    </row>
    <row r="91" spans="2:13">
      <c r="B91" s="85"/>
      <c r="C91" s="85"/>
      <c r="D91" s="85"/>
      <c r="E91" s="85"/>
      <c r="F91" s="85"/>
      <c r="G91" s="85"/>
      <c r="H91" s="85"/>
      <c r="I91" s="85"/>
      <c r="J91" s="85"/>
      <c r="K91" s="85"/>
      <c r="L91" s="85"/>
      <c r="M91" s="85"/>
    </row>
    <row r="92" spans="2:13">
      <c r="B92" s="85"/>
      <c r="C92" s="85"/>
      <c r="D92" s="85"/>
      <c r="E92" s="85"/>
      <c r="F92" s="85"/>
      <c r="G92" s="85"/>
      <c r="H92" s="85"/>
      <c r="I92" s="85"/>
      <c r="J92" s="85"/>
      <c r="K92" s="85"/>
      <c r="L92" s="85"/>
      <c r="M92" s="85"/>
    </row>
    <row r="93" spans="2:13">
      <c r="B93" s="85"/>
      <c r="C93" s="85"/>
      <c r="D93" s="85"/>
      <c r="E93" s="85"/>
      <c r="F93" s="85"/>
      <c r="G93" s="85"/>
      <c r="H93" s="85"/>
      <c r="I93" s="85"/>
      <c r="J93" s="85"/>
      <c r="K93" s="85"/>
      <c r="L93" s="85"/>
      <c r="M93" s="85"/>
    </row>
    <row r="94" spans="2:13">
      <c r="B94" s="85"/>
      <c r="C94" s="85"/>
      <c r="D94" s="85"/>
      <c r="E94" s="85"/>
      <c r="F94" s="85"/>
      <c r="G94" s="85"/>
      <c r="H94" s="85"/>
      <c r="I94" s="85"/>
      <c r="J94" s="85"/>
      <c r="K94" s="85"/>
      <c r="L94" s="85"/>
      <c r="M94" s="85"/>
    </row>
    <row r="95" spans="2:13">
      <c r="B95" s="85"/>
      <c r="C95" s="85"/>
      <c r="D95" s="85"/>
      <c r="E95" s="85"/>
      <c r="F95" s="85"/>
      <c r="G95" s="85"/>
      <c r="H95" s="85"/>
      <c r="I95" s="85"/>
      <c r="J95" s="85"/>
      <c r="K95" s="85"/>
      <c r="L95" s="85"/>
      <c r="M95" s="85"/>
    </row>
    <row r="96" spans="2:13">
      <c r="B96" s="85"/>
      <c r="C96" s="85"/>
      <c r="D96" s="85"/>
      <c r="E96" s="85"/>
      <c r="F96" s="85"/>
      <c r="G96" s="85"/>
      <c r="H96" s="85"/>
      <c r="I96" s="85"/>
      <c r="J96" s="85"/>
      <c r="K96" s="85"/>
      <c r="L96" s="85"/>
      <c r="M96" s="85"/>
    </row>
    <row r="97" spans="2:13">
      <c r="B97" s="85"/>
      <c r="C97" s="85"/>
      <c r="D97" s="85"/>
      <c r="E97" s="85"/>
      <c r="F97" s="85"/>
      <c r="G97" s="85"/>
      <c r="H97" s="85"/>
      <c r="I97" s="85"/>
      <c r="J97" s="85"/>
      <c r="K97" s="85"/>
      <c r="L97" s="85"/>
      <c r="M97" s="85"/>
    </row>
    <row r="98" spans="2:13">
      <c r="B98" s="85"/>
      <c r="C98" s="85"/>
      <c r="D98" s="85"/>
      <c r="E98" s="85"/>
      <c r="F98" s="85"/>
      <c r="G98" s="85"/>
      <c r="H98" s="85"/>
      <c r="I98" s="85"/>
      <c r="J98" s="85"/>
      <c r="K98" s="85"/>
      <c r="L98" s="85"/>
      <c r="M98" s="85"/>
    </row>
    <row r="99" spans="2:13">
      <c r="B99" s="85"/>
      <c r="C99" s="85"/>
      <c r="D99" s="85"/>
      <c r="E99" s="85"/>
      <c r="F99" s="85"/>
      <c r="G99" s="85"/>
      <c r="H99" s="85"/>
      <c r="I99" s="85"/>
      <c r="J99" s="85"/>
      <c r="K99" s="85"/>
      <c r="L99" s="85"/>
      <c r="M99" s="85"/>
    </row>
    <row r="100" spans="2:13">
      <c r="B100" s="85"/>
      <c r="C100" s="85"/>
      <c r="D100" s="85"/>
      <c r="E100" s="85"/>
      <c r="F100" s="85"/>
      <c r="G100" s="85"/>
      <c r="H100" s="85"/>
      <c r="I100" s="85"/>
      <c r="J100" s="85"/>
      <c r="K100" s="85"/>
      <c r="L100" s="85"/>
      <c r="M100" s="85"/>
    </row>
    <row r="101" spans="2:13">
      <c r="B101" s="85"/>
      <c r="C101" s="85"/>
      <c r="D101" s="85"/>
      <c r="E101" s="85"/>
      <c r="F101" s="85"/>
      <c r="G101" s="85"/>
      <c r="H101" s="85"/>
      <c r="I101" s="85"/>
      <c r="J101" s="85"/>
      <c r="K101" s="85"/>
      <c r="L101" s="85"/>
      <c r="M101" s="85"/>
    </row>
    <row r="102" spans="2:13">
      <c r="B102" s="85"/>
      <c r="C102" s="85"/>
      <c r="D102" s="85"/>
      <c r="E102" s="85"/>
      <c r="F102" s="85"/>
      <c r="G102" s="85"/>
      <c r="H102" s="85"/>
      <c r="I102" s="85"/>
      <c r="J102" s="85"/>
      <c r="K102" s="85"/>
      <c r="L102" s="85"/>
      <c r="M102" s="85"/>
    </row>
    <row r="103" spans="2:13">
      <c r="B103" s="85"/>
      <c r="C103" s="85"/>
      <c r="D103" s="85"/>
      <c r="E103" s="85"/>
      <c r="F103" s="85"/>
      <c r="G103" s="85"/>
      <c r="H103" s="85"/>
      <c r="I103" s="85"/>
      <c r="J103" s="85"/>
      <c r="K103" s="85"/>
      <c r="L103" s="85"/>
      <c r="M103" s="85"/>
    </row>
    <row r="104" spans="2:13">
      <c r="B104" s="85"/>
      <c r="C104" s="85"/>
      <c r="D104" s="85"/>
      <c r="E104" s="85"/>
      <c r="F104" s="85"/>
      <c r="G104" s="85"/>
      <c r="H104" s="85"/>
      <c r="I104" s="85"/>
      <c r="J104" s="85"/>
      <c r="K104" s="85"/>
      <c r="L104" s="85"/>
      <c r="M104" s="85"/>
    </row>
    <row r="105" spans="2:13">
      <c r="B105" s="85"/>
      <c r="C105" s="85"/>
      <c r="D105" s="85"/>
      <c r="E105" s="85"/>
      <c r="F105" s="85"/>
      <c r="G105" s="85"/>
      <c r="H105" s="85"/>
      <c r="I105" s="85"/>
      <c r="J105" s="85"/>
      <c r="K105" s="85"/>
      <c r="L105" s="85"/>
      <c r="M105" s="85"/>
    </row>
    <row r="106" spans="2:13">
      <c r="B106" s="85"/>
      <c r="C106" s="85"/>
      <c r="D106" s="85"/>
      <c r="E106" s="85"/>
      <c r="F106" s="85"/>
      <c r="G106" s="85"/>
      <c r="H106" s="85"/>
      <c r="I106" s="85"/>
      <c r="J106" s="85"/>
      <c r="K106" s="85"/>
      <c r="L106" s="85"/>
      <c r="M106" s="85"/>
    </row>
    <row r="107" spans="2:13">
      <c r="B107" s="85"/>
      <c r="C107" s="85"/>
      <c r="D107" s="85"/>
      <c r="E107" s="85"/>
      <c r="F107" s="85"/>
      <c r="G107" s="85"/>
      <c r="H107" s="85"/>
      <c r="I107" s="85"/>
      <c r="J107" s="85"/>
      <c r="K107" s="85"/>
      <c r="L107" s="85"/>
      <c r="M107" s="85"/>
    </row>
    <row r="108" spans="2:13">
      <c r="B108" s="85"/>
      <c r="C108" s="85"/>
      <c r="D108" s="85"/>
      <c r="E108" s="85"/>
      <c r="F108" s="85"/>
      <c r="G108" s="85"/>
      <c r="H108" s="85"/>
      <c r="I108" s="85"/>
      <c r="J108" s="85"/>
      <c r="K108" s="85"/>
      <c r="L108" s="85"/>
      <c r="M108" s="85"/>
    </row>
    <row r="109" spans="2:13">
      <c r="B109" s="85"/>
      <c r="C109" s="85"/>
      <c r="D109" s="85"/>
      <c r="E109" s="85"/>
      <c r="F109" s="85"/>
      <c r="G109" s="85"/>
      <c r="H109" s="85"/>
      <c r="I109" s="85"/>
      <c r="J109" s="85"/>
      <c r="K109" s="85"/>
      <c r="L109" s="85"/>
      <c r="M109" s="85"/>
    </row>
    <row r="110" spans="2:13">
      <c r="B110" s="85"/>
      <c r="C110" s="85"/>
      <c r="D110" s="85"/>
      <c r="E110" s="85"/>
      <c r="F110" s="85"/>
      <c r="G110" s="85"/>
      <c r="H110" s="85"/>
      <c r="I110" s="85"/>
      <c r="J110" s="85"/>
      <c r="K110" s="85"/>
      <c r="L110" s="85"/>
      <c r="M110" s="85"/>
    </row>
    <row r="111" spans="2:13">
      <c r="B111" s="85"/>
      <c r="C111" s="85"/>
      <c r="D111" s="85"/>
      <c r="E111" s="85"/>
      <c r="F111" s="85"/>
      <c r="G111" s="85"/>
      <c r="H111" s="85"/>
      <c r="I111" s="85"/>
      <c r="J111" s="85"/>
      <c r="K111" s="85"/>
      <c r="L111" s="85"/>
      <c r="M111" s="85"/>
    </row>
    <row r="112" spans="2:13">
      <c r="B112" s="85"/>
      <c r="C112" s="85"/>
      <c r="D112" s="85"/>
      <c r="E112" s="85"/>
      <c r="F112" s="85"/>
      <c r="G112" s="85"/>
      <c r="H112" s="85"/>
      <c r="I112" s="85"/>
      <c r="J112" s="85"/>
      <c r="K112" s="85"/>
      <c r="L112" s="85"/>
      <c r="M112" s="85"/>
    </row>
    <row r="113" spans="2:13">
      <c r="B113" s="85"/>
      <c r="C113" s="85"/>
      <c r="D113" s="85"/>
      <c r="E113" s="85"/>
      <c r="F113" s="85"/>
      <c r="G113" s="85"/>
      <c r="H113" s="85"/>
      <c r="I113" s="85"/>
      <c r="J113" s="85"/>
      <c r="K113" s="85"/>
      <c r="L113" s="85"/>
      <c r="M113" s="85"/>
    </row>
    <row r="114" spans="2:13">
      <c r="B114" s="85"/>
      <c r="C114" s="85"/>
      <c r="D114" s="85"/>
      <c r="E114" s="85"/>
      <c r="F114" s="85"/>
      <c r="G114" s="85"/>
      <c r="H114" s="85"/>
      <c r="I114" s="85"/>
      <c r="J114" s="85"/>
      <c r="K114" s="85"/>
      <c r="L114" s="85"/>
      <c r="M114" s="85"/>
    </row>
    <row r="115" spans="2:13">
      <c r="B115" s="85"/>
      <c r="C115" s="85"/>
      <c r="D115" s="85"/>
      <c r="E115" s="85"/>
      <c r="F115" s="85"/>
      <c r="G115" s="85"/>
      <c r="H115" s="85"/>
      <c r="I115" s="85"/>
      <c r="J115" s="85"/>
      <c r="K115" s="85"/>
      <c r="L115" s="85"/>
      <c r="M115" s="85"/>
    </row>
    <row r="116" spans="2:13">
      <c r="B116" s="85"/>
      <c r="C116" s="85"/>
      <c r="D116" s="85"/>
      <c r="E116" s="85"/>
      <c r="F116" s="85"/>
      <c r="G116" s="85"/>
      <c r="H116" s="85"/>
      <c r="I116" s="85"/>
      <c r="J116" s="85"/>
      <c r="K116" s="85"/>
      <c r="L116" s="85"/>
      <c r="M116" s="85"/>
    </row>
    <row r="117" spans="2:13">
      <c r="B117" s="85"/>
      <c r="C117" s="85"/>
      <c r="D117" s="85"/>
      <c r="E117" s="85"/>
      <c r="F117" s="85"/>
      <c r="G117" s="85"/>
      <c r="H117" s="85"/>
      <c r="I117" s="85"/>
      <c r="J117" s="85"/>
      <c r="K117" s="85"/>
      <c r="L117" s="85"/>
      <c r="M117" s="85"/>
    </row>
    <row r="118" spans="2:13">
      <c r="B118" s="85"/>
      <c r="C118" s="85"/>
      <c r="D118" s="85"/>
      <c r="E118" s="85"/>
      <c r="F118" s="85"/>
      <c r="G118" s="85"/>
      <c r="H118" s="85"/>
      <c r="I118" s="85"/>
      <c r="J118" s="85"/>
      <c r="K118" s="85"/>
      <c r="L118" s="85"/>
      <c r="M118" s="85"/>
    </row>
  </sheetData>
  <mergeCells count="6">
    <mergeCell ref="N6:Y6"/>
    <mergeCell ref="N9:Y9"/>
    <mergeCell ref="N39:Y39"/>
    <mergeCell ref="B6:M6"/>
    <mergeCell ref="B39:M39"/>
    <mergeCell ref="B9:M9"/>
  </mergeCells>
  <phoneticPr fontId="7" type="noConversion"/>
  <printOptions horizontalCentered="1"/>
  <pageMargins left="0.39370078740157483" right="0.39370078740157483" top="0.59055118110236227" bottom="0.59055118110236227" header="0.39370078740157483" footer="0.39370078740157483"/>
  <pageSetup paperSize="9" scale="49" fitToWidth="2" orientation="portrait" r:id="rId1"/>
  <headerFooter alignWithMargins="0">
    <oddHeader>&amp;C&amp;"Helvetica,Fett"&amp;12 2010</oddHeader>
    <oddFooter>&amp;C&amp;"Helvetica,Standard" Eidg. Steuerverwaltung  -  Administration fédérale des contributions  -  Amministrazione federale delle contribuzioni&amp;R20-21</oddFooter>
  </headerFooter>
  <colBreaks count="1" manualBreakCount="1">
    <brk id="13" max="67" man="1"/>
  </col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95">
    <tabColor indexed="43"/>
    <pageSetUpPr fitToPage="1"/>
  </sheetPr>
  <dimension ref="A1:IV76"/>
  <sheetViews>
    <sheetView zoomScale="75" workbookViewId="0"/>
  </sheetViews>
  <sheetFormatPr baseColWidth="10" defaultColWidth="11.44140625" defaultRowHeight="13.2"/>
  <cols>
    <col min="1" max="1" width="9" style="615" customWidth="1"/>
    <col min="2" max="2" width="20.109375" style="616" customWidth="1"/>
    <col min="3" max="3" width="4.6640625" style="616" customWidth="1"/>
    <col min="4" max="4" width="13.5546875" style="616" customWidth="1"/>
    <col min="5" max="5" width="22.33203125" style="616" customWidth="1"/>
    <col min="6" max="6" width="10.33203125" style="617" customWidth="1"/>
    <col min="7" max="7" width="4.44140625" style="617" customWidth="1"/>
    <col min="8" max="8" width="3.5546875" style="617" customWidth="1"/>
    <col min="9" max="9" width="6.109375" style="617" customWidth="1"/>
    <col min="10" max="10" width="4.88671875" style="617" customWidth="1"/>
    <col min="11" max="11" width="16.88671875" style="617" customWidth="1"/>
    <col min="12" max="12" width="4.33203125" style="614" customWidth="1"/>
    <col min="13" max="13" width="11.44140625" style="614"/>
    <col min="14" max="14" width="10" style="614" customWidth="1"/>
    <col min="15" max="15" width="4.33203125" style="614" customWidth="1"/>
    <col min="16" max="16" width="10" style="614" customWidth="1"/>
    <col min="17" max="16384" width="11.44140625" style="614"/>
  </cols>
  <sheetData>
    <row r="1" spans="1:19" ht="17.399999999999999">
      <c r="A1" s="567" t="s">
        <v>355</v>
      </c>
      <c r="B1" s="567"/>
      <c r="C1" s="567"/>
      <c r="D1" s="567"/>
      <c r="E1" s="567"/>
      <c r="F1" s="612"/>
      <c r="G1" s="567"/>
      <c r="H1" s="567"/>
      <c r="I1" s="569"/>
      <c r="J1" s="567"/>
      <c r="K1" s="613"/>
      <c r="L1" s="613"/>
      <c r="M1" s="613"/>
      <c r="N1" s="613"/>
      <c r="O1" s="613"/>
      <c r="P1" s="613"/>
    </row>
    <row r="2" spans="1:19" ht="17.399999999999999">
      <c r="J2" s="614"/>
      <c r="K2" s="614"/>
      <c r="R2" s="571"/>
      <c r="S2" s="571"/>
    </row>
    <row r="3" spans="1:19" s="622" customFormat="1" ht="17.399999999999999">
      <c r="A3" s="506" t="s">
        <v>260</v>
      </c>
      <c r="B3" s="618"/>
      <c r="C3" s="618"/>
      <c r="D3" s="618"/>
      <c r="E3" s="618"/>
      <c r="F3" s="619"/>
      <c r="G3" s="619"/>
      <c r="H3" s="619"/>
      <c r="I3" s="619"/>
      <c r="J3" s="620"/>
      <c r="K3" s="621"/>
      <c r="L3" s="621"/>
      <c r="M3" s="621"/>
      <c r="N3" s="621"/>
      <c r="R3" s="571"/>
      <c r="S3" s="571"/>
    </row>
    <row r="4" spans="1:19" ht="15">
      <c r="A4" s="623"/>
      <c r="B4" s="624"/>
      <c r="C4" s="624"/>
      <c r="D4" s="624"/>
      <c r="E4" s="624"/>
      <c r="F4" s="625"/>
      <c r="G4" s="625"/>
      <c r="H4" s="625"/>
      <c r="I4" s="625"/>
      <c r="J4" s="626"/>
      <c r="K4" s="614"/>
      <c r="R4" s="506"/>
      <c r="S4" s="506"/>
    </row>
    <row r="5" spans="1:19" ht="15.6">
      <c r="A5" s="506" t="s">
        <v>220</v>
      </c>
      <c r="B5" s="624"/>
      <c r="C5" s="624"/>
      <c r="D5" s="624"/>
      <c r="E5" s="624"/>
      <c r="F5" s="625"/>
      <c r="G5" s="625"/>
      <c r="H5" s="625"/>
      <c r="I5" s="625"/>
      <c r="J5" s="626"/>
      <c r="K5" s="614"/>
      <c r="R5" s="546"/>
      <c r="S5" s="544"/>
    </row>
    <row r="6" spans="1:19" ht="21" customHeight="1">
      <c r="A6" s="627" t="s">
        <v>261</v>
      </c>
      <c r="B6" s="627"/>
      <c r="C6" s="624"/>
      <c r="D6" s="624"/>
      <c r="E6" s="624"/>
      <c r="F6" s="625"/>
      <c r="G6" s="625"/>
      <c r="H6" s="625"/>
      <c r="I6" s="627"/>
      <c r="J6" s="627"/>
      <c r="K6" s="614"/>
      <c r="R6" s="510"/>
      <c r="S6" s="506"/>
    </row>
    <row r="7" spans="1:19" ht="15.6">
      <c r="A7" s="631" t="s">
        <v>345</v>
      </c>
      <c r="B7" s="629"/>
      <c r="C7" s="629"/>
      <c r="D7" s="629"/>
      <c r="E7" s="630"/>
      <c r="F7" s="625"/>
      <c r="G7" s="625"/>
      <c r="H7" s="625"/>
      <c r="I7" s="628"/>
      <c r="J7" s="626"/>
      <c r="K7" s="614"/>
      <c r="R7" s="504"/>
      <c r="S7" s="506"/>
    </row>
    <row r="8" spans="1:19" ht="15.6">
      <c r="A8" s="628" t="s">
        <v>262</v>
      </c>
      <c r="B8" s="629"/>
      <c r="C8" s="629"/>
      <c r="D8" s="629"/>
      <c r="E8" s="630"/>
      <c r="F8" s="625"/>
      <c r="G8" s="625"/>
      <c r="H8" s="625"/>
      <c r="I8" s="631"/>
      <c r="J8" s="626"/>
      <c r="K8" s="614"/>
      <c r="R8" s="506"/>
      <c r="S8" s="506"/>
    </row>
    <row r="9" spans="1:19" ht="15.6">
      <c r="A9" s="628"/>
      <c r="B9" s="629"/>
      <c r="C9" s="629"/>
      <c r="D9" s="629"/>
      <c r="E9" s="629"/>
      <c r="F9" s="625"/>
      <c r="G9" s="625"/>
      <c r="H9" s="625"/>
      <c r="I9" s="628"/>
      <c r="J9" s="626"/>
      <c r="K9" s="614"/>
      <c r="R9" s="511"/>
      <c r="S9" s="512"/>
    </row>
    <row r="10" spans="1:19" ht="15">
      <c r="A10" s="511" t="s">
        <v>259</v>
      </c>
      <c r="B10" s="624"/>
      <c r="C10" s="624"/>
      <c r="D10" s="624"/>
      <c r="E10" s="624"/>
      <c r="F10" s="625"/>
      <c r="G10" s="625"/>
      <c r="H10" s="625"/>
      <c r="I10" s="631"/>
      <c r="J10" s="626"/>
      <c r="K10" s="614"/>
      <c r="R10" s="506"/>
      <c r="S10" s="506"/>
    </row>
    <row r="11" spans="1:19" ht="18.75" customHeight="1">
      <c r="A11" s="506" t="s">
        <v>244</v>
      </c>
      <c r="B11" s="627"/>
      <c r="C11" s="625"/>
      <c r="D11" s="625"/>
      <c r="E11" s="631"/>
      <c r="F11" s="625"/>
      <c r="G11" s="625"/>
      <c r="H11" s="625"/>
      <c r="I11" s="627"/>
      <c r="J11" s="626"/>
      <c r="K11" s="614"/>
      <c r="R11" s="506"/>
      <c r="S11" s="506"/>
    </row>
    <row r="12" spans="1:19" s="635" customFormat="1" ht="24" customHeight="1">
      <c r="A12" s="627" t="s">
        <v>316</v>
      </c>
      <c r="B12" s="632"/>
      <c r="C12" s="632"/>
      <c r="D12" s="632"/>
      <c r="E12" s="632"/>
      <c r="F12" s="633" t="s">
        <v>248</v>
      </c>
      <c r="G12" s="634"/>
      <c r="H12" s="634"/>
      <c r="I12" s="627"/>
      <c r="J12" s="634"/>
      <c r="R12" s="506"/>
      <c r="S12" s="506"/>
    </row>
    <row r="13" spans="1:19" ht="15.6">
      <c r="A13" s="628"/>
      <c r="B13" s="636"/>
      <c r="C13" s="636"/>
      <c r="D13" s="636"/>
      <c r="E13" s="636"/>
      <c r="F13" s="625"/>
      <c r="G13" s="625"/>
      <c r="H13" s="625"/>
      <c r="I13" s="637"/>
      <c r="J13" s="626"/>
      <c r="K13" s="614"/>
      <c r="R13" s="511"/>
      <c r="S13" s="512"/>
    </row>
    <row r="14" spans="1:19" ht="15">
      <c r="A14" s="506" t="s">
        <v>240</v>
      </c>
      <c r="B14" s="624"/>
      <c r="C14" s="624"/>
      <c r="D14" s="624"/>
      <c r="E14" s="624"/>
      <c r="F14" s="625"/>
      <c r="G14" s="625"/>
      <c r="H14" s="625"/>
      <c r="I14" s="625"/>
      <c r="J14" s="626"/>
      <c r="K14" s="614"/>
      <c r="R14" s="506"/>
      <c r="S14" s="506"/>
    </row>
    <row r="15" spans="1:19" ht="15">
      <c r="A15" s="631"/>
      <c r="B15" s="624"/>
      <c r="C15" s="624"/>
      <c r="D15" s="624"/>
      <c r="E15" s="624"/>
      <c r="F15" s="625"/>
      <c r="G15" s="625"/>
      <c r="H15" s="625"/>
      <c r="I15" s="625"/>
      <c r="J15" s="626"/>
      <c r="K15" s="614"/>
      <c r="R15" s="506"/>
      <c r="S15" s="506"/>
    </row>
    <row r="16" spans="1:19" ht="18.75" customHeight="1">
      <c r="A16" s="631" t="s">
        <v>263</v>
      </c>
      <c r="B16" s="624"/>
      <c r="C16" s="624"/>
      <c r="D16" s="624"/>
      <c r="E16" s="624"/>
      <c r="F16" s="638">
        <v>35000</v>
      </c>
      <c r="G16" s="625" t="s">
        <v>63</v>
      </c>
      <c r="H16" s="625"/>
      <c r="I16" s="625"/>
      <c r="J16" s="626"/>
      <c r="K16" s="614"/>
      <c r="R16" s="506"/>
      <c r="S16" s="506"/>
    </row>
    <row r="17" spans="1:19" ht="18.75" customHeight="1">
      <c r="A17" s="631" t="s">
        <v>264</v>
      </c>
      <c r="B17" s="624"/>
      <c r="C17" s="624"/>
      <c r="D17" s="624"/>
      <c r="E17" s="624"/>
      <c r="F17" s="639">
        <v>15000</v>
      </c>
      <c r="G17" s="640" t="s">
        <v>63</v>
      </c>
      <c r="H17" s="641"/>
      <c r="I17" s="625"/>
      <c r="J17" s="626"/>
      <c r="K17" s="614"/>
      <c r="R17" s="506"/>
      <c r="S17" s="506"/>
    </row>
    <row r="18" spans="1:19" ht="18.75" customHeight="1">
      <c r="A18" s="631" t="s">
        <v>265</v>
      </c>
      <c r="B18" s="624"/>
      <c r="C18" s="624"/>
      <c r="D18" s="624"/>
      <c r="E18" s="624"/>
      <c r="F18" s="638">
        <v>50000</v>
      </c>
      <c r="G18" s="625" t="s">
        <v>63</v>
      </c>
      <c r="H18" s="625"/>
      <c r="I18" s="625"/>
      <c r="J18" s="626"/>
      <c r="K18" s="614"/>
      <c r="R18" s="506"/>
      <c r="S18" s="506"/>
    </row>
    <row r="19" spans="1:19" ht="15" customHeight="1">
      <c r="A19" s="631"/>
      <c r="B19" s="624"/>
      <c r="C19" s="624"/>
      <c r="D19" s="624"/>
      <c r="E19" s="624"/>
      <c r="F19" s="638"/>
      <c r="G19" s="625"/>
      <c r="H19" s="625"/>
      <c r="I19" s="625"/>
      <c r="J19" s="626"/>
      <c r="K19" s="614"/>
      <c r="R19" s="506"/>
      <c r="S19" s="506"/>
    </row>
    <row r="20" spans="1:19" ht="15.6">
      <c r="A20" s="628" t="s">
        <v>222</v>
      </c>
      <c r="B20" s="636"/>
      <c r="C20" s="636"/>
      <c r="D20" s="636"/>
      <c r="E20" s="636"/>
      <c r="F20" s="625"/>
      <c r="G20" s="625"/>
      <c r="H20" s="625"/>
      <c r="I20" s="637"/>
      <c r="J20" s="626"/>
      <c r="K20" s="614"/>
      <c r="R20" s="506"/>
      <c r="S20" s="506"/>
    </row>
    <row r="21" spans="1:19" ht="15">
      <c r="A21" s="631" t="s">
        <v>372</v>
      </c>
      <c r="B21" s="624"/>
      <c r="C21" s="624"/>
      <c r="D21" s="624"/>
      <c r="E21" s="624"/>
      <c r="F21" s="625" t="s">
        <v>217</v>
      </c>
      <c r="G21" s="625"/>
      <c r="H21" s="625"/>
      <c r="I21" s="625"/>
      <c r="J21" s="626"/>
      <c r="K21" s="614"/>
      <c r="R21" s="506"/>
      <c r="S21" s="506"/>
    </row>
    <row r="22" spans="1:19" ht="15">
      <c r="A22" s="631" t="s">
        <v>266</v>
      </c>
      <c r="B22" s="642"/>
      <c r="C22" s="642"/>
      <c r="D22" s="642"/>
      <c r="E22" s="642"/>
      <c r="F22" s="638">
        <v>1793.75</v>
      </c>
      <c r="G22" s="625" t="s">
        <v>63</v>
      </c>
      <c r="H22" s="625"/>
      <c r="I22" s="627"/>
      <c r="J22" s="626"/>
      <c r="K22" s="614"/>
      <c r="R22" s="515"/>
      <c r="S22" s="506"/>
    </row>
    <row r="23" spans="1:19" ht="15">
      <c r="A23" s="631" t="s">
        <v>267</v>
      </c>
      <c r="B23" s="642"/>
      <c r="C23" s="642"/>
      <c r="D23" s="642"/>
      <c r="E23" s="642"/>
      <c r="F23" s="638">
        <v>768.75</v>
      </c>
      <c r="G23" s="625" t="s">
        <v>63</v>
      </c>
      <c r="H23" s="625"/>
      <c r="I23" s="627"/>
      <c r="J23" s="626"/>
      <c r="K23" s="614"/>
      <c r="R23" s="515"/>
      <c r="S23" s="506"/>
    </row>
    <row r="24" spans="1:19" ht="15">
      <c r="A24" s="631"/>
      <c r="B24" s="642"/>
      <c r="C24" s="642"/>
      <c r="D24" s="642"/>
      <c r="E24" s="642"/>
      <c r="F24" s="638"/>
      <c r="G24" s="625"/>
      <c r="H24" s="625"/>
      <c r="I24" s="627"/>
      <c r="J24" s="626"/>
      <c r="K24" s="614"/>
      <c r="R24" s="515"/>
      <c r="S24" s="506"/>
    </row>
    <row r="25" spans="1:19" ht="15">
      <c r="A25" s="631" t="s">
        <v>323</v>
      </c>
      <c r="B25" s="624"/>
      <c r="C25" s="624"/>
      <c r="D25" s="624"/>
      <c r="E25" s="624"/>
      <c r="F25" s="625"/>
      <c r="G25" s="625"/>
      <c r="H25" s="625"/>
      <c r="I25" s="625"/>
      <c r="J25" s="626"/>
      <c r="K25" s="614"/>
      <c r="R25" s="515"/>
      <c r="S25" s="506"/>
    </row>
    <row r="26" spans="1:19" ht="15">
      <c r="A26" s="631" t="s">
        <v>266</v>
      </c>
      <c r="B26" s="642"/>
      <c r="C26" s="642"/>
      <c r="D26" s="642"/>
      <c r="E26" s="642"/>
      <c r="F26" s="638">
        <v>385.00000000000006</v>
      </c>
      <c r="G26" s="625" t="s">
        <v>63</v>
      </c>
      <c r="H26" s="625"/>
      <c r="I26" s="627"/>
      <c r="J26" s="626"/>
      <c r="K26" s="614"/>
      <c r="R26" s="515"/>
      <c r="S26" s="506"/>
    </row>
    <row r="27" spans="1:19" ht="15">
      <c r="A27" s="631" t="s">
        <v>267</v>
      </c>
      <c r="B27" s="642"/>
      <c r="C27" s="642"/>
      <c r="D27" s="642"/>
      <c r="E27" s="642"/>
      <c r="F27" s="638">
        <v>165.00000000000003</v>
      </c>
      <c r="G27" s="625" t="s">
        <v>63</v>
      </c>
      <c r="H27" s="625"/>
      <c r="I27" s="627"/>
      <c r="J27" s="626"/>
      <c r="K27" s="614"/>
      <c r="R27" s="519"/>
      <c r="S27" s="506"/>
    </row>
    <row r="28" spans="1:19" ht="15">
      <c r="A28" s="631"/>
      <c r="B28" s="642"/>
      <c r="C28" s="642"/>
      <c r="D28" s="642"/>
      <c r="E28" s="642"/>
      <c r="F28" s="625"/>
      <c r="G28" s="625"/>
      <c r="H28" s="625"/>
      <c r="I28" s="627"/>
      <c r="J28" s="626"/>
      <c r="K28" s="614"/>
      <c r="R28" s="519"/>
      <c r="S28" s="506"/>
    </row>
    <row r="29" spans="1:19" ht="15">
      <c r="A29" s="631" t="s">
        <v>268</v>
      </c>
      <c r="B29" s="624"/>
      <c r="C29" s="624"/>
      <c r="D29" s="624"/>
      <c r="E29" s="624"/>
      <c r="F29" s="625" t="s">
        <v>217</v>
      </c>
      <c r="G29" s="625"/>
      <c r="H29" s="625"/>
      <c r="I29" s="625"/>
      <c r="J29" s="626"/>
      <c r="K29" s="614"/>
      <c r="R29" s="519"/>
      <c r="S29" s="506"/>
    </row>
    <row r="30" spans="1:19" ht="15">
      <c r="A30" s="631" t="s">
        <v>266</v>
      </c>
      <c r="B30" s="642"/>
      <c r="C30" s="642"/>
      <c r="D30" s="642"/>
      <c r="E30" s="642"/>
      <c r="F30" s="638">
        <v>1750</v>
      </c>
      <c r="G30" s="625" t="s">
        <v>63</v>
      </c>
      <c r="H30" s="625"/>
      <c r="I30" s="627"/>
      <c r="J30" s="626"/>
      <c r="K30" s="614"/>
      <c r="R30" s="519"/>
      <c r="S30" s="506"/>
    </row>
    <row r="31" spans="1:19" ht="15">
      <c r="A31" s="631" t="s">
        <v>267</v>
      </c>
      <c r="B31" s="642"/>
      <c r="C31" s="642"/>
      <c r="D31" s="642"/>
      <c r="E31" s="642"/>
      <c r="F31" s="638">
        <v>750</v>
      </c>
      <c r="G31" s="625" t="s">
        <v>63</v>
      </c>
      <c r="H31" s="625"/>
      <c r="I31" s="627"/>
      <c r="J31" s="626"/>
      <c r="K31" s="614"/>
      <c r="R31" s="519"/>
      <c r="S31" s="506"/>
    </row>
    <row r="32" spans="1:19" ht="15">
      <c r="A32" s="631"/>
      <c r="B32" s="642"/>
      <c r="C32" s="642"/>
      <c r="D32" s="642"/>
      <c r="E32" s="642"/>
      <c r="F32" s="638"/>
      <c r="G32" s="625"/>
      <c r="H32" s="625"/>
      <c r="I32" s="627"/>
      <c r="J32" s="626"/>
      <c r="K32" s="614"/>
      <c r="R32" s="519"/>
      <c r="S32" s="506"/>
    </row>
    <row r="33" spans="1:19" ht="15">
      <c r="A33" s="506" t="s">
        <v>235</v>
      </c>
      <c r="B33" s="624"/>
      <c r="C33" s="624"/>
      <c r="D33" s="624"/>
      <c r="E33" s="624"/>
      <c r="F33" s="643">
        <v>5200</v>
      </c>
      <c r="G33" s="644" t="s">
        <v>63</v>
      </c>
      <c r="H33" s="641"/>
      <c r="I33" s="625"/>
      <c r="J33" s="626"/>
      <c r="K33" s="614"/>
      <c r="R33" s="512"/>
      <c r="S33" s="506"/>
    </row>
    <row r="34" spans="1:19" ht="15">
      <c r="A34" s="506" t="s">
        <v>234</v>
      </c>
      <c r="B34" s="624"/>
      <c r="C34" s="624"/>
      <c r="D34" s="624"/>
      <c r="E34" s="624"/>
      <c r="F34" s="645"/>
      <c r="G34" s="646"/>
      <c r="H34" s="641"/>
      <c r="I34" s="625"/>
      <c r="J34" s="626"/>
      <c r="K34" s="614"/>
      <c r="R34" s="512"/>
      <c r="S34" s="506"/>
    </row>
    <row r="35" spans="1:19" s="635" customFormat="1" ht="15.75" customHeight="1">
      <c r="A35" s="506" t="s">
        <v>269</v>
      </c>
      <c r="B35" s="632"/>
      <c r="C35" s="632"/>
      <c r="D35" s="632"/>
      <c r="E35" s="632"/>
      <c r="F35" s="647">
        <v>2304</v>
      </c>
      <c r="G35" s="648" t="s">
        <v>63</v>
      </c>
      <c r="H35" s="649"/>
      <c r="I35" s="634"/>
      <c r="J35" s="634"/>
      <c r="R35" s="519"/>
      <c r="S35" s="506"/>
    </row>
    <row r="36" spans="1:19" ht="15">
      <c r="A36" s="631"/>
      <c r="B36" s="624"/>
      <c r="C36" s="624"/>
      <c r="D36" s="624"/>
      <c r="E36" s="624"/>
      <c r="F36" s="638">
        <f>F33-F35</f>
        <v>2896</v>
      </c>
      <c r="G36" s="625" t="s">
        <v>63</v>
      </c>
      <c r="H36" s="625"/>
      <c r="I36" s="625"/>
      <c r="J36" s="626"/>
      <c r="K36" s="614"/>
      <c r="R36" s="519"/>
      <c r="S36" s="506"/>
    </row>
    <row r="37" spans="1:19" ht="15">
      <c r="A37" s="631" t="s">
        <v>270</v>
      </c>
      <c r="B37" s="624"/>
      <c r="C37" s="624"/>
      <c r="D37" s="624"/>
      <c r="E37" s="624"/>
      <c r="F37" s="625" t="s">
        <v>217</v>
      </c>
      <c r="G37" s="625"/>
      <c r="H37" s="625"/>
      <c r="I37" s="625"/>
      <c r="J37" s="626"/>
      <c r="K37" s="614"/>
      <c r="R37" s="519"/>
      <c r="S37" s="506"/>
    </row>
    <row r="38" spans="1:19" ht="15">
      <c r="A38" s="506" t="s">
        <v>271</v>
      </c>
      <c r="B38" s="624"/>
      <c r="C38" s="624"/>
      <c r="D38" s="624"/>
      <c r="E38" s="624"/>
      <c r="F38" s="625"/>
      <c r="G38" s="625"/>
      <c r="H38" s="625"/>
      <c r="I38" s="625"/>
      <c r="J38" s="626"/>
      <c r="K38" s="614"/>
      <c r="R38" s="519"/>
      <c r="S38" s="506"/>
    </row>
    <row r="39" spans="1:19" ht="15">
      <c r="A39" s="631" t="s">
        <v>266</v>
      </c>
      <c r="B39" s="650"/>
      <c r="C39" s="650"/>
      <c r="D39" s="650"/>
      <c r="E39" s="650"/>
      <c r="F39" s="638">
        <v>2000</v>
      </c>
      <c r="G39" s="625" t="s">
        <v>63</v>
      </c>
      <c r="H39" s="625"/>
      <c r="I39" s="627"/>
      <c r="J39" s="626"/>
      <c r="K39" s="614"/>
      <c r="R39" s="519"/>
      <c r="S39" s="506"/>
    </row>
    <row r="40" spans="1:19" ht="15.6">
      <c r="A40" s="631" t="s">
        <v>267</v>
      </c>
      <c r="B40" s="650"/>
      <c r="C40" s="650"/>
      <c r="D40" s="650"/>
      <c r="E40" s="650"/>
      <c r="F40" s="638">
        <v>2000</v>
      </c>
      <c r="G40" s="625" t="s">
        <v>63</v>
      </c>
      <c r="H40" s="625"/>
      <c r="I40" s="627"/>
      <c r="J40" s="626"/>
      <c r="K40" s="614"/>
      <c r="R40" s="531"/>
      <c r="S40" s="532"/>
    </row>
    <row r="41" spans="1:19" ht="15">
      <c r="A41" s="631"/>
      <c r="B41" s="650"/>
      <c r="C41" s="650"/>
      <c r="D41" s="650"/>
      <c r="E41" s="650"/>
      <c r="F41" s="638"/>
      <c r="G41" s="625"/>
      <c r="H41" s="625"/>
      <c r="I41" s="627"/>
      <c r="J41" s="626"/>
      <c r="K41" s="614"/>
      <c r="R41" s="519"/>
      <c r="S41" s="506"/>
    </row>
    <row r="42" spans="1:19" ht="15">
      <c r="A42" s="631" t="s">
        <v>272</v>
      </c>
      <c r="B42" s="624"/>
      <c r="C42" s="624"/>
      <c r="D42" s="624"/>
      <c r="E42" s="624"/>
      <c r="F42" s="639">
        <v>5900</v>
      </c>
      <c r="G42" s="640" t="s">
        <v>63</v>
      </c>
      <c r="H42" s="641"/>
      <c r="I42" s="625"/>
      <c r="J42" s="626"/>
      <c r="K42" s="614"/>
      <c r="R42" s="519"/>
      <c r="S42" s="506"/>
    </row>
    <row r="43" spans="1:19" ht="15">
      <c r="A43" s="631"/>
      <c r="B43" s="624"/>
      <c r="C43" s="624"/>
      <c r="D43" s="624"/>
      <c r="E43" s="624"/>
      <c r="F43" s="651"/>
      <c r="G43" s="641"/>
      <c r="H43" s="641"/>
      <c r="I43" s="625"/>
      <c r="J43" s="626"/>
      <c r="K43" s="614"/>
      <c r="R43" s="519"/>
      <c r="S43" s="506"/>
    </row>
    <row r="44" spans="1:19" ht="15">
      <c r="A44" s="519" t="s">
        <v>223</v>
      </c>
      <c r="B44" s="632"/>
      <c r="C44" s="632"/>
      <c r="D44" s="632"/>
      <c r="E44" s="632"/>
      <c r="F44" s="652">
        <v>32400</v>
      </c>
      <c r="G44" s="653" t="s">
        <v>63</v>
      </c>
      <c r="H44" s="649"/>
      <c r="I44" s="634"/>
      <c r="J44" s="626"/>
      <c r="K44" s="614"/>
      <c r="R44" s="519"/>
      <c r="S44" s="506"/>
    </row>
    <row r="45" spans="1:19" ht="15">
      <c r="A45" s="631"/>
      <c r="B45" s="624"/>
      <c r="C45" s="624"/>
      <c r="D45" s="624"/>
      <c r="E45" s="624"/>
      <c r="F45" s="641"/>
      <c r="G45" s="654"/>
      <c r="H45" s="654"/>
      <c r="I45" s="625"/>
      <c r="J45" s="626"/>
      <c r="K45" s="614"/>
      <c r="R45" s="519"/>
      <c r="S45" s="506"/>
    </row>
    <row r="46" spans="1:19" ht="15.6">
      <c r="A46" s="531" t="s">
        <v>224</v>
      </c>
      <c r="B46" s="624"/>
      <c r="C46" s="624"/>
      <c r="D46" s="624"/>
      <c r="E46" s="624"/>
      <c r="F46" s="655">
        <v>556</v>
      </c>
      <c r="G46" s="640" t="s">
        <v>63</v>
      </c>
      <c r="H46" s="641"/>
      <c r="I46" s="625"/>
      <c r="J46" s="626"/>
      <c r="K46" s="614"/>
      <c r="R46" s="519"/>
      <c r="S46" s="506"/>
    </row>
    <row r="47" spans="1:19" s="635" customFormat="1" ht="20.25" customHeight="1">
      <c r="A47" s="519" t="s">
        <v>246</v>
      </c>
      <c r="B47" s="632"/>
      <c r="C47" s="632"/>
      <c r="D47" s="656">
        <v>1</v>
      </c>
      <c r="E47" s="632"/>
      <c r="F47" s="657">
        <f>F46*D47</f>
        <v>556</v>
      </c>
      <c r="G47" s="634" t="s">
        <v>63</v>
      </c>
      <c r="H47" s="634"/>
      <c r="I47" s="634"/>
      <c r="J47" s="658"/>
      <c r="N47" s="659"/>
      <c r="R47" s="519"/>
      <c r="S47" s="506"/>
    </row>
    <row r="48" spans="1:19" ht="15">
      <c r="A48" s="519" t="s">
        <v>225</v>
      </c>
      <c r="B48" s="624"/>
      <c r="C48" s="624"/>
      <c r="D48" s="660">
        <v>1.19</v>
      </c>
      <c r="E48" s="624"/>
      <c r="F48" s="657">
        <f>INT((D$48*$F$46+0.025)/0.05)*0.05</f>
        <v>661.65000000000009</v>
      </c>
      <c r="G48" s="625" t="s">
        <v>63</v>
      </c>
      <c r="H48" s="625"/>
      <c r="I48" s="625"/>
      <c r="J48" s="662"/>
      <c r="K48" s="614"/>
      <c r="N48" s="659"/>
      <c r="R48" s="519"/>
      <c r="S48" s="506"/>
    </row>
    <row r="49" spans="1:256" ht="15">
      <c r="A49" s="519" t="s">
        <v>226</v>
      </c>
      <c r="B49" s="624"/>
      <c r="C49" s="624"/>
      <c r="D49" s="660">
        <v>0.1</v>
      </c>
      <c r="E49" s="624"/>
      <c r="F49" s="661">
        <f>INT(((F46*D49)+0.025)/0.05)*0.05</f>
        <v>55.6</v>
      </c>
      <c r="G49" s="625" t="s">
        <v>63</v>
      </c>
      <c r="H49" s="625"/>
      <c r="I49" s="625"/>
      <c r="J49" s="662"/>
      <c r="K49" s="614"/>
      <c r="N49" s="659"/>
    </row>
    <row r="50" spans="1:256" ht="15">
      <c r="A50" s="519" t="s">
        <v>227</v>
      </c>
      <c r="B50" s="624"/>
      <c r="C50" s="624"/>
      <c r="D50" s="624"/>
      <c r="E50" s="624"/>
      <c r="F50" s="661">
        <v>48</v>
      </c>
      <c r="G50" s="625" t="s">
        <v>63</v>
      </c>
      <c r="H50" s="625"/>
      <c r="I50" s="625"/>
      <c r="J50" s="626"/>
      <c r="K50" s="614"/>
      <c r="R50" s="519"/>
      <c r="S50" s="506"/>
    </row>
    <row r="51" spans="1:256" ht="4.5" customHeight="1">
      <c r="A51" s="631"/>
      <c r="B51" s="624"/>
      <c r="C51" s="624"/>
      <c r="D51" s="624"/>
      <c r="E51" s="624"/>
      <c r="F51" s="655"/>
      <c r="G51" s="640"/>
      <c r="H51" s="625"/>
      <c r="I51" s="625"/>
      <c r="J51" s="626"/>
      <c r="K51" s="614"/>
      <c r="R51" s="519"/>
      <c r="S51" s="506"/>
    </row>
    <row r="52" spans="1:256" ht="15">
      <c r="A52" s="631"/>
      <c r="B52" s="624"/>
      <c r="C52" s="624"/>
      <c r="D52" s="624"/>
      <c r="E52" s="624"/>
      <c r="F52" s="661"/>
      <c r="G52" s="625"/>
      <c r="H52" s="625"/>
      <c r="I52" s="625"/>
      <c r="J52" s="625"/>
      <c r="K52" s="625"/>
      <c r="L52" s="626"/>
      <c r="R52" s="519"/>
      <c r="S52" s="506"/>
    </row>
    <row r="53" spans="1:256" ht="18" customHeight="1">
      <c r="A53" s="539" t="s">
        <v>294</v>
      </c>
      <c r="B53" s="663"/>
      <c r="C53" s="663"/>
      <c r="D53" s="663"/>
      <c r="E53" s="663"/>
      <c r="F53" s="664">
        <f>SUM(F47:F50)</f>
        <v>1321.25</v>
      </c>
      <c r="G53" s="665" t="s">
        <v>63</v>
      </c>
      <c r="H53" s="614"/>
      <c r="I53" s="614"/>
      <c r="J53" s="614"/>
      <c r="K53" s="614"/>
      <c r="R53" s="543"/>
      <c r="S53" s="544"/>
    </row>
    <row r="54" spans="1:256" s="667" customFormat="1" ht="5.25" customHeight="1">
      <c r="A54" s="614"/>
      <c r="B54" s="614"/>
      <c r="C54" s="614"/>
      <c r="D54" s="614"/>
      <c r="E54" s="614"/>
      <c r="F54" s="666"/>
      <c r="G54" s="666"/>
      <c r="H54" s="614"/>
      <c r="I54" s="614"/>
      <c r="J54" s="614"/>
      <c r="K54" s="614"/>
      <c r="L54" s="614"/>
      <c r="M54" s="614"/>
      <c r="N54" s="614"/>
      <c r="O54" s="614"/>
      <c r="P54" s="614"/>
      <c r="Q54" s="614"/>
      <c r="R54" s="519"/>
      <c r="S54" s="506"/>
      <c r="T54" s="614"/>
      <c r="U54" s="614"/>
      <c r="V54" s="614"/>
      <c r="W54" s="614"/>
      <c r="X54" s="614"/>
      <c r="Y54" s="614"/>
      <c r="Z54" s="614"/>
      <c r="AA54" s="614"/>
      <c r="AB54" s="614"/>
      <c r="AC54" s="614"/>
      <c r="AD54" s="614"/>
      <c r="AE54" s="614"/>
      <c r="AF54" s="614"/>
      <c r="AG54" s="614"/>
      <c r="AH54" s="614"/>
      <c r="AI54" s="614"/>
      <c r="AJ54" s="614"/>
      <c r="AK54" s="614"/>
      <c r="AL54" s="614"/>
      <c r="AM54" s="614"/>
      <c r="AN54" s="614"/>
      <c r="AO54" s="614"/>
      <c r="AP54" s="614"/>
      <c r="AQ54" s="614"/>
      <c r="AR54" s="614"/>
      <c r="AS54" s="614"/>
      <c r="AT54" s="614"/>
      <c r="AU54" s="614"/>
      <c r="AV54" s="614"/>
      <c r="AW54" s="614"/>
      <c r="AX54" s="614"/>
      <c r="AY54" s="614"/>
      <c r="AZ54" s="614"/>
      <c r="BA54" s="614"/>
      <c r="BB54" s="614"/>
      <c r="BC54" s="614"/>
      <c r="BD54" s="614"/>
      <c r="BE54" s="614"/>
      <c r="BF54" s="614"/>
      <c r="BG54" s="614"/>
      <c r="BH54" s="614"/>
      <c r="BI54" s="614"/>
      <c r="BJ54" s="614"/>
      <c r="BK54" s="614"/>
      <c r="BL54" s="614"/>
      <c r="BM54" s="614"/>
      <c r="BN54" s="614"/>
      <c r="BO54" s="614"/>
      <c r="BP54" s="614"/>
      <c r="BQ54" s="614"/>
      <c r="BR54" s="614"/>
      <c r="BS54" s="614"/>
      <c r="BT54" s="614"/>
      <c r="BU54" s="614"/>
      <c r="BV54" s="614"/>
      <c r="BW54" s="614"/>
      <c r="BX54" s="614"/>
      <c r="BY54" s="614"/>
      <c r="BZ54" s="614"/>
      <c r="CA54" s="614"/>
      <c r="CB54" s="614"/>
      <c r="CC54" s="614"/>
      <c r="CD54" s="614"/>
      <c r="CE54" s="614"/>
      <c r="CF54" s="614"/>
      <c r="CG54" s="614"/>
      <c r="CH54" s="614"/>
      <c r="CI54" s="614"/>
      <c r="CJ54" s="614"/>
      <c r="CK54" s="614"/>
      <c r="CL54" s="614"/>
      <c r="CM54" s="614"/>
      <c r="CN54" s="614"/>
      <c r="CO54" s="614"/>
      <c r="CP54" s="614"/>
      <c r="CQ54" s="614"/>
      <c r="CR54" s="614"/>
      <c r="CS54" s="614"/>
      <c r="CT54" s="614"/>
      <c r="CU54" s="614"/>
      <c r="CV54" s="614"/>
      <c r="CW54" s="614"/>
      <c r="CX54" s="614"/>
      <c r="CY54" s="614"/>
      <c r="CZ54" s="614"/>
      <c r="DA54" s="614"/>
      <c r="DB54" s="614"/>
      <c r="DC54" s="614"/>
      <c r="DD54" s="614"/>
      <c r="DE54" s="614"/>
      <c r="DF54" s="614"/>
      <c r="DG54" s="614"/>
      <c r="DH54" s="614"/>
      <c r="DI54" s="614"/>
      <c r="DJ54" s="614"/>
      <c r="DK54" s="614"/>
      <c r="DL54" s="614"/>
      <c r="DM54" s="614"/>
      <c r="DN54" s="614"/>
      <c r="DO54" s="614"/>
      <c r="DP54" s="614"/>
      <c r="DQ54" s="614"/>
      <c r="DR54" s="614"/>
      <c r="DS54" s="614"/>
      <c r="DT54" s="614"/>
      <c r="DU54" s="614"/>
      <c r="DV54" s="614"/>
      <c r="DW54" s="614"/>
      <c r="DX54" s="614"/>
      <c r="DY54" s="614"/>
      <c r="DZ54" s="614"/>
      <c r="EA54" s="614"/>
      <c r="EB54" s="614"/>
      <c r="EC54" s="614"/>
      <c r="ED54" s="614"/>
      <c r="EE54" s="614"/>
      <c r="EF54" s="614"/>
      <c r="EG54" s="614"/>
      <c r="EH54" s="614"/>
      <c r="EI54" s="614"/>
      <c r="EJ54" s="614"/>
      <c r="EK54" s="614"/>
      <c r="EL54" s="614"/>
      <c r="EM54" s="614"/>
      <c r="EN54" s="614"/>
      <c r="EO54" s="614"/>
      <c r="EP54" s="614"/>
      <c r="EQ54" s="614"/>
      <c r="ER54" s="614"/>
      <c r="ES54" s="614"/>
      <c r="ET54" s="614"/>
      <c r="EU54" s="614"/>
      <c r="EV54" s="614"/>
      <c r="EW54" s="614"/>
      <c r="EX54" s="614"/>
      <c r="EY54" s="614"/>
      <c r="EZ54" s="614"/>
      <c r="FA54" s="614"/>
      <c r="FB54" s="614"/>
      <c r="FC54" s="614"/>
      <c r="FD54" s="614"/>
      <c r="FE54" s="614"/>
      <c r="FF54" s="614"/>
      <c r="FG54" s="614"/>
      <c r="FH54" s="614"/>
      <c r="FI54" s="614"/>
      <c r="FJ54" s="614"/>
      <c r="FK54" s="614"/>
      <c r="FL54" s="614"/>
      <c r="FM54" s="614"/>
      <c r="FN54" s="614"/>
      <c r="FO54" s="614"/>
      <c r="FP54" s="614"/>
      <c r="FQ54" s="614"/>
      <c r="FR54" s="614"/>
      <c r="FS54" s="614"/>
      <c r="FT54" s="614"/>
      <c r="FU54" s="614"/>
      <c r="FV54" s="614"/>
      <c r="FW54" s="614"/>
      <c r="FX54" s="614"/>
      <c r="FY54" s="614"/>
      <c r="FZ54" s="614"/>
      <c r="GA54" s="614"/>
      <c r="GB54" s="614"/>
      <c r="GC54" s="614"/>
      <c r="GD54" s="614"/>
      <c r="GE54" s="614"/>
      <c r="GF54" s="614"/>
      <c r="GG54" s="614"/>
      <c r="GH54" s="614"/>
      <c r="GI54" s="614"/>
      <c r="GJ54" s="614"/>
      <c r="GK54" s="614"/>
      <c r="GL54" s="614"/>
      <c r="GM54" s="614"/>
      <c r="GN54" s="614"/>
      <c r="GO54" s="614"/>
      <c r="GP54" s="614"/>
      <c r="GQ54" s="614"/>
      <c r="GR54" s="614"/>
      <c r="GS54" s="614"/>
      <c r="GT54" s="614"/>
      <c r="GU54" s="614"/>
      <c r="GV54" s="614"/>
      <c r="GW54" s="614"/>
      <c r="GX54" s="614"/>
      <c r="GY54" s="614"/>
      <c r="GZ54" s="614"/>
      <c r="HA54" s="614"/>
      <c r="HB54" s="614"/>
      <c r="HC54" s="614"/>
      <c r="HD54" s="614"/>
      <c r="HE54" s="614"/>
      <c r="HF54" s="614"/>
      <c r="HG54" s="614"/>
      <c r="HH54" s="614"/>
      <c r="HI54" s="614"/>
      <c r="HJ54" s="614"/>
      <c r="HK54" s="614"/>
      <c r="HL54" s="614"/>
      <c r="HM54" s="614"/>
      <c r="HN54" s="614"/>
      <c r="HO54" s="614"/>
      <c r="HP54" s="614"/>
      <c r="HQ54" s="614"/>
      <c r="HR54" s="614"/>
      <c r="HS54" s="614"/>
      <c r="HT54" s="614"/>
      <c r="HU54" s="614"/>
      <c r="HV54" s="614"/>
      <c r="HW54" s="614"/>
      <c r="HX54" s="614"/>
      <c r="HY54" s="614"/>
      <c r="HZ54" s="614"/>
      <c r="IA54" s="614"/>
      <c r="IB54" s="614"/>
      <c r="IC54" s="614"/>
      <c r="ID54" s="614"/>
      <c r="IE54" s="614"/>
      <c r="IF54" s="614"/>
      <c r="IG54" s="614"/>
      <c r="IH54" s="614"/>
      <c r="II54" s="614"/>
      <c r="IJ54" s="614"/>
      <c r="IK54" s="614"/>
      <c r="IL54" s="614"/>
      <c r="IM54" s="614"/>
      <c r="IN54" s="614"/>
      <c r="IO54" s="614"/>
      <c r="IP54" s="614"/>
      <c r="IQ54" s="614"/>
      <c r="IR54" s="614"/>
      <c r="IS54" s="614"/>
      <c r="IT54" s="614"/>
      <c r="IU54" s="614"/>
      <c r="IV54" s="614"/>
    </row>
    <row r="55" spans="1:256" ht="15">
      <c r="A55" s="631"/>
      <c r="B55" s="624"/>
      <c r="C55" s="624"/>
      <c r="D55" s="624"/>
      <c r="E55" s="624"/>
      <c r="F55" s="625"/>
      <c r="G55" s="625"/>
      <c r="H55" s="625"/>
      <c r="I55" s="625"/>
      <c r="J55" s="625"/>
      <c r="K55" s="625"/>
      <c r="L55" s="626"/>
      <c r="R55" s="519"/>
      <c r="S55" s="506"/>
    </row>
    <row r="56" spans="1:256" s="668" customFormat="1" ht="15.6">
      <c r="A56" s="543" t="s">
        <v>230</v>
      </c>
      <c r="B56" s="543"/>
      <c r="C56" s="543"/>
      <c r="D56" s="543"/>
      <c r="E56" s="543"/>
      <c r="F56" s="544"/>
      <c r="G56" s="544"/>
      <c r="H56" s="544"/>
      <c r="I56" s="544"/>
      <c r="J56" s="544"/>
      <c r="K56" s="544"/>
      <c r="M56" s="544"/>
      <c r="N56" s="546"/>
      <c r="O56" s="544"/>
      <c r="P56" s="544"/>
      <c r="Q56" s="544"/>
      <c r="R56" s="519"/>
      <c r="S56" s="506"/>
    </row>
    <row r="57" spans="1:256" ht="21" customHeight="1">
      <c r="A57" s="519" t="s">
        <v>228</v>
      </c>
      <c r="B57" s="519"/>
      <c r="C57" s="519"/>
      <c r="D57" s="519"/>
      <c r="E57" s="519"/>
      <c r="F57" s="506"/>
      <c r="G57" s="506"/>
      <c r="H57" s="506"/>
      <c r="I57" s="506"/>
      <c r="J57" s="506"/>
      <c r="K57" s="506"/>
      <c r="M57" s="506"/>
      <c r="N57" s="507"/>
      <c r="O57" s="506"/>
      <c r="P57" s="506"/>
      <c r="Q57" s="506"/>
      <c r="R57" s="519"/>
      <c r="S57" s="506"/>
    </row>
    <row r="58" spans="1:256" ht="15">
      <c r="A58" s="519" t="s">
        <v>346</v>
      </c>
      <c r="B58" s="519"/>
      <c r="C58" s="519"/>
      <c r="D58" s="519"/>
      <c r="E58" s="519"/>
      <c r="F58" s="506"/>
      <c r="G58" s="506"/>
      <c r="H58" s="506"/>
      <c r="I58" s="506"/>
      <c r="J58" s="506"/>
      <c r="K58" s="506"/>
      <c r="M58" s="506"/>
      <c r="N58" s="507"/>
      <c r="O58" s="506"/>
      <c r="P58" s="506"/>
      <c r="Q58" s="506"/>
      <c r="R58" s="519"/>
      <c r="S58" s="506"/>
    </row>
    <row r="59" spans="1:256" ht="15">
      <c r="A59" s="519"/>
      <c r="B59" s="519"/>
      <c r="C59" s="519"/>
      <c r="D59" s="519"/>
      <c r="E59" s="519"/>
      <c r="F59" s="506"/>
      <c r="G59" s="506"/>
      <c r="H59" s="506"/>
      <c r="I59" s="506"/>
      <c r="J59" s="506"/>
      <c r="K59" s="506"/>
      <c r="M59" s="506"/>
      <c r="N59" s="507"/>
      <c r="O59" s="506"/>
      <c r="P59" s="506"/>
      <c r="Q59" s="506"/>
      <c r="R59" s="519"/>
      <c r="S59" s="506"/>
    </row>
    <row r="60" spans="1:256" ht="16.2">
      <c r="A60" s="669"/>
      <c r="B60" s="519"/>
      <c r="C60" s="519"/>
      <c r="D60" s="519"/>
      <c r="E60" s="519"/>
      <c r="F60" s="506"/>
      <c r="G60" s="506"/>
      <c r="H60" s="506"/>
      <c r="I60" s="506"/>
      <c r="J60" s="506"/>
      <c r="K60" s="506"/>
      <c r="M60" s="506"/>
      <c r="N60" s="507"/>
      <c r="O60" s="506"/>
      <c r="P60" s="506"/>
      <c r="Q60" s="506"/>
      <c r="R60" s="550"/>
      <c r="S60" s="509"/>
    </row>
    <row r="61" spans="1:256" ht="16.2">
      <c r="A61" s="519" t="s">
        <v>314</v>
      </c>
      <c r="B61" s="519"/>
      <c r="C61" s="519"/>
      <c r="D61" s="519"/>
      <c r="E61" s="519"/>
      <c r="F61" s="506"/>
      <c r="G61" s="506"/>
      <c r="H61" s="506"/>
      <c r="I61" s="506"/>
      <c r="J61" s="506"/>
      <c r="K61" s="506"/>
      <c r="M61" s="506"/>
      <c r="N61" s="507"/>
      <c r="O61" s="506"/>
      <c r="P61" s="506"/>
      <c r="Q61" s="506"/>
      <c r="R61" s="550"/>
      <c r="S61" s="509"/>
    </row>
    <row r="62" spans="1:256" ht="15">
      <c r="A62" s="519" t="s">
        <v>229</v>
      </c>
      <c r="B62" s="519"/>
      <c r="C62" s="519"/>
      <c r="D62" s="519"/>
      <c r="E62" s="519"/>
      <c r="F62" s="506"/>
      <c r="G62" s="506"/>
      <c r="H62" s="506"/>
      <c r="I62" s="506"/>
      <c r="J62" s="506"/>
      <c r="K62" s="506"/>
      <c r="M62" s="506"/>
      <c r="N62" s="507"/>
      <c r="O62" s="506"/>
      <c r="P62" s="506"/>
      <c r="Q62" s="506"/>
      <c r="R62" s="507"/>
    </row>
    <row r="63" spans="1:256" ht="16.2">
      <c r="A63" s="550"/>
      <c r="B63" s="519"/>
      <c r="C63" s="519"/>
      <c r="D63" s="519"/>
      <c r="E63" s="519"/>
      <c r="F63" s="506"/>
      <c r="G63" s="506"/>
      <c r="H63" s="506"/>
      <c r="I63" s="506"/>
      <c r="J63" s="506"/>
      <c r="K63" s="506"/>
      <c r="M63" s="506"/>
      <c r="N63" s="507"/>
      <c r="O63" s="506"/>
      <c r="P63" s="506"/>
      <c r="Q63" s="506"/>
      <c r="R63" s="507"/>
    </row>
    <row r="64" spans="1:256" ht="15">
      <c r="A64" s="506" t="s">
        <v>238</v>
      </c>
      <c r="B64" s="519"/>
      <c r="C64" s="519"/>
      <c r="D64" s="519"/>
      <c r="E64" s="519"/>
      <c r="F64" s="506"/>
      <c r="G64" s="506"/>
      <c r="H64" s="506"/>
      <c r="I64" s="506"/>
      <c r="J64" s="506"/>
      <c r="K64" s="506"/>
      <c r="M64" s="506"/>
      <c r="N64" s="507"/>
      <c r="O64" s="506"/>
      <c r="P64" s="506"/>
      <c r="Q64" s="506"/>
      <c r="R64" s="507"/>
    </row>
    <row r="65" spans="1:18" ht="15">
      <c r="A65" s="506"/>
      <c r="B65" s="519"/>
      <c r="C65" s="519"/>
      <c r="D65" s="506"/>
      <c r="E65" s="506"/>
      <c r="F65" s="506"/>
      <c r="I65" s="506"/>
      <c r="J65" s="506"/>
      <c r="P65" s="506"/>
      <c r="Q65" s="506"/>
      <c r="R65" s="507"/>
    </row>
    <row r="66" spans="1:18" ht="16.2">
      <c r="A66" s="506" t="s">
        <v>218</v>
      </c>
      <c r="B66" s="638">
        <v>27220</v>
      </c>
      <c r="C66" s="604" t="s">
        <v>63</v>
      </c>
      <c r="E66" s="506" t="s">
        <v>3</v>
      </c>
      <c r="G66" s="861">
        <v>19933</v>
      </c>
      <c r="H66" s="861"/>
      <c r="I66" s="553" t="s">
        <v>63</v>
      </c>
      <c r="K66" s="506" t="s">
        <v>5</v>
      </c>
      <c r="L66" s="506"/>
      <c r="M66" s="506"/>
      <c r="N66" s="506">
        <v>27263</v>
      </c>
      <c r="O66" s="553" t="s">
        <v>63</v>
      </c>
      <c r="P66" s="506"/>
    </row>
    <row r="67" spans="1:18" ht="16.2">
      <c r="A67" s="506" t="s">
        <v>67</v>
      </c>
      <c r="B67" s="638">
        <v>22194</v>
      </c>
      <c r="C67" s="604" t="s">
        <v>63</v>
      </c>
      <c r="E67" s="506" t="s">
        <v>6</v>
      </c>
      <c r="G67" s="861">
        <v>27771.427099831846</v>
      </c>
      <c r="H67" s="861"/>
      <c r="I67" s="553" t="s">
        <v>63</v>
      </c>
      <c r="K67" s="506" t="s">
        <v>7</v>
      </c>
      <c r="N67" s="554">
        <v>34910</v>
      </c>
      <c r="O67" s="553" t="s">
        <v>63</v>
      </c>
      <c r="P67" s="506"/>
    </row>
    <row r="68" spans="1:18" ht="16.2">
      <c r="A68" s="506" t="s">
        <v>68</v>
      </c>
      <c r="B68" s="638">
        <v>31091</v>
      </c>
      <c r="C68" s="604" t="s">
        <v>63</v>
      </c>
      <c r="E68" s="506" t="s">
        <v>8</v>
      </c>
      <c r="G68" s="861">
        <v>54184</v>
      </c>
      <c r="H68" s="861"/>
      <c r="I68" s="553" t="s">
        <v>63</v>
      </c>
      <c r="K68" s="506" t="s">
        <v>9</v>
      </c>
      <c r="N68" s="554">
        <v>39629</v>
      </c>
      <c r="O68" s="553" t="s">
        <v>63</v>
      </c>
      <c r="P68" s="506"/>
    </row>
    <row r="69" spans="1:18" ht="16.2">
      <c r="A69" s="506" t="s">
        <v>10</v>
      </c>
      <c r="B69" s="638">
        <v>33455</v>
      </c>
      <c r="C69" s="604" t="s">
        <v>63</v>
      </c>
      <c r="E69" s="506" t="s">
        <v>11</v>
      </c>
      <c r="G69" s="861">
        <v>24743</v>
      </c>
      <c r="H69" s="861"/>
      <c r="I69" s="553" t="s">
        <v>63</v>
      </c>
      <c r="K69" s="506" t="s">
        <v>12</v>
      </c>
      <c r="N69" s="554">
        <v>40268</v>
      </c>
      <c r="O69" s="553" t="s">
        <v>63</v>
      </c>
      <c r="P69" s="506"/>
    </row>
    <row r="70" spans="1:18" ht="16.2">
      <c r="A70" s="506" t="s">
        <v>13</v>
      </c>
      <c r="B70" s="638">
        <v>12196</v>
      </c>
      <c r="C70" s="604" t="s">
        <v>63</v>
      </c>
      <c r="E70" s="506" t="s">
        <v>14</v>
      </c>
      <c r="G70" s="861">
        <v>24403</v>
      </c>
      <c r="H70" s="861"/>
      <c r="I70" s="553" t="s">
        <v>63</v>
      </c>
      <c r="K70" s="506" t="s">
        <v>15</v>
      </c>
      <c r="N70" s="554">
        <v>36453</v>
      </c>
      <c r="O70" s="553" t="s">
        <v>63</v>
      </c>
      <c r="P70" s="506"/>
    </row>
    <row r="71" spans="1:18" ht="16.2">
      <c r="A71" s="506" t="s">
        <v>16</v>
      </c>
      <c r="B71" s="638">
        <v>29176</v>
      </c>
      <c r="C71" s="604" t="s">
        <v>63</v>
      </c>
      <c r="E71" s="506" t="s">
        <v>17</v>
      </c>
      <c r="G71" s="861">
        <v>24908</v>
      </c>
      <c r="H71" s="861"/>
      <c r="I71" s="553" t="s">
        <v>63</v>
      </c>
      <c r="K71" s="506" t="s">
        <v>18</v>
      </c>
      <c r="N71" s="554">
        <v>17650</v>
      </c>
      <c r="O71" s="553" t="s">
        <v>63</v>
      </c>
      <c r="P71" s="506"/>
    </row>
    <row r="72" spans="1:18" ht="16.2">
      <c r="A72" s="506" t="s">
        <v>19</v>
      </c>
      <c r="B72" s="638">
        <v>25438</v>
      </c>
      <c r="C72" s="604" t="s">
        <v>63</v>
      </c>
      <c r="E72" s="506" t="s">
        <v>20</v>
      </c>
      <c r="G72" s="861">
        <v>10317</v>
      </c>
      <c r="H72" s="861"/>
      <c r="I72" s="553" t="s">
        <v>63</v>
      </c>
      <c r="K72" s="506" t="s">
        <v>74</v>
      </c>
      <c r="N72" s="554">
        <v>54427</v>
      </c>
      <c r="O72" s="553" t="s">
        <v>63</v>
      </c>
      <c r="P72" s="506"/>
    </row>
    <row r="73" spans="1:18" ht="16.2">
      <c r="A73" s="506" t="s">
        <v>21</v>
      </c>
      <c r="B73" s="638">
        <v>26588</v>
      </c>
      <c r="C73" s="604" t="s">
        <v>63</v>
      </c>
      <c r="E73" s="506" t="s">
        <v>73</v>
      </c>
      <c r="G73" s="861">
        <v>31333.680755796788</v>
      </c>
      <c r="H73" s="861"/>
      <c r="I73" s="553" t="s">
        <v>63</v>
      </c>
      <c r="K73" s="506" t="s">
        <v>22</v>
      </c>
      <c r="N73" s="554">
        <v>31879</v>
      </c>
      <c r="O73" s="553" t="s">
        <v>63</v>
      </c>
      <c r="P73" s="506"/>
    </row>
    <row r="74" spans="1:18" ht="16.2">
      <c r="A74" s="506" t="s">
        <v>23</v>
      </c>
      <c r="B74" s="638">
        <v>30077</v>
      </c>
      <c r="C74" s="604" t="s">
        <v>63</v>
      </c>
      <c r="E74" s="506" t="s">
        <v>24</v>
      </c>
      <c r="G74" s="861">
        <v>36872</v>
      </c>
      <c r="H74" s="861"/>
      <c r="I74" s="553" t="s">
        <v>63</v>
      </c>
      <c r="K74" s="506" t="s">
        <v>75</v>
      </c>
      <c r="N74" s="554">
        <v>55295</v>
      </c>
      <c r="O74" s="553" t="s">
        <v>63</v>
      </c>
      <c r="P74" s="506"/>
    </row>
    <row r="75" spans="1:18" ht="15">
      <c r="A75" s="669"/>
      <c r="B75" s="519"/>
      <c r="C75" s="519"/>
      <c r="D75" s="506"/>
      <c r="E75" s="506"/>
      <c r="F75" s="506"/>
      <c r="I75" s="506"/>
      <c r="J75" s="506"/>
      <c r="K75" s="506"/>
      <c r="N75" s="554"/>
      <c r="P75" s="506"/>
      <c r="Q75" s="506"/>
      <c r="R75" s="507"/>
    </row>
    <row r="76" spans="1:18" ht="13.8">
      <c r="K76" s="607"/>
    </row>
  </sheetData>
  <mergeCells count="9">
    <mergeCell ref="G74:H74"/>
    <mergeCell ref="G66:H66"/>
    <mergeCell ref="G67:H67"/>
    <mergeCell ref="G68:H68"/>
    <mergeCell ref="G69:H69"/>
    <mergeCell ref="G70:H70"/>
    <mergeCell ref="G71:H71"/>
    <mergeCell ref="G72:H72"/>
    <mergeCell ref="G73:H73"/>
  </mergeCells>
  <phoneticPr fontId="44" type="noConversion"/>
  <printOptions horizontalCentered="1"/>
  <pageMargins left="0.39370078740157483" right="0.39370078740157483" top="0.59055118110236227" bottom="0.59055118110236227" header="0.39370078740157483" footer="0.39370078740157483"/>
  <pageSetup paperSize="9" scale="66" orientation="portrait" r:id="rId1"/>
  <headerFooter alignWithMargins="0">
    <oddHeader>&amp;C&amp;"Helvetica,Fett"&amp;12 2010</oddHeader>
    <oddFooter>&amp;L22&amp;C Eidg. Steuerverwaltung  -  Administration fédérale des contributions  -  Amministrazione federale delle contribuzioni</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44"/>
  <dimension ref="A1:N78"/>
  <sheetViews>
    <sheetView zoomScale="60" zoomScaleNormal="60" workbookViewId="0"/>
  </sheetViews>
  <sheetFormatPr baseColWidth="10" defaultColWidth="10.33203125" defaultRowHeight="17.399999999999999"/>
  <cols>
    <col min="1" max="1" width="32.6640625" style="19" customWidth="1"/>
    <col min="2" max="14" width="10.33203125" style="19" customWidth="1"/>
    <col min="15" max="16" width="10.6640625" style="19" customWidth="1"/>
    <col min="17" max="21" width="12.6640625" style="19" customWidth="1"/>
    <col min="22" max="16384" width="10.33203125" style="19"/>
  </cols>
  <sheetData>
    <row r="1" spans="1:14" ht="20.25" customHeight="1">
      <c r="A1" s="38" t="s">
        <v>355</v>
      </c>
      <c r="B1" s="20"/>
      <c r="C1" s="20"/>
      <c r="D1" s="20"/>
      <c r="E1" s="20"/>
      <c r="F1" s="20"/>
      <c r="G1" s="20"/>
      <c r="H1" s="20"/>
      <c r="I1" s="20"/>
      <c r="J1" s="20"/>
      <c r="K1" s="20"/>
      <c r="L1" s="20"/>
      <c r="M1" s="20"/>
      <c r="N1" s="20"/>
    </row>
    <row r="2" spans="1:14" ht="20.25" customHeight="1">
      <c r="B2" s="20"/>
      <c r="C2" s="20"/>
      <c r="D2" s="20"/>
      <c r="E2" s="20"/>
      <c r="F2" s="20"/>
      <c r="G2" s="20"/>
      <c r="H2" s="20"/>
      <c r="I2" s="20"/>
      <c r="J2" s="20"/>
      <c r="K2" s="20"/>
      <c r="L2" s="20"/>
      <c r="M2" s="20"/>
      <c r="N2" s="20"/>
    </row>
    <row r="3" spans="1:14" ht="14.25" customHeight="1">
      <c r="A3" s="20" t="str">
        <f>'Page 9'!$A$3</f>
        <v>Marginal tax burden in the cantonal capitals</v>
      </c>
      <c r="B3" s="17"/>
      <c r="C3" s="17"/>
      <c r="D3" s="17"/>
      <c r="E3" s="17"/>
      <c r="F3" s="17"/>
      <c r="G3" s="17"/>
      <c r="H3" s="17"/>
      <c r="I3" s="21"/>
      <c r="J3" s="17"/>
      <c r="K3" s="17"/>
      <c r="L3" s="17"/>
      <c r="M3" s="17"/>
      <c r="N3" s="17"/>
    </row>
    <row r="4" spans="1:14" ht="15" customHeight="1">
      <c r="A4" s="20"/>
      <c r="B4" s="20"/>
      <c r="C4" s="20"/>
      <c r="D4" s="20"/>
      <c r="E4" s="20"/>
      <c r="F4" s="20"/>
      <c r="G4" s="20"/>
      <c r="H4" s="20"/>
      <c r="I4" s="20"/>
      <c r="J4" s="20"/>
      <c r="K4" s="20"/>
      <c r="L4" s="20"/>
      <c r="M4" s="20"/>
      <c r="N4" s="20"/>
    </row>
    <row r="5" spans="1:14">
      <c r="A5" s="17"/>
      <c r="B5" s="20"/>
      <c r="C5" s="20"/>
      <c r="D5" s="20"/>
      <c r="E5" s="20"/>
      <c r="F5" s="20"/>
      <c r="G5" s="20"/>
      <c r="H5" s="20"/>
      <c r="I5" s="20"/>
      <c r="J5" s="20"/>
      <c r="K5" s="20"/>
      <c r="L5" s="20"/>
      <c r="M5" s="20"/>
      <c r="N5" s="20"/>
    </row>
    <row r="6" spans="1:14">
      <c r="A6" s="20" t="str">
        <f>'Page 9'!$A$6</f>
        <v>Cantonal, municipal and church tax burden on gross earned income</v>
      </c>
      <c r="B6" s="17"/>
      <c r="C6" s="17"/>
      <c r="D6" s="17"/>
      <c r="E6" s="17"/>
      <c r="F6" s="17"/>
      <c r="H6" s="17"/>
      <c r="I6" s="17"/>
      <c r="J6" s="17"/>
      <c r="K6" s="17"/>
      <c r="L6" s="17"/>
      <c r="M6" s="17"/>
      <c r="N6" s="17"/>
    </row>
    <row r="7" spans="1:14">
      <c r="A7" s="20"/>
      <c r="B7" s="17"/>
      <c r="D7" s="17"/>
      <c r="E7" s="17"/>
      <c r="F7" s="17"/>
      <c r="H7" s="17"/>
      <c r="I7" s="17"/>
      <c r="J7" s="17"/>
      <c r="K7" s="17"/>
      <c r="L7" s="17"/>
      <c r="M7" s="17"/>
      <c r="N7" s="17"/>
    </row>
    <row r="8" spans="1:14">
      <c r="A8" s="17"/>
      <c r="B8" s="17"/>
      <c r="C8" s="17"/>
      <c r="D8" s="17"/>
      <c r="E8" s="17"/>
      <c r="F8" s="17"/>
      <c r="G8" s="17"/>
      <c r="H8" s="17"/>
      <c r="I8" s="17"/>
      <c r="J8" s="17"/>
      <c r="K8" s="17"/>
      <c r="L8" s="17"/>
      <c r="M8" s="17"/>
      <c r="N8" s="17"/>
    </row>
    <row r="9" spans="1:14" ht="18" thickBot="1">
      <c r="A9" s="17"/>
      <c r="B9" s="17"/>
      <c r="C9" s="17"/>
      <c r="D9" s="17"/>
      <c r="E9" s="17"/>
      <c r="F9" s="17"/>
      <c r="G9" s="17"/>
      <c r="H9" s="17"/>
      <c r="I9" s="17"/>
      <c r="J9" s="17"/>
      <c r="K9" s="17"/>
      <c r="L9" s="17"/>
      <c r="M9" s="17"/>
      <c r="N9" s="17"/>
    </row>
    <row r="10" spans="1:14" ht="18" thickBot="1">
      <c r="A10" s="22">
        <v>9</v>
      </c>
      <c r="B10" s="825" t="str">
        <f>'Page 9'!$B$10:$N$10</f>
        <v>Gross earned income in 1'000 SFr.</v>
      </c>
      <c r="C10" s="826"/>
      <c r="D10" s="826"/>
      <c r="E10" s="826"/>
      <c r="F10" s="826"/>
      <c r="G10" s="826"/>
      <c r="H10" s="826"/>
      <c r="I10" s="826"/>
      <c r="J10" s="826"/>
      <c r="K10" s="826"/>
      <c r="L10" s="826"/>
      <c r="M10" s="826"/>
      <c r="N10" s="827"/>
    </row>
    <row r="11" spans="1:14">
      <c r="A11" s="23" t="str">
        <f>'Page 9'!$A$11</f>
        <v>Cantonal capitals</v>
      </c>
      <c r="B11" s="29">
        <v>15</v>
      </c>
      <c r="C11" s="29">
        <v>20</v>
      </c>
      <c r="D11" s="29">
        <v>30</v>
      </c>
      <c r="E11" s="29">
        <v>40</v>
      </c>
      <c r="F11" s="29">
        <v>50</v>
      </c>
      <c r="G11" s="29">
        <v>60</v>
      </c>
      <c r="H11" s="29">
        <v>80</v>
      </c>
      <c r="I11" s="29">
        <v>100</v>
      </c>
      <c r="J11" s="29">
        <v>150</v>
      </c>
      <c r="K11" s="29">
        <v>200</v>
      </c>
      <c r="L11" s="29">
        <v>300</v>
      </c>
      <c r="M11" s="29">
        <v>400</v>
      </c>
      <c r="N11" s="29">
        <v>500</v>
      </c>
    </row>
    <row r="12" spans="1:14">
      <c r="A12" s="23"/>
      <c r="B12" s="30" t="s">
        <v>71</v>
      </c>
      <c r="C12" s="30" t="s">
        <v>71</v>
      </c>
      <c r="D12" s="30" t="s">
        <v>71</v>
      </c>
      <c r="E12" s="30" t="s">
        <v>71</v>
      </c>
      <c r="F12" s="30" t="s">
        <v>71</v>
      </c>
      <c r="G12" s="30" t="s">
        <v>71</v>
      </c>
      <c r="H12" s="30" t="s">
        <v>71</v>
      </c>
      <c r="I12" s="30" t="s">
        <v>71</v>
      </c>
      <c r="J12" s="30" t="s">
        <v>71</v>
      </c>
      <c r="K12" s="30" t="s">
        <v>71</v>
      </c>
      <c r="L12" s="30" t="s">
        <v>71</v>
      </c>
      <c r="M12" s="30" t="s">
        <v>71</v>
      </c>
      <c r="N12" s="30" t="s">
        <v>71</v>
      </c>
    </row>
    <row r="13" spans="1:14">
      <c r="A13" s="23" t="str">
        <f>'Page 9'!A13</f>
        <v>Confederation</v>
      </c>
      <c r="B13" s="31">
        <v>20</v>
      </c>
      <c r="C13" s="31">
        <v>30</v>
      </c>
      <c r="D13" s="31">
        <v>40</v>
      </c>
      <c r="E13" s="31">
        <v>50</v>
      </c>
      <c r="F13" s="31">
        <v>60</v>
      </c>
      <c r="G13" s="31">
        <v>80</v>
      </c>
      <c r="H13" s="31">
        <v>100</v>
      </c>
      <c r="I13" s="31">
        <v>150</v>
      </c>
      <c r="J13" s="31">
        <v>200</v>
      </c>
      <c r="K13" s="31">
        <v>300</v>
      </c>
      <c r="L13" s="31">
        <v>400</v>
      </c>
      <c r="M13" s="31">
        <v>500</v>
      </c>
      <c r="N13" s="32">
        <v>1000</v>
      </c>
    </row>
    <row r="14" spans="1:14">
      <c r="B14" s="17"/>
      <c r="C14" s="17"/>
      <c r="D14" s="17"/>
      <c r="E14" s="17"/>
      <c r="F14" s="17"/>
      <c r="G14" s="17"/>
      <c r="H14" s="17"/>
      <c r="I14" s="17"/>
      <c r="J14" s="17"/>
      <c r="K14" s="17"/>
      <c r="L14" s="17"/>
      <c r="M14" s="17"/>
      <c r="N14" s="17"/>
    </row>
    <row r="15" spans="1:14">
      <c r="A15" s="17"/>
      <c r="B15" s="822" t="str">
        <f>'Page 9'!B15:$N$15</f>
        <v xml:space="preserve">Marginal tax burden in o/o </v>
      </c>
      <c r="C15" s="823"/>
      <c r="D15" s="823"/>
      <c r="E15" s="823"/>
      <c r="F15" s="823"/>
      <c r="G15" s="823"/>
      <c r="H15" s="823"/>
      <c r="I15" s="823"/>
      <c r="J15" s="823"/>
      <c r="K15" s="823"/>
      <c r="L15" s="823"/>
      <c r="M15" s="823"/>
      <c r="N15" s="824"/>
    </row>
    <row r="16" spans="1:14" ht="18.899999999999999" customHeight="1">
      <c r="A16" s="24" t="str">
        <f>'Page 9'!$A$16</f>
        <v>Zurich</v>
      </c>
      <c r="B16" s="25">
        <v>0</v>
      </c>
      <c r="C16" s="25">
        <v>1.145</v>
      </c>
      <c r="D16" s="25">
        <v>5.198500000000001</v>
      </c>
      <c r="E16" s="25">
        <v>6.3889999999999985</v>
      </c>
      <c r="F16" s="25">
        <v>8.1750000000000007</v>
      </c>
      <c r="G16" s="25">
        <v>9.8469999999999995</v>
      </c>
      <c r="H16" s="25">
        <v>13.568250000000004</v>
      </c>
      <c r="I16" s="25">
        <v>15.127800000000002</v>
      </c>
      <c r="J16" s="25">
        <v>17.669599999999999</v>
      </c>
      <c r="K16" s="25">
        <v>20.603149999999999</v>
      </c>
      <c r="L16" s="25">
        <v>23.474799999999995</v>
      </c>
      <c r="M16" s="25">
        <v>25.966300000000004</v>
      </c>
      <c r="N16" s="25">
        <v>26.60247</v>
      </c>
    </row>
    <row r="17" spans="1:14" ht="18.899999999999999" customHeight="1">
      <c r="A17" s="24" t="str">
        <f>'Page 9'!$A$17</f>
        <v>Berne</v>
      </c>
      <c r="B17" s="25">
        <v>0</v>
      </c>
      <c r="C17" s="25">
        <v>3.6404999999999998</v>
      </c>
      <c r="D17" s="25">
        <v>11.058500000000002</v>
      </c>
      <c r="E17" s="25">
        <v>15.959000000000001</v>
      </c>
      <c r="F17" s="25">
        <v>17.249000000000006</v>
      </c>
      <c r="G17" s="25">
        <v>15.815749999999998</v>
      </c>
      <c r="H17" s="25">
        <v>17.13175</v>
      </c>
      <c r="I17" s="25">
        <v>19.167999999999999</v>
      </c>
      <c r="J17" s="25">
        <v>22.063799999999993</v>
      </c>
      <c r="K17" s="25">
        <v>24.186050000000002</v>
      </c>
      <c r="L17" s="25">
        <v>25.238900000000005</v>
      </c>
      <c r="M17" s="25">
        <v>26.489949999999997</v>
      </c>
      <c r="N17" s="25">
        <v>27.720220000000005</v>
      </c>
    </row>
    <row r="18" spans="1:14" ht="18.899999999999999" customHeight="1">
      <c r="A18" s="24" t="str">
        <f>'Page 9'!$A$18</f>
        <v>Lucerne</v>
      </c>
      <c r="B18" s="25">
        <v>0</v>
      </c>
      <c r="C18" s="25">
        <v>0</v>
      </c>
      <c r="D18" s="25">
        <v>4.5140000000000002</v>
      </c>
      <c r="E18" s="25">
        <v>11.84</v>
      </c>
      <c r="F18" s="25">
        <v>11.822000000000003</v>
      </c>
      <c r="G18" s="25">
        <v>13.153499999999996</v>
      </c>
      <c r="H18" s="25">
        <v>14.485500000000002</v>
      </c>
      <c r="I18" s="25">
        <v>15.440000000000003</v>
      </c>
      <c r="J18" s="25">
        <v>17.521800000000002</v>
      </c>
      <c r="K18" s="25">
        <v>18.970599999999997</v>
      </c>
      <c r="L18" s="25">
        <v>18.970599999999997</v>
      </c>
      <c r="M18" s="25">
        <v>18.992100000000008</v>
      </c>
      <c r="N18" s="25">
        <v>19.176659999999998</v>
      </c>
    </row>
    <row r="19" spans="1:14" ht="18.899999999999999" customHeight="1">
      <c r="A19" s="24" t="str">
        <f>'Page 9'!$A$19</f>
        <v>Altdorf</v>
      </c>
      <c r="B19" s="25">
        <v>0</v>
      </c>
      <c r="C19" s="25">
        <v>0</v>
      </c>
      <c r="D19" s="25">
        <v>8.7656299999999998</v>
      </c>
      <c r="E19" s="25">
        <v>13.074159999999996</v>
      </c>
      <c r="F19" s="25">
        <v>10.994179999999997</v>
      </c>
      <c r="G19" s="25">
        <v>11.514174999999998</v>
      </c>
      <c r="H19" s="25">
        <v>11.959885</v>
      </c>
      <c r="I19" s="25">
        <v>12.539308000000002</v>
      </c>
      <c r="J19" s="25">
        <v>12.925589999999993</v>
      </c>
      <c r="K19" s="25">
        <v>13.133588000000005</v>
      </c>
      <c r="L19" s="25">
        <v>13.133588000000005</v>
      </c>
      <c r="M19" s="25">
        <v>13.148444999999992</v>
      </c>
      <c r="N19" s="25">
        <v>13.276215199999999</v>
      </c>
    </row>
    <row r="20" spans="1:14" ht="18.899999999999999" customHeight="1">
      <c r="A20" s="24" t="str">
        <f>'Page 9'!$A$20</f>
        <v>Schwyz</v>
      </c>
      <c r="B20" s="25">
        <v>1.68</v>
      </c>
      <c r="C20" s="25">
        <v>3.81</v>
      </c>
      <c r="D20" s="25">
        <v>6.22</v>
      </c>
      <c r="E20" s="25">
        <v>7.3999999999999995</v>
      </c>
      <c r="F20" s="25">
        <v>8.84</v>
      </c>
      <c r="G20" s="25">
        <v>7.55</v>
      </c>
      <c r="H20" s="25">
        <v>10.489999999999998</v>
      </c>
      <c r="I20" s="25">
        <v>12.512</v>
      </c>
      <c r="J20" s="25">
        <v>14.635999999999999</v>
      </c>
      <c r="K20" s="25">
        <v>14.7</v>
      </c>
      <c r="L20" s="25">
        <v>14.716000000000001</v>
      </c>
      <c r="M20" s="25">
        <v>14.716000000000001</v>
      </c>
      <c r="N20" s="25">
        <v>17.645800000000001</v>
      </c>
    </row>
    <row r="21" spans="1:14" ht="18.899999999999999" customHeight="1">
      <c r="A21" s="24" t="str">
        <f>'Page 9'!$A$21</f>
        <v>Sarnen</v>
      </c>
      <c r="B21" s="25">
        <v>0</v>
      </c>
      <c r="C21" s="25">
        <v>1.1014999999999999</v>
      </c>
      <c r="D21" s="25">
        <v>10.190000000000001</v>
      </c>
      <c r="E21" s="25">
        <v>9.9144999999999985</v>
      </c>
      <c r="F21" s="25">
        <v>9.9140000000000015</v>
      </c>
      <c r="G21" s="25">
        <v>9.5012500000000006</v>
      </c>
      <c r="H21" s="25">
        <v>13.012499999999999</v>
      </c>
      <c r="I21" s="25">
        <v>11.869800000000003</v>
      </c>
      <c r="J21" s="25">
        <v>12.200299999999995</v>
      </c>
      <c r="K21" s="25">
        <v>12.269049999999995</v>
      </c>
      <c r="L21" s="25">
        <v>12.282850000000002</v>
      </c>
      <c r="M21" s="25">
        <v>12.282849999999998</v>
      </c>
      <c r="N21" s="25">
        <v>12.30762</v>
      </c>
    </row>
    <row r="22" spans="1:14" ht="18.899999999999999" customHeight="1">
      <c r="A22" s="24" t="str">
        <f>'Page 9'!$A$22</f>
        <v>Stans</v>
      </c>
      <c r="B22" s="25">
        <v>0</v>
      </c>
      <c r="C22" s="25">
        <v>1.0675000000000001</v>
      </c>
      <c r="D22" s="25">
        <v>6.0195000000000007</v>
      </c>
      <c r="E22" s="25">
        <v>9.450999999999997</v>
      </c>
      <c r="F22" s="25">
        <v>10.561</v>
      </c>
      <c r="G22" s="25">
        <v>11.648500000000004</v>
      </c>
      <c r="H22" s="25">
        <v>13.413499999999996</v>
      </c>
      <c r="I22" s="25">
        <v>13.722300000000004</v>
      </c>
      <c r="J22" s="25">
        <v>14.069799999999995</v>
      </c>
      <c r="K22" s="25">
        <v>15.007000000000007</v>
      </c>
      <c r="L22" s="25">
        <v>14.270149999999996</v>
      </c>
      <c r="M22" s="25">
        <v>13.194200000000004</v>
      </c>
      <c r="N22" s="25">
        <v>13.409409999999996</v>
      </c>
    </row>
    <row r="23" spans="1:14" ht="18.899999999999999" customHeight="1">
      <c r="A23" s="24" t="str">
        <f>'Page 9'!$A$23</f>
        <v>Glarus</v>
      </c>
      <c r="B23" s="25">
        <v>0</v>
      </c>
      <c r="C23" s="25">
        <v>3.1495000000000002</v>
      </c>
      <c r="D23" s="25">
        <v>9.0425000000000004</v>
      </c>
      <c r="E23" s="25">
        <v>10.490499999999999</v>
      </c>
      <c r="F23" s="25">
        <v>9.3594999999999988</v>
      </c>
      <c r="G23" s="25">
        <v>12.280999999999999</v>
      </c>
      <c r="H23" s="25">
        <v>14.446249999999999</v>
      </c>
      <c r="I23" s="25">
        <v>16.238199999999999</v>
      </c>
      <c r="J23" s="25">
        <v>16.080799999999996</v>
      </c>
      <c r="K23" s="25">
        <v>17.597800000000007</v>
      </c>
      <c r="L23" s="25">
        <v>19.180099999999992</v>
      </c>
      <c r="M23" s="25">
        <v>20.093950000000007</v>
      </c>
      <c r="N23" s="25">
        <v>21.211539999999999</v>
      </c>
    </row>
    <row r="24" spans="1:14" ht="18.899999999999999" customHeight="1">
      <c r="A24" s="24" t="str">
        <f>'Page 9'!$A$24</f>
        <v>Zug</v>
      </c>
      <c r="B24" s="25">
        <v>0</v>
      </c>
      <c r="C24" s="25">
        <v>0</v>
      </c>
      <c r="D24" s="25">
        <v>1.5044999999999999</v>
      </c>
      <c r="E24" s="25">
        <v>3.4724999999999993</v>
      </c>
      <c r="F24" s="25">
        <v>4.2465000000000011</v>
      </c>
      <c r="G24" s="25">
        <v>4.331999999999999</v>
      </c>
      <c r="H24" s="25">
        <v>4.1870000000000021</v>
      </c>
      <c r="I24" s="25">
        <v>6.700400000000001</v>
      </c>
      <c r="J24" s="25">
        <v>9.3885999999999949</v>
      </c>
      <c r="K24" s="25">
        <v>15.860250000000004</v>
      </c>
      <c r="L24" s="25">
        <v>12.021400000000002</v>
      </c>
      <c r="M24" s="25">
        <v>10.549199999999997</v>
      </c>
      <c r="N24" s="25">
        <v>10.6517</v>
      </c>
    </row>
    <row r="25" spans="1:14" ht="18.899999999999999" customHeight="1">
      <c r="A25" s="24" t="str">
        <f>'Page 9'!$A$25</f>
        <v>Fribourg</v>
      </c>
      <c r="B25" s="25">
        <v>0.92299999999999982</v>
      </c>
      <c r="C25" s="25">
        <v>2.2965000000000009</v>
      </c>
      <c r="D25" s="25">
        <v>7.5334999999999983</v>
      </c>
      <c r="E25" s="25">
        <v>9.7695000000000007</v>
      </c>
      <c r="F25" s="25">
        <v>12.266000000000004</v>
      </c>
      <c r="G25" s="25">
        <v>14.607249999999997</v>
      </c>
      <c r="H25" s="25">
        <v>16.986750000000011</v>
      </c>
      <c r="I25" s="25">
        <v>19.712699999999998</v>
      </c>
      <c r="J25" s="25">
        <v>22.402399999999993</v>
      </c>
      <c r="K25" s="25">
        <v>24.044199999999993</v>
      </c>
      <c r="L25" s="25">
        <v>27.240549999999995</v>
      </c>
      <c r="M25" s="25">
        <v>26.520050000000001</v>
      </c>
      <c r="N25" s="25">
        <v>22.75704</v>
      </c>
    </row>
    <row r="26" spans="1:14" ht="18.899999999999999" customHeight="1">
      <c r="A26" s="24" t="str">
        <f>'Page 9'!$A$26</f>
        <v>Solothurn</v>
      </c>
      <c r="B26" s="25">
        <v>0</v>
      </c>
      <c r="C26" s="25">
        <v>3.16</v>
      </c>
      <c r="D26" s="25">
        <v>12.045499999999999</v>
      </c>
      <c r="E26" s="25">
        <v>14.484500000000001</v>
      </c>
      <c r="F26" s="25">
        <v>12.380500000000001</v>
      </c>
      <c r="G26" s="25">
        <v>14.789499999999997</v>
      </c>
      <c r="H26" s="25">
        <v>19.322749999999999</v>
      </c>
      <c r="I26" s="25">
        <v>20.534099999999999</v>
      </c>
      <c r="J26" s="25">
        <v>21.646400000000003</v>
      </c>
      <c r="K26" s="25">
        <v>23.930599999999998</v>
      </c>
      <c r="L26" s="25">
        <v>24.397450000000003</v>
      </c>
      <c r="M26" s="25">
        <v>24.40025</v>
      </c>
      <c r="N26" s="25">
        <v>23.280180000000001</v>
      </c>
    </row>
    <row r="27" spans="1:14" ht="18.899999999999999" customHeight="1">
      <c r="A27" s="24" t="str">
        <f>'Page 9'!$A$27</f>
        <v>Basel</v>
      </c>
      <c r="B27" s="25">
        <v>0</v>
      </c>
      <c r="C27" s="25">
        <v>0</v>
      </c>
      <c r="D27" s="25">
        <v>0</v>
      </c>
      <c r="E27" s="25">
        <v>0</v>
      </c>
      <c r="F27" s="25">
        <v>12.4955</v>
      </c>
      <c r="G27" s="25">
        <v>21.386749999999996</v>
      </c>
      <c r="H27" s="25">
        <v>21.266500000000004</v>
      </c>
      <c r="I27" s="25">
        <v>21.338699999999996</v>
      </c>
      <c r="J27" s="25">
        <v>21.3386</v>
      </c>
      <c r="K27" s="25">
        <v>21.412500000000001</v>
      </c>
      <c r="L27" s="25">
        <v>21.434750000000008</v>
      </c>
      <c r="M27" s="25">
        <v>21.436549999999986</v>
      </c>
      <c r="N27" s="25">
        <v>25.072890000000005</v>
      </c>
    </row>
    <row r="28" spans="1:14" ht="18.899999999999999" customHeight="1">
      <c r="A28" s="24" t="str">
        <f>'Page 9'!$A$28</f>
        <v>Liestal</v>
      </c>
      <c r="B28" s="25">
        <v>0</v>
      </c>
      <c r="C28" s="25">
        <v>2.8030000000000004</v>
      </c>
      <c r="D28" s="25">
        <v>1.2060000000000004</v>
      </c>
      <c r="E28" s="25">
        <v>6.5225000000000009</v>
      </c>
      <c r="F28" s="25">
        <v>10.973499999999998</v>
      </c>
      <c r="G28" s="25">
        <v>14.499250000000002</v>
      </c>
      <c r="H28" s="25">
        <v>18.135000000000002</v>
      </c>
      <c r="I28" s="25">
        <v>21.2681</v>
      </c>
      <c r="J28" s="25">
        <v>23.522999999999993</v>
      </c>
      <c r="K28" s="25">
        <v>25.660700000000002</v>
      </c>
      <c r="L28" s="25">
        <v>26.433149999999987</v>
      </c>
      <c r="M28" s="25">
        <v>26.832450000000012</v>
      </c>
      <c r="N28" s="25">
        <v>27.65475</v>
      </c>
    </row>
    <row r="29" spans="1:14" ht="18.899999999999999" customHeight="1">
      <c r="A29" s="24" t="str">
        <f>'Page 9'!$A$29</f>
        <v>Schaffhausen</v>
      </c>
      <c r="B29" s="25">
        <v>0</v>
      </c>
      <c r="C29" s="25">
        <v>2.48</v>
      </c>
      <c r="D29" s="25">
        <v>8.548</v>
      </c>
      <c r="E29" s="25">
        <v>11.146000000000003</v>
      </c>
      <c r="F29" s="25">
        <v>12.5085</v>
      </c>
      <c r="G29" s="25">
        <v>12.533749999999996</v>
      </c>
      <c r="H29" s="25">
        <v>15.138749999999995</v>
      </c>
      <c r="I29" s="25">
        <v>18.261000000000006</v>
      </c>
      <c r="J29" s="25">
        <v>21.194600000000001</v>
      </c>
      <c r="K29" s="25">
        <v>21.877500000000001</v>
      </c>
      <c r="L29" s="25">
        <v>23.606149999999996</v>
      </c>
      <c r="M29" s="25">
        <v>22.290949999999999</v>
      </c>
      <c r="N29" s="25">
        <v>19.90494</v>
      </c>
    </row>
    <row r="30" spans="1:14" ht="18.899999999999999" customHeight="1">
      <c r="A30" s="24" t="str">
        <f>'Page 9'!$A$30</f>
        <v>Herisau</v>
      </c>
      <c r="B30" s="25">
        <v>0</v>
      </c>
      <c r="C30" s="25">
        <v>2.379</v>
      </c>
      <c r="D30" s="25">
        <v>9.7344999999999988</v>
      </c>
      <c r="E30" s="25">
        <v>11.718000000000002</v>
      </c>
      <c r="F30" s="25">
        <v>7.6569999999999983</v>
      </c>
      <c r="G30" s="25">
        <v>13.728750000000003</v>
      </c>
      <c r="H30" s="25">
        <v>15.961499999999996</v>
      </c>
      <c r="I30" s="25">
        <v>17.854500000000005</v>
      </c>
      <c r="J30" s="25">
        <v>19.052399999999995</v>
      </c>
      <c r="K30" s="25">
        <v>19.976450000000003</v>
      </c>
      <c r="L30" s="25">
        <v>20.047700000000013</v>
      </c>
      <c r="M30" s="25">
        <v>19.322299999999988</v>
      </c>
      <c r="N30" s="25">
        <v>18.010060000000006</v>
      </c>
    </row>
    <row r="31" spans="1:14" ht="18.899999999999999" customHeight="1">
      <c r="A31" s="24" t="str">
        <f>'Page 9'!$A$31</f>
        <v>Appenzell</v>
      </c>
      <c r="B31" s="25">
        <v>2.3120000000000003</v>
      </c>
      <c r="C31" s="25">
        <v>3.9169999999999998</v>
      </c>
      <c r="D31" s="25">
        <v>6.0265000000000004</v>
      </c>
      <c r="E31" s="25">
        <v>7.9879999999999995</v>
      </c>
      <c r="F31" s="25">
        <v>7.4024999999999981</v>
      </c>
      <c r="G31" s="25">
        <v>9.4142500000000027</v>
      </c>
      <c r="H31" s="25">
        <v>11.227499999999996</v>
      </c>
      <c r="I31" s="25">
        <v>12.942500000000006</v>
      </c>
      <c r="J31" s="25">
        <v>13.556899999999994</v>
      </c>
      <c r="K31" s="25">
        <v>14.153850000000007</v>
      </c>
      <c r="L31" s="25">
        <v>13.833149999999995</v>
      </c>
      <c r="M31" s="25">
        <v>13.316899999999995</v>
      </c>
      <c r="N31" s="25">
        <v>12.798500000000001</v>
      </c>
    </row>
    <row r="32" spans="1:14" ht="18.899999999999999" customHeight="1">
      <c r="A32" s="24" t="str">
        <f>'Page 9'!$A$32</f>
        <v>St. Gall</v>
      </c>
      <c r="B32" s="25">
        <v>0</v>
      </c>
      <c r="C32" s="25">
        <v>0</v>
      </c>
      <c r="D32" s="25">
        <v>7.9799999999999995</v>
      </c>
      <c r="E32" s="25">
        <v>9.006000000000002</v>
      </c>
      <c r="F32" s="25">
        <v>14.705999999999996</v>
      </c>
      <c r="G32" s="25">
        <v>15.098749999999999</v>
      </c>
      <c r="H32" s="25">
        <v>19.329249999999998</v>
      </c>
      <c r="I32" s="25">
        <v>20.862000000000009</v>
      </c>
      <c r="J32" s="25">
        <v>23.283399999999993</v>
      </c>
      <c r="K32" s="25">
        <v>23.758849999999999</v>
      </c>
      <c r="L32" s="25">
        <v>23.897999999999993</v>
      </c>
      <c r="M32" s="25">
        <v>23.897399999999994</v>
      </c>
      <c r="N32" s="25">
        <v>21.98686</v>
      </c>
    </row>
    <row r="33" spans="1:14" ht="18.899999999999999" customHeight="1">
      <c r="A33" s="24" t="str">
        <f>'Page 9'!$A$33</f>
        <v>Chur</v>
      </c>
      <c r="B33" s="25">
        <v>0</v>
      </c>
      <c r="C33" s="25">
        <v>0</v>
      </c>
      <c r="D33" s="25">
        <v>1.52</v>
      </c>
      <c r="E33" s="25">
        <v>9.4700000000000006</v>
      </c>
      <c r="F33" s="25">
        <v>12.839999999999998</v>
      </c>
      <c r="G33" s="25">
        <v>12.264999999999999</v>
      </c>
      <c r="H33" s="25">
        <v>13.685</v>
      </c>
      <c r="I33" s="25">
        <v>17.026</v>
      </c>
      <c r="J33" s="25">
        <v>18.873999999999999</v>
      </c>
      <c r="K33" s="25">
        <v>19.776</v>
      </c>
      <c r="L33" s="25">
        <v>20.082000000000001</v>
      </c>
      <c r="M33" s="25">
        <v>20.18</v>
      </c>
      <c r="N33" s="25">
        <v>20.5548</v>
      </c>
    </row>
    <row r="34" spans="1:14" ht="18.899999999999999" customHeight="1">
      <c r="A34" s="24" t="str">
        <f>'Page 9'!$A$34</f>
        <v>Aarau</v>
      </c>
      <c r="B34" s="25">
        <v>0</v>
      </c>
      <c r="C34" s="25">
        <v>0.55999999999999994</v>
      </c>
      <c r="D34" s="25">
        <v>5.9584999999999999</v>
      </c>
      <c r="E34" s="25">
        <v>8.4445000000000014</v>
      </c>
      <c r="F34" s="25">
        <v>9.3635000000000002</v>
      </c>
      <c r="G34" s="25">
        <v>11.625499999999999</v>
      </c>
      <c r="H34" s="25">
        <v>14.112</v>
      </c>
      <c r="I34" s="25">
        <v>16.374399999999998</v>
      </c>
      <c r="J34" s="25">
        <v>18.148500000000002</v>
      </c>
      <c r="K34" s="25">
        <v>19.367050000000003</v>
      </c>
      <c r="L34" s="25">
        <v>19.958400000000001</v>
      </c>
      <c r="M34" s="25">
        <v>20.815199999999983</v>
      </c>
      <c r="N34" s="25">
        <v>21.508700000000005</v>
      </c>
    </row>
    <row r="35" spans="1:14" ht="18.899999999999999" customHeight="1">
      <c r="A35" s="24" t="str">
        <f>'Page 9'!$A$35</f>
        <v>Frauenfeld</v>
      </c>
      <c r="B35" s="25">
        <v>0</v>
      </c>
      <c r="C35" s="25">
        <v>0</v>
      </c>
      <c r="D35" s="25">
        <v>3.5714999999999995</v>
      </c>
      <c r="E35" s="25">
        <v>8.793000000000001</v>
      </c>
      <c r="F35" s="25">
        <v>13.303500000000001</v>
      </c>
      <c r="G35" s="25">
        <v>13.893999999999995</v>
      </c>
      <c r="H35" s="25">
        <v>15.149749999999997</v>
      </c>
      <c r="I35" s="25">
        <v>16.823300000000003</v>
      </c>
      <c r="J35" s="25">
        <v>17.158900000000003</v>
      </c>
      <c r="K35" s="25">
        <v>18.497699999999998</v>
      </c>
      <c r="L35" s="25">
        <v>19.08925</v>
      </c>
      <c r="M35" s="25">
        <v>19.750050000000012</v>
      </c>
      <c r="N35" s="25">
        <v>19.945460000000001</v>
      </c>
    </row>
    <row r="36" spans="1:14" ht="18.899999999999999" customHeight="1">
      <c r="A36" s="24" t="str">
        <f>'Page 9'!$A$36</f>
        <v>Bellinzona</v>
      </c>
      <c r="B36" s="25">
        <v>0</v>
      </c>
      <c r="C36" s="25">
        <v>0</v>
      </c>
      <c r="D36" s="25">
        <v>1.5760000000000001</v>
      </c>
      <c r="E36" s="25">
        <v>4.7644999999999991</v>
      </c>
      <c r="F36" s="25">
        <v>3.8385000000000016</v>
      </c>
      <c r="G36" s="25">
        <v>8.805749999999998</v>
      </c>
      <c r="H36" s="25">
        <v>15.4285</v>
      </c>
      <c r="I36" s="25">
        <v>20.273299999999999</v>
      </c>
      <c r="J36" s="25">
        <v>21.8872</v>
      </c>
      <c r="K36" s="25">
        <v>24.229749999999999</v>
      </c>
      <c r="L36" s="25">
        <v>25.580850000000005</v>
      </c>
      <c r="M36" s="25">
        <v>25.91354999999999</v>
      </c>
      <c r="N36" s="25">
        <v>26.061670000000003</v>
      </c>
    </row>
    <row r="37" spans="1:14" ht="18.899999999999999" customHeight="1">
      <c r="A37" s="24" t="str">
        <f>'Page 9'!$A$37</f>
        <v>Lausanne</v>
      </c>
      <c r="B37" s="25">
        <v>0</v>
      </c>
      <c r="C37" s="25">
        <v>0</v>
      </c>
      <c r="D37" s="25">
        <v>0</v>
      </c>
      <c r="E37" s="25">
        <v>9.6820000000000004</v>
      </c>
      <c r="F37" s="25">
        <v>20.364499999999996</v>
      </c>
      <c r="G37" s="25">
        <v>25.665750000000003</v>
      </c>
      <c r="H37" s="25">
        <v>17.685249999999993</v>
      </c>
      <c r="I37" s="25">
        <v>19.062500000000007</v>
      </c>
      <c r="J37" s="25">
        <v>22.7224</v>
      </c>
      <c r="K37" s="25">
        <v>25.712199999999996</v>
      </c>
      <c r="L37" s="25">
        <v>27.734999999999999</v>
      </c>
      <c r="M37" s="25">
        <v>29.507850000000008</v>
      </c>
      <c r="N37" s="25">
        <v>29.443530000000003</v>
      </c>
    </row>
    <row r="38" spans="1:14" ht="18.899999999999999" customHeight="1">
      <c r="A38" s="24" t="str">
        <f>'Page 9'!$A$38</f>
        <v>Sion</v>
      </c>
      <c r="B38" s="25">
        <v>0</v>
      </c>
      <c r="C38" s="25">
        <v>0</v>
      </c>
      <c r="D38" s="25">
        <v>1.4644999999999999</v>
      </c>
      <c r="E38" s="25">
        <v>8.0240000000000009</v>
      </c>
      <c r="F38" s="25">
        <v>12.889000000000001</v>
      </c>
      <c r="G38" s="25">
        <v>11.525749999999999</v>
      </c>
      <c r="H38" s="25">
        <v>13.228750000000005</v>
      </c>
      <c r="I38" s="25">
        <v>16.263700000000004</v>
      </c>
      <c r="J38" s="25">
        <v>24.867999999999995</v>
      </c>
      <c r="K38" s="25">
        <v>23.099349999999998</v>
      </c>
      <c r="L38" s="25">
        <v>24.069599999999998</v>
      </c>
      <c r="M38" s="25">
        <v>23.218650000000011</v>
      </c>
      <c r="N38" s="25">
        <v>22.639949999999999</v>
      </c>
    </row>
    <row r="39" spans="1:14" ht="18.899999999999999" customHeight="1">
      <c r="A39" s="24" t="str">
        <f>'Page 9'!$A$39</f>
        <v>Neuchâtel</v>
      </c>
      <c r="B39" s="25">
        <v>1.522</v>
      </c>
      <c r="C39" s="25">
        <v>3.3864999999999998</v>
      </c>
      <c r="D39" s="25">
        <v>6.5490000000000004</v>
      </c>
      <c r="E39" s="25">
        <v>13.220500000000001</v>
      </c>
      <c r="F39" s="25">
        <v>12.772999999999998</v>
      </c>
      <c r="G39" s="25">
        <v>21.1785</v>
      </c>
      <c r="H39" s="25">
        <v>22.192249999999998</v>
      </c>
      <c r="I39" s="25">
        <v>22.3963</v>
      </c>
      <c r="J39" s="25">
        <v>24.293200000000002</v>
      </c>
      <c r="K39" s="25">
        <v>26.990100000000002</v>
      </c>
      <c r="L39" s="25">
        <v>28.282350000000005</v>
      </c>
      <c r="M39" s="25">
        <v>24.995699999999999</v>
      </c>
      <c r="N39" s="25">
        <v>24.574679999999997</v>
      </c>
    </row>
    <row r="40" spans="1:14" ht="18.899999999999999" customHeight="1">
      <c r="A40" s="24" t="str">
        <f>'Page 9'!$A$40</f>
        <v>Geneva</v>
      </c>
      <c r="B40" s="25">
        <v>0</v>
      </c>
      <c r="C40" s="25">
        <v>0</v>
      </c>
      <c r="D40" s="25">
        <v>0</v>
      </c>
      <c r="E40" s="25">
        <v>0</v>
      </c>
      <c r="F40" s="25">
        <v>6.7290000000000001</v>
      </c>
      <c r="G40" s="25">
        <v>14.192000000000002</v>
      </c>
      <c r="H40" s="25">
        <v>17.654</v>
      </c>
      <c r="I40" s="25">
        <v>22.317299999999999</v>
      </c>
      <c r="J40" s="25">
        <v>23.112399999999994</v>
      </c>
      <c r="K40" s="25">
        <v>24.001050000000003</v>
      </c>
      <c r="L40" s="25">
        <v>25.18654999999999</v>
      </c>
      <c r="M40" s="25">
        <v>26.473500000000026</v>
      </c>
      <c r="N40" s="25">
        <v>28.112859999999991</v>
      </c>
    </row>
    <row r="41" spans="1:14" ht="18.899999999999999" customHeight="1">
      <c r="A41" s="24" t="str">
        <f>'Page 9'!$A$41</f>
        <v>Delémont</v>
      </c>
      <c r="B41" s="25">
        <v>0</v>
      </c>
      <c r="C41" s="25">
        <v>0</v>
      </c>
      <c r="D41" s="25">
        <v>3.9159999999999999</v>
      </c>
      <c r="E41" s="25">
        <v>10.391500000000001</v>
      </c>
      <c r="F41" s="25">
        <v>14.026000000000002</v>
      </c>
      <c r="G41" s="25">
        <v>16.298500000000001</v>
      </c>
      <c r="H41" s="25">
        <v>19.014500000000005</v>
      </c>
      <c r="I41" s="25">
        <v>21.163599999999999</v>
      </c>
      <c r="J41" s="25">
        <v>22.083699999999997</v>
      </c>
      <c r="K41" s="25">
        <v>25.070249999999998</v>
      </c>
      <c r="L41" s="25">
        <v>26.490550000000013</v>
      </c>
      <c r="M41" s="25">
        <v>26.595399999999998</v>
      </c>
      <c r="N41" s="25">
        <v>26.971690000000002</v>
      </c>
    </row>
    <row r="42" spans="1:14" ht="17.25" customHeight="1">
      <c r="A42" s="24"/>
      <c r="B42" s="25"/>
      <c r="C42" s="25"/>
      <c r="D42" s="25"/>
      <c r="E42" s="25"/>
      <c r="F42" s="25"/>
      <c r="G42" s="25"/>
      <c r="H42" s="25"/>
      <c r="I42" s="25"/>
      <c r="J42" s="25"/>
      <c r="K42" s="25"/>
      <c r="L42" s="25"/>
      <c r="M42" s="25"/>
      <c r="N42" s="25"/>
    </row>
    <row r="43" spans="1:14" ht="24" customHeight="1">
      <c r="A43" s="24" t="str">
        <f>'Page 9'!$A$43</f>
        <v>Direct federal tax</v>
      </c>
      <c r="B43" s="25">
        <v>0</v>
      </c>
      <c r="C43" s="25">
        <v>0</v>
      </c>
      <c r="D43" s="25">
        <v>0</v>
      </c>
      <c r="E43" s="25">
        <v>0</v>
      </c>
      <c r="F43" s="25">
        <v>0.67</v>
      </c>
      <c r="G43" s="25">
        <v>0.82500000000000007</v>
      </c>
      <c r="H43" s="25">
        <v>1.905</v>
      </c>
      <c r="I43" s="25">
        <v>3.698</v>
      </c>
      <c r="J43" s="25">
        <v>7.7979999999999992</v>
      </c>
      <c r="K43" s="25">
        <v>11.491999999999999</v>
      </c>
      <c r="L43" s="25">
        <v>11.491999999999999</v>
      </c>
      <c r="M43" s="25">
        <v>11.505000000000001</v>
      </c>
      <c r="N43" s="25">
        <v>11.6168</v>
      </c>
    </row>
    <row r="44" spans="1:14" ht="27" customHeight="1">
      <c r="A44" s="28"/>
      <c r="B44" s="17"/>
      <c r="C44" s="17"/>
      <c r="D44" s="17"/>
      <c r="E44" s="17"/>
      <c r="F44" s="17"/>
      <c r="G44" s="17"/>
      <c r="H44" s="17"/>
      <c r="I44" s="17"/>
      <c r="J44" s="17"/>
      <c r="K44" s="17"/>
      <c r="L44" s="17"/>
      <c r="M44" s="17"/>
      <c r="N44" s="17"/>
    </row>
    <row r="45" spans="1:14">
      <c r="A45" s="17"/>
      <c r="B45" s="17"/>
      <c r="C45" s="17"/>
      <c r="D45" s="17"/>
      <c r="E45" s="17"/>
      <c r="F45" s="17"/>
      <c r="G45" s="17"/>
      <c r="H45" s="17"/>
      <c r="I45" s="17"/>
      <c r="J45" s="17"/>
      <c r="K45" s="17"/>
      <c r="L45" s="17"/>
      <c r="M45" s="17"/>
      <c r="N45" s="17"/>
    </row>
    <row r="46" spans="1:14">
      <c r="A46" s="17"/>
      <c r="B46" s="17"/>
      <c r="C46" s="17"/>
      <c r="D46" s="17"/>
      <c r="E46" s="17"/>
      <c r="F46" s="17"/>
      <c r="G46" s="17"/>
      <c r="H46" s="17"/>
      <c r="I46" s="17"/>
      <c r="J46" s="17"/>
      <c r="K46" s="17"/>
      <c r="L46" s="17"/>
      <c r="M46" s="17"/>
      <c r="N46" s="17"/>
    </row>
    <row r="47" spans="1:14">
      <c r="A47" s="17"/>
      <c r="B47" s="17"/>
      <c r="C47" s="17"/>
      <c r="D47" s="17"/>
      <c r="E47" s="17"/>
      <c r="F47" s="17"/>
      <c r="G47" s="17"/>
      <c r="H47" s="17"/>
      <c r="I47" s="17"/>
      <c r="J47" s="17"/>
      <c r="K47" s="17"/>
      <c r="L47" s="17"/>
      <c r="M47" s="17"/>
      <c r="N47" s="17"/>
    </row>
    <row r="48" spans="1:14">
      <c r="A48" s="17"/>
      <c r="B48" s="17"/>
      <c r="C48" s="17"/>
      <c r="D48" s="17"/>
      <c r="E48" s="17"/>
      <c r="F48" s="17"/>
      <c r="G48" s="17"/>
      <c r="H48" s="17"/>
      <c r="I48" s="17"/>
      <c r="J48" s="17"/>
      <c r="K48" s="17"/>
      <c r="L48" s="17"/>
      <c r="M48" s="17"/>
      <c r="N48" s="17"/>
    </row>
    <row r="49" spans="1:14">
      <c r="A49" s="17"/>
      <c r="B49" s="17"/>
      <c r="C49" s="17"/>
      <c r="D49" s="17"/>
      <c r="E49" s="17"/>
      <c r="F49" s="17"/>
      <c r="G49" s="17"/>
      <c r="H49" s="17"/>
      <c r="I49" s="17"/>
      <c r="J49" s="17"/>
      <c r="K49" s="17"/>
      <c r="L49" s="17"/>
      <c r="M49" s="17"/>
      <c r="N49" s="17"/>
    </row>
    <row r="50" spans="1:14">
      <c r="A50" s="17"/>
      <c r="B50" s="17"/>
      <c r="C50" s="17"/>
      <c r="D50" s="17"/>
      <c r="E50" s="17"/>
      <c r="F50" s="17"/>
      <c r="G50" s="17"/>
      <c r="H50" s="17"/>
      <c r="I50" s="17"/>
      <c r="J50" s="17"/>
      <c r="K50" s="17"/>
      <c r="L50" s="17"/>
      <c r="M50" s="17"/>
      <c r="N50" s="17"/>
    </row>
    <row r="51" spans="1:14">
      <c r="A51" s="17"/>
      <c r="B51" s="17"/>
      <c r="C51" s="17"/>
      <c r="D51" s="17"/>
      <c r="E51" s="17"/>
      <c r="F51" s="17"/>
      <c r="G51" s="17"/>
      <c r="H51" s="17"/>
      <c r="I51" s="17"/>
      <c r="J51" s="17"/>
      <c r="K51" s="17"/>
      <c r="L51" s="17"/>
      <c r="M51" s="17"/>
      <c r="N51" s="17"/>
    </row>
    <row r="52" spans="1:14">
      <c r="A52" s="17"/>
      <c r="B52" s="17"/>
      <c r="C52" s="17"/>
      <c r="D52" s="17"/>
      <c r="E52" s="17"/>
      <c r="F52" s="17"/>
      <c r="G52" s="17"/>
      <c r="H52" s="17"/>
      <c r="I52" s="17"/>
      <c r="J52" s="17"/>
      <c r="K52" s="17"/>
      <c r="L52" s="17"/>
      <c r="M52" s="17"/>
      <c r="N52" s="17"/>
    </row>
    <row r="53" spans="1:14">
      <c r="A53" s="17"/>
      <c r="B53" s="17"/>
      <c r="C53" s="17"/>
      <c r="D53" s="17"/>
      <c r="E53" s="17"/>
      <c r="F53" s="17"/>
      <c r="G53" s="17"/>
      <c r="H53" s="17"/>
      <c r="I53" s="17"/>
      <c r="J53" s="17"/>
      <c r="K53" s="17"/>
      <c r="L53" s="17"/>
      <c r="M53" s="17"/>
      <c r="N53" s="17"/>
    </row>
    <row r="54" spans="1:14">
      <c r="A54" s="17"/>
      <c r="B54" s="17"/>
      <c r="C54" s="17"/>
      <c r="D54" s="17"/>
      <c r="E54" s="17"/>
      <c r="F54" s="17"/>
      <c r="G54" s="17"/>
      <c r="H54" s="17"/>
      <c r="I54" s="17"/>
      <c r="J54" s="17"/>
      <c r="K54" s="17"/>
      <c r="L54" s="17"/>
      <c r="M54" s="17"/>
      <c r="N54" s="17"/>
    </row>
    <row r="55" spans="1:14">
      <c r="A55" s="17"/>
      <c r="B55" s="17"/>
      <c r="C55" s="17"/>
      <c r="D55" s="17"/>
      <c r="E55" s="17"/>
      <c r="F55" s="17"/>
      <c r="G55" s="17"/>
      <c r="H55" s="17"/>
      <c r="I55" s="17"/>
      <c r="J55" s="17"/>
      <c r="K55" s="17"/>
      <c r="L55" s="17"/>
      <c r="M55" s="17"/>
      <c r="N55" s="17"/>
    </row>
    <row r="56" spans="1:14">
      <c r="A56" s="17"/>
      <c r="B56" s="17"/>
      <c r="C56" s="17"/>
      <c r="D56" s="17"/>
      <c r="E56" s="17"/>
      <c r="F56" s="17"/>
      <c r="G56" s="17"/>
      <c r="H56" s="17"/>
      <c r="I56" s="17"/>
      <c r="J56" s="17"/>
      <c r="K56" s="17"/>
      <c r="L56" s="17"/>
      <c r="M56" s="17"/>
      <c r="N56" s="17"/>
    </row>
    <row r="57" spans="1:14">
      <c r="A57" s="17"/>
      <c r="B57" s="17"/>
      <c r="C57" s="17"/>
      <c r="D57" s="17"/>
      <c r="E57" s="17"/>
      <c r="F57" s="17"/>
      <c r="G57" s="17"/>
      <c r="H57" s="17"/>
      <c r="I57" s="17"/>
      <c r="J57" s="17"/>
      <c r="K57" s="17"/>
      <c r="L57" s="17"/>
      <c r="M57" s="17"/>
      <c r="N57" s="17"/>
    </row>
    <row r="58" spans="1:14">
      <c r="A58" s="17"/>
      <c r="B58" s="17"/>
      <c r="C58" s="17"/>
      <c r="D58" s="17"/>
      <c r="E58" s="17"/>
      <c r="F58" s="17"/>
      <c r="G58" s="17"/>
      <c r="H58" s="17"/>
      <c r="I58" s="17"/>
      <c r="J58" s="17"/>
      <c r="K58" s="17"/>
      <c r="L58" s="17"/>
      <c r="M58" s="17"/>
      <c r="N58" s="17"/>
    </row>
    <row r="59" spans="1:14" ht="14.25" customHeight="1">
      <c r="A59" s="17"/>
      <c r="B59" s="17"/>
      <c r="C59" s="17"/>
      <c r="D59" s="17"/>
      <c r="E59" s="17"/>
      <c r="F59" s="17"/>
      <c r="G59" s="17"/>
      <c r="H59" s="17"/>
      <c r="I59" s="17"/>
      <c r="J59" s="17"/>
      <c r="K59" s="17"/>
      <c r="L59" s="17"/>
      <c r="M59" s="17"/>
      <c r="N59" s="17"/>
    </row>
    <row r="60" spans="1:14">
      <c r="A60" s="17"/>
      <c r="B60" s="17"/>
      <c r="C60" s="17"/>
      <c r="D60" s="17"/>
      <c r="E60" s="17"/>
      <c r="F60" s="17"/>
      <c r="G60" s="17"/>
      <c r="H60" s="17"/>
      <c r="I60" s="17"/>
      <c r="J60" s="17"/>
      <c r="K60" s="17"/>
      <c r="L60" s="17"/>
      <c r="M60" s="17"/>
      <c r="N60" s="17"/>
    </row>
    <row r="61" spans="1:14">
      <c r="A61" s="17"/>
      <c r="B61" s="17"/>
      <c r="C61" s="17"/>
      <c r="D61" s="17"/>
      <c r="E61" s="17"/>
      <c r="F61" s="17"/>
      <c r="G61" s="17"/>
      <c r="H61" s="17"/>
      <c r="I61" s="17"/>
      <c r="J61" s="17"/>
      <c r="K61" s="17"/>
      <c r="L61" s="17"/>
      <c r="M61" s="17"/>
      <c r="N61" s="17"/>
    </row>
    <row r="62" spans="1:14" ht="111.75" customHeight="1">
      <c r="A62" s="17"/>
      <c r="B62" s="17"/>
      <c r="C62" s="17"/>
      <c r="D62" s="17"/>
      <c r="E62" s="17"/>
      <c r="F62" s="17"/>
      <c r="G62" s="17"/>
      <c r="H62" s="17"/>
      <c r="I62" s="17"/>
      <c r="J62" s="17"/>
      <c r="K62" s="17"/>
      <c r="L62" s="17"/>
      <c r="M62" s="17"/>
      <c r="N62" s="17"/>
    </row>
    <row r="63" spans="1:14" ht="24.75" customHeight="1">
      <c r="A63" s="17"/>
      <c r="B63" s="17"/>
      <c r="C63" s="17"/>
      <c r="D63" s="17"/>
      <c r="E63" s="17"/>
      <c r="F63" s="17"/>
      <c r="G63" s="17"/>
      <c r="H63" s="17"/>
      <c r="I63" s="17"/>
      <c r="J63" s="17"/>
      <c r="K63" s="17"/>
      <c r="L63" s="17"/>
      <c r="M63" s="17"/>
      <c r="N63" s="18"/>
    </row>
    <row r="64" spans="1:14" ht="12.75" customHeight="1"/>
    <row r="65" spans="1:14">
      <c r="A65" s="17"/>
      <c r="B65" s="17"/>
      <c r="C65" s="17"/>
      <c r="D65" s="17"/>
      <c r="E65" s="17"/>
      <c r="F65" s="17"/>
      <c r="G65" s="17"/>
      <c r="H65" s="17"/>
      <c r="I65" s="17"/>
      <c r="J65" s="17"/>
      <c r="K65" s="17"/>
      <c r="L65" s="17"/>
      <c r="M65" s="17"/>
      <c r="N65" s="17"/>
    </row>
    <row r="66" spans="1:14">
      <c r="A66" s="17"/>
      <c r="B66" s="17"/>
      <c r="C66" s="17"/>
      <c r="D66" s="17"/>
      <c r="E66" s="17"/>
      <c r="F66" s="17"/>
      <c r="G66" s="17"/>
      <c r="H66" s="17"/>
      <c r="I66" s="17"/>
      <c r="J66" s="17"/>
      <c r="K66" s="17"/>
      <c r="L66" s="17"/>
      <c r="M66" s="17"/>
      <c r="N66" s="17"/>
    </row>
    <row r="67" spans="1:14">
      <c r="A67" s="17"/>
      <c r="B67" s="17"/>
      <c r="C67" s="17"/>
      <c r="D67" s="17"/>
      <c r="E67" s="17"/>
      <c r="F67" s="17"/>
      <c r="G67" s="17"/>
      <c r="H67" s="17"/>
      <c r="I67" s="17"/>
      <c r="J67" s="17"/>
      <c r="K67" s="17"/>
      <c r="L67" s="17"/>
      <c r="M67" s="17"/>
      <c r="N67" s="17"/>
    </row>
    <row r="68" spans="1:14">
      <c r="A68" s="17"/>
      <c r="B68" s="17"/>
      <c r="C68" s="17"/>
      <c r="D68" s="17"/>
      <c r="E68" s="17"/>
      <c r="F68" s="17"/>
      <c r="G68" s="17"/>
      <c r="H68" s="17"/>
      <c r="I68" s="17"/>
      <c r="J68" s="17"/>
      <c r="K68" s="17"/>
      <c r="L68" s="17"/>
      <c r="M68" s="17"/>
      <c r="N68" s="17"/>
    </row>
    <row r="69" spans="1:14">
      <c r="A69" s="17"/>
      <c r="B69" s="17"/>
      <c r="C69" s="17"/>
      <c r="D69" s="17"/>
      <c r="E69" s="17"/>
      <c r="F69" s="17"/>
      <c r="G69" s="17"/>
      <c r="H69" s="17"/>
      <c r="I69" s="17"/>
      <c r="J69" s="17"/>
      <c r="K69" s="17"/>
      <c r="L69" s="17"/>
      <c r="M69" s="17"/>
      <c r="N69" s="17"/>
    </row>
    <row r="70" spans="1:14">
      <c r="A70" s="17"/>
      <c r="B70" s="17"/>
      <c r="C70" s="17"/>
      <c r="D70" s="17"/>
      <c r="E70" s="17"/>
      <c r="F70" s="17"/>
      <c r="G70" s="17"/>
      <c r="H70" s="17"/>
      <c r="I70" s="17"/>
      <c r="J70" s="17"/>
      <c r="K70" s="17"/>
      <c r="L70" s="17"/>
      <c r="M70" s="17"/>
      <c r="N70" s="17"/>
    </row>
    <row r="71" spans="1:14">
      <c r="A71" s="17"/>
      <c r="B71" s="17"/>
      <c r="C71" s="17"/>
      <c r="D71" s="17"/>
      <c r="E71" s="17"/>
      <c r="F71" s="17"/>
      <c r="G71" s="17"/>
      <c r="H71" s="17"/>
      <c r="I71" s="17"/>
      <c r="J71" s="17"/>
      <c r="K71" s="17"/>
      <c r="L71" s="17"/>
      <c r="M71" s="17"/>
      <c r="N71" s="17"/>
    </row>
    <row r="72" spans="1:14">
      <c r="A72" s="17"/>
      <c r="B72" s="17"/>
      <c r="C72" s="17"/>
      <c r="D72" s="17"/>
      <c r="E72" s="17"/>
      <c r="F72" s="17"/>
      <c r="G72" s="17"/>
      <c r="H72" s="17"/>
      <c r="I72" s="17"/>
      <c r="J72" s="17"/>
      <c r="K72" s="17"/>
      <c r="L72" s="17"/>
      <c r="M72" s="17"/>
      <c r="N72" s="17"/>
    </row>
    <row r="73" spans="1:14">
      <c r="A73" s="17"/>
      <c r="B73" s="17"/>
      <c r="C73" s="17"/>
      <c r="D73" s="17"/>
      <c r="E73" s="17"/>
      <c r="F73" s="17"/>
      <c r="G73" s="17"/>
      <c r="H73" s="17"/>
      <c r="I73" s="17"/>
      <c r="J73" s="17"/>
      <c r="K73" s="17"/>
      <c r="L73" s="17"/>
      <c r="M73" s="17"/>
      <c r="N73" s="17"/>
    </row>
    <row r="74" spans="1:14">
      <c r="A74" s="17"/>
      <c r="B74" s="17"/>
      <c r="C74" s="17"/>
      <c r="D74" s="17"/>
      <c r="E74" s="17"/>
      <c r="F74" s="17"/>
      <c r="G74" s="17"/>
      <c r="H74" s="17"/>
      <c r="I74" s="17"/>
      <c r="J74" s="17"/>
      <c r="K74" s="17"/>
      <c r="L74" s="17"/>
      <c r="M74" s="17"/>
      <c r="N74" s="17"/>
    </row>
    <row r="75" spans="1:14">
      <c r="A75" s="17"/>
      <c r="B75" s="17"/>
      <c r="C75" s="17"/>
      <c r="D75" s="17"/>
      <c r="E75" s="17"/>
      <c r="F75" s="17"/>
      <c r="G75" s="17"/>
      <c r="H75" s="17"/>
      <c r="I75" s="17"/>
      <c r="J75" s="17"/>
      <c r="K75" s="17"/>
      <c r="L75" s="17"/>
      <c r="M75" s="17"/>
      <c r="N75" s="17"/>
    </row>
    <row r="76" spans="1:14">
      <c r="A76" s="17"/>
      <c r="B76" s="17"/>
      <c r="C76" s="17"/>
      <c r="D76" s="17"/>
      <c r="E76" s="17"/>
      <c r="F76" s="17"/>
      <c r="G76" s="17"/>
      <c r="H76" s="17"/>
      <c r="I76" s="17"/>
      <c r="J76" s="17"/>
      <c r="K76" s="17"/>
      <c r="L76" s="17"/>
      <c r="M76" s="17"/>
      <c r="N76" s="17"/>
    </row>
    <row r="77" spans="1:14">
      <c r="A77" s="17"/>
      <c r="B77" s="17"/>
      <c r="C77" s="17"/>
      <c r="D77" s="17"/>
      <c r="E77" s="17"/>
      <c r="F77" s="17"/>
      <c r="G77" s="17"/>
      <c r="H77" s="17"/>
      <c r="I77" s="17"/>
      <c r="J77" s="17"/>
      <c r="K77" s="17"/>
      <c r="L77" s="17"/>
      <c r="M77" s="17"/>
      <c r="N77" s="17"/>
    </row>
    <row r="78" spans="1:14">
      <c r="A78" s="17"/>
      <c r="B78" s="17"/>
      <c r="C78" s="17"/>
      <c r="D78" s="17"/>
      <c r="E78" s="17"/>
      <c r="F78" s="17"/>
      <c r="G78" s="17"/>
      <c r="H78" s="17"/>
      <c r="I78" s="17"/>
      <c r="J78" s="17"/>
      <c r="K78" s="17"/>
      <c r="L78" s="17"/>
      <c r="M78" s="17"/>
      <c r="N78" s="17"/>
    </row>
  </sheetData>
  <mergeCells count="2">
    <mergeCell ref="B15:N15"/>
    <mergeCell ref="B10:N10"/>
  </mergeCells>
  <phoneticPr fontId="7" type="noConversion"/>
  <printOptions horizontalCentered="1"/>
  <pageMargins left="0.39370078740157483" right="0.39370078740157483" top="0.59055118110236227" bottom="0.59055118110236227" header="0.39370078740157483" footer="0.39370078740157483"/>
  <pageSetup paperSize="9" scale="55" orientation="portrait" r:id="rId1"/>
  <headerFooter alignWithMargins="0">
    <oddHeader>&amp;C&amp;"Helvetica,Fett"&amp;12 2010</oddHeader>
    <oddFooter>&amp;C&amp;"Helvetica,Standard" Eidg. Steuerverwaltung  -  Administration fédérale des contributions  -  Amministrazione federale delle contribuzioni&amp;R23</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4">
    <pageSetUpPr fitToPage="1"/>
  </sheetPr>
  <dimension ref="A1:Z121"/>
  <sheetViews>
    <sheetView zoomScale="60" zoomScaleNormal="60" workbookViewId="0"/>
  </sheetViews>
  <sheetFormatPr baseColWidth="10" defaultColWidth="12.6640625" defaultRowHeight="13.2"/>
  <cols>
    <col min="1" max="1" width="30.5546875" style="40" customWidth="1"/>
    <col min="2" max="6" width="11.5546875" style="40" bestFit="1" customWidth="1"/>
    <col min="7" max="12" width="13.5546875" style="40" bestFit="1" customWidth="1"/>
    <col min="13" max="24" width="12.6640625" style="40" customWidth="1"/>
    <col min="25" max="25" width="14.5546875" style="40" bestFit="1" customWidth="1"/>
    <col min="26" max="26" width="28.33203125" style="40" bestFit="1" customWidth="1"/>
    <col min="27" max="16384" width="12.6640625" style="40"/>
  </cols>
  <sheetData>
    <row r="1" spans="1:26" s="52" customFormat="1" ht="18.899999999999999" customHeight="1">
      <c r="A1" s="38" t="str">
        <f>'Page 23'!A1</f>
        <v>Double-income married couple without children</v>
      </c>
      <c r="B1" s="38"/>
      <c r="C1" s="38"/>
      <c r="D1" s="38"/>
      <c r="E1" s="38"/>
      <c r="F1" s="38"/>
      <c r="G1" s="38"/>
      <c r="H1" s="38"/>
      <c r="I1" s="38"/>
      <c r="J1" s="38"/>
      <c r="K1" s="38"/>
      <c r="L1" s="38"/>
      <c r="N1" s="38" t="str">
        <f>A1</f>
        <v>Double-income married couple without children</v>
      </c>
    </row>
    <row r="2" spans="1:26" s="52" customFormat="1" ht="18.899999999999999" customHeight="1">
      <c r="A2" s="38"/>
      <c r="B2" s="38"/>
      <c r="C2" s="38"/>
      <c r="D2" s="38"/>
      <c r="E2" s="38"/>
      <c r="F2" s="38"/>
      <c r="G2" s="38"/>
      <c r="H2" s="38"/>
      <c r="I2" s="38"/>
      <c r="J2" s="38"/>
      <c r="K2" s="38"/>
      <c r="L2" s="38"/>
    </row>
    <row r="3" spans="1:26" s="52" customFormat="1" ht="18.899999999999999" customHeight="1">
      <c r="A3" s="41" t="str">
        <f>'Pages 10-11'!$A$3</f>
        <v>Cantonal, municipal and church tax burden on gross earned income</v>
      </c>
      <c r="C3" s="38"/>
      <c r="D3" s="38"/>
      <c r="E3" s="38"/>
      <c r="F3" s="38"/>
      <c r="G3" s="38"/>
      <c r="H3" s="38"/>
      <c r="I3" s="38"/>
      <c r="J3" s="38"/>
      <c r="K3" s="38"/>
      <c r="L3" s="38"/>
      <c r="N3" s="41" t="str">
        <f>A3</f>
        <v>Cantonal, municipal and church tax burden on gross earned income</v>
      </c>
    </row>
    <row r="4" spans="1:26" ht="18.899999999999999" customHeight="1">
      <c r="A4" s="39"/>
      <c r="B4" s="39"/>
      <c r="C4" s="39"/>
      <c r="D4" s="39"/>
      <c r="E4" s="39"/>
      <c r="F4" s="39"/>
      <c r="G4" s="39"/>
      <c r="H4" s="39"/>
      <c r="I4" s="39"/>
      <c r="J4" s="39"/>
      <c r="K4" s="39"/>
      <c r="L4" s="39"/>
      <c r="Z4" s="42"/>
    </row>
    <row r="5" spans="1:26" ht="18.899999999999999" customHeight="1" thickBot="1">
      <c r="A5" s="42">
        <v>10</v>
      </c>
      <c r="B5" s="39"/>
      <c r="C5" s="39"/>
      <c r="D5" s="39"/>
      <c r="E5" s="39"/>
      <c r="F5" s="39"/>
      <c r="G5" s="39"/>
      <c r="H5" s="39"/>
      <c r="I5" s="39"/>
      <c r="J5" s="39"/>
      <c r="K5" s="39"/>
      <c r="L5" s="39"/>
      <c r="Z5" s="57">
        <f>A5</f>
        <v>10</v>
      </c>
    </row>
    <row r="6" spans="1:26" ht="18.899999999999999" customHeight="1" thickBot="1">
      <c r="A6" s="41" t="str">
        <f>'Pages 10-11'!A6</f>
        <v>Cantonal capitals</v>
      </c>
      <c r="B6" s="825" t="s">
        <v>81</v>
      </c>
      <c r="C6" s="826"/>
      <c r="D6" s="826"/>
      <c r="E6" s="826"/>
      <c r="F6" s="826"/>
      <c r="G6" s="826"/>
      <c r="H6" s="826"/>
      <c r="I6" s="826"/>
      <c r="J6" s="826"/>
      <c r="K6" s="826"/>
      <c r="L6" s="826"/>
      <c r="M6" s="827"/>
      <c r="N6" s="825" t="s">
        <v>81</v>
      </c>
      <c r="O6" s="826"/>
      <c r="P6" s="826"/>
      <c r="Q6" s="826"/>
      <c r="R6" s="826"/>
      <c r="S6" s="826"/>
      <c r="T6" s="826"/>
      <c r="U6" s="826"/>
      <c r="V6" s="826"/>
      <c r="W6" s="826"/>
      <c r="X6" s="826"/>
      <c r="Y6" s="827"/>
      <c r="Z6" s="57" t="str">
        <f>A6</f>
        <v>Cantonal capitals</v>
      </c>
    </row>
    <row r="7" spans="1:26" ht="18.899999999999999" customHeight="1">
      <c r="A7" s="41" t="str">
        <f>'Pages 10-11'!A7</f>
        <v>Confederation</v>
      </c>
      <c r="B7" s="86">
        <v>12500</v>
      </c>
      <c r="C7" s="86">
        <v>15000</v>
      </c>
      <c r="D7" s="86">
        <v>17500</v>
      </c>
      <c r="E7" s="86">
        <v>20000</v>
      </c>
      <c r="F7" s="86">
        <v>25000</v>
      </c>
      <c r="G7" s="86">
        <v>30000</v>
      </c>
      <c r="H7" s="86">
        <v>35000</v>
      </c>
      <c r="I7" s="86">
        <v>40000</v>
      </c>
      <c r="J7" s="86">
        <v>45000</v>
      </c>
      <c r="K7" s="86">
        <v>50000</v>
      </c>
      <c r="L7" s="86">
        <v>60000</v>
      </c>
      <c r="M7" s="86">
        <v>70000</v>
      </c>
      <c r="N7" s="396">
        <v>80000</v>
      </c>
      <c r="O7" s="396">
        <v>90000</v>
      </c>
      <c r="P7" s="396">
        <v>100000</v>
      </c>
      <c r="Q7" s="396">
        <v>125000</v>
      </c>
      <c r="R7" s="396">
        <v>150000</v>
      </c>
      <c r="S7" s="396">
        <v>175000</v>
      </c>
      <c r="T7" s="396">
        <v>200000</v>
      </c>
      <c r="U7" s="396">
        <v>250000</v>
      </c>
      <c r="V7" s="396">
        <v>300000</v>
      </c>
      <c r="W7" s="396">
        <v>400000</v>
      </c>
      <c r="X7" s="396">
        <v>500000</v>
      </c>
      <c r="Y7" s="396">
        <v>1000000</v>
      </c>
      <c r="Z7" s="57" t="str">
        <f>A7</f>
        <v>Confederation</v>
      </c>
    </row>
    <row r="8" spans="1:26" ht="18.899999999999999" customHeight="1">
      <c r="A8" s="41"/>
      <c r="B8" s="53"/>
      <c r="C8" s="53"/>
      <c r="D8" s="53"/>
      <c r="E8" s="53"/>
      <c r="F8" s="53"/>
      <c r="G8" s="53"/>
      <c r="H8" s="53"/>
      <c r="I8" s="53"/>
      <c r="J8" s="53"/>
      <c r="K8" s="53"/>
      <c r="L8" s="53"/>
      <c r="N8" s="397"/>
      <c r="O8" s="397"/>
      <c r="P8" s="397"/>
      <c r="Q8" s="397"/>
      <c r="R8" s="397"/>
      <c r="S8" s="397"/>
      <c r="T8" s="397"/>
      <c r="U8" s="397"/>
      <c r="V8" s="397"/>
      <c r="W8" s="397"/>
      <c r="X8" s="397"/>
      <c r="Y8" s="397"/>
      <c r="Z8" s="398"/>
    </row>
    <row r="9" spans="1:26" ht="18.899999999999999" customHeight="1">
      <c r="A9" s="41"/>
      <c r="B9" s="837" t="str">
        <f>'Pages 10-11'!$B$9:$M$9</f>
        <v xml:space="preserve">Tax burden in Swiss francs </v>
      </c>
      <c r="C9" s="838"/>
      <c r="D9" s="838"/>
      <c r="E9" s="838"/>
      <c r="F9" s="838"/>
      <c r="G9" s="838"/>
      <c r="H9" s="838"/>
      <c r="I9" s="838"/>
      <c r="J9" s="838"/>
      <c r="K9" s="838"/>
      <c r="L9" s="838"/>
      <c r="M9" s="839"/>
      <c r="N9" s="837" t="str">
        <f>B9</f>
        <v xml:space="preserve">Tax burden in Swiss francs </v>
      </c>
      <c r="O9" s="838"/>
      <c r="P9" s="838"/>
      <c r="Q9" s="838"/>
      <c r="R9" s="838"/>
      <c r="S9" s="838"/>
      <c r="T9" s="838"/>
      <c r="U9" s="838"/>
      <c r="V9" s="838"/>
      <c r="W9" s="838"/>
      <c r="X9" s="838"/>
      <c r="Y9" s="839"/>
      <c r="Z9" s="398"/>
    </row>
    <row r="10" spans="1:26" ht="18.899999999999999" customHeight="1">
      <c r="A10" s="24" t="str">
        <f>'Page 9'!$A$16</f>
        <v>Zurich</v>
      </c>
      <c r="B10" s="14">
        <v>48</v>
      </c>
      <c r="C10" s="14">
        <v>48</v>
      </c>
      <c r="D10" s="14">
        <v>48</v>
      </c>
      <c r="E10" s="14">
        <v>48</v>
      </c>
      <c r="F10" s="14">
        <v>48</v>
      </c>
      <c r="G10" s="14">
        <v>162.5</v>
      </c>
      <c r="H10" s="14">
        <v>380.05</v>
      </c>
      <c r="I10" s="14">
        <v>682.35000000000014</v>
      </c>
      <c r="J10" s="14">
        <v>918.2</v>
      </c>
      <c r="K10" s="14">
        <v>1321.25</v>
      </c>
      <c r="L10" s="14">
        <v>2138.75</v>
      </c>
      <c r="M10" s="14">
        <v>3008.9500000000003</v>
      </c>
      <c r="N10" s="14">
        <v>4108.1499999999996</v>
      </c>
      <c r="O10" s="14">
        <v>5395.15</v>
      </c>
      <c r="P10" s="14">
        <v>6821.8</v>
      </c>
      <c r="Q10" s="14">
        <v>10410.25</v>
      </c>
      <c r="R10" s="14">
        <v>14385.7</v>
      </c>
      <c r="S10" s="14">
        <v>18727.55</v>
      </c>
      <c r="T10" s="14">
        <v>23220.5</v>
      </c>
      <c r="U10" s="14">
        <v>33143.1</v>
      </c>
      <c r="V10" s="14">
        <v>43823.65</v>
      </c>
      <c r="W10" s="14">
        <v>67298.45</v>
      </c>
      <c r="X10" s="14">
        <v>93264.75</v>
      </c>
      <c r="Y10" s="14">
        <v>226277.1</v>
      </c>
      <c r="Z10" s="399" t="str">
        <f>A10</f>
        <v>Zurich</v>
      </c>
    </row>
    <row r="11" spans="1:26" ht="18.899999999999999" customHeight="1">
      <c r="A11" s="24" t="str">
        <f>'Page 9'!$A$17</f>
        <v>Berne</v>
      </c>
      <c r="B11" s="14">
        <v>0</v>
      </c>
      <c r="C11" s="14">
        <v>0</v>
      </c>
      <c r="D11" s="14">
        <v>0</v>
      </c>
      <c r="E11" s="14">
        <v>0</v>
      </c>
      <c r="F11" s="14">
        <v>37.100000000000009</v>
      </c>
      <c r="G11" s="14">
        <v>364.05</v>
      </c>
      <c r="H11" s="14">
        <v>883.65000000000009</v>
      </c>
      <c r="I11" s="14">
        <v>1469.9</v>
      </c>
      <c r="J11" s="14">
        <v>2157.8000000000002</v>
      </c>
      <c r="K11" s="14">
        <v>3065.8</v>
      </c>
      <c r="L11" s="14">
        <v>4790.7000000000007</v>
      </c>
      <c r="M11" s="14">
        <v>6372.3000000000011</v>
      </c>
      <c r="N11" s="14">
        <v>7953.85</v>
      </c>
      <c r="O11" s="14">
        <v>9590.5000000000018</v>
      </c>
      <c r="P11" s="14">
        <v>11380.2</v>
      </c>
      <c r="Q11" s="14">
        <v>15981.950000000003</v>
      </c>
      <c r="R11" s="14">
        <v>20964.2</v>
      </c>
      <c r="S11" s="14">
        <v>26238.050000000003</v>
      </c>
      <c r="T11" s="14">
        <v>31996.1</v>
      </c>
      <c r="U11" s="14">
        <v>43995.1</v>
      </c>
      <c r="V11" s="14">
        <v>56182.15</v>
      </c>
      <c r="W11" s="14">
        <v>81421.05</v>
      </c>
      <c r="X11" s="14">
        <v>107911</v>
      </c>
      <c r="Y11" s="14">
        <v>246512.10000000003</v>
      </c>
      <c r="Z11" s="399" t="str">
        <f t="shared" ref="Z11:Z35" si="0">A11</f>
        <v>Berne</v>
      </c>
    </row>
    <row r="12" spans="1:26" ht="18.899999999999999" customHeight="1">
      <c r="A12" s="24" t="str">
        <f>'Page 9'!$A$18</f>
        <v>Lucerne</v>
      </c>
      <c r="B12" s="14">
        <v>50</v>
      </c>
      <c r="C12" s="14">
        <v>50</v>
      </c>
      <c r="D12" s="14">
        <v>50</v>
      </c>
      <c r="E12" s="14">
        <v>50</v>
      </c>
      <c r="F12" s="14">
        <v>50</v>
      </c>
      <c r="G12" s="14">
        <v>50</v>
      </c>
      <c r="H12" s="14">
        <v>114.8</v>
      </c>
      <c r="I12" s="14">
        <v>501.40000000000003</v>
      </c>
      <c r="J12" s="14">
        <v>1086</v>
      </c>
      <c r="K12" s="14">
        <v>1685.4</v>
      </c>
      <c r="L12" s="14">
        <v>2867.6000000000004</v>
      </c>
      <c r="M12" s="14">
        <v>4116.3</v>
      </c>
      <c r="N12" s="14">
        <v>5498.2999999999993</v>
      </c>
      <c r="O12" s="14">
        <v>6913.5</v>
      </c>
      <c r="P12" s="14">
        <v>8395.4</v>
      </c>
      <c r="Q12" s="14">
        <v>12100.900000000001</v>
      </c>
      <c r="R12" s="14">
        <v>16115.400000000001</v>
      </c>
      <c r="S12" s="14">
        <v>20311.2</v>
      </c>
      <c r="T12" s="14">
        <v>24876.300000000003</v>
      </c>
      <c r="U12" s="14">
        <v>34361.599999999999</v>
      </c>
      <c r="V12" s="14">
        <v>43846.9</v>
      </c>
      <c r="W12" s="14">
        <v>62817.5</v>
      </c>
      <c r="X12" s="14">
        <v>81809.600000000006</v>
      </c>
      <c r="Y12" s="14">
        <v>177692.9</v>
      </c>
      <c r="Z12" s="399" t="str">
        <f t="shared" si="0"/>
        <v>Lucerne</v>
      </c>
    </row>
    <row r="13" spans="1:26" ht="18.899999999999999" customHeight="1">
      <c r="A13" s="24" t="str">
        <f>'Page 9'!$A$19</f>
        <v>Altdorf</v>
      </c>
      <c r="B13" s="14">
        <v>100</v>
      </c>
      <c r="C13" s="14">
        <v>100</v>
      </c>
      <c r="D13" s="14">
        <v>100</v>
      </c>
      <c r="E13" s="14">
        <v>100</v>
      </c>
      <c r="F13" s="14">
        <v>100</v>
      </c>
      <c r="G13" s="14">
        <v>100</v>
      </c>
      <c r="H13" s="14">
        <v>307.99799999999999</v>
      </c>
      <c r="I13" s="14">
        <v>976.56299999999999</v>
      </c>
      <c r="J13" s="14">
        <v>1630.2709999999997</v>
      </c>
      <c r="K13" s="14">
        <v>2283.9789999999998</v>
      </c>
      <c r="L13" s="14">
        <v>3383.3969999999995</v>
      </c>
      <c r="M13" s="14">
        <v>4408.53</v>
      </c>
      <c r="N13" s="14">
        <v>5686.2319999999991</v>
      </c>
      <c r="O13" s="14">
        <v>6889.6489999999994</v>
      </c>
      <c r="P13" s="14">
        <v>8078.2089999999989</v>
      </c>
      <c r="Q13" s="14">
        <v>11123.894</v>
      </c>
      <c r="R13" s="14">
        <v>14347.862999999999</v>
      </c>
      <c r="S13" s="14">
        <v>17571.831999999999</v>
      </c>
      <c r="T13" s="14">
        <v>20810.657999999996</v>
      </c>
      <c r="U13" s="14">
        <v>27377.451999999997</v>
      </c>
      <c r="V13" s="14">
        <v>33944.245999999999</v>
      </c>
      <c r="W13" s="14">
        <v>47077.834000000003</v>
      </c>
      <c r="X13" s="14">
        <v>60226.278999999995</v>
      </c>
      <c r="Y13" s="14">
        <v>126607.355</v>
      </c>
      <c r="Z13" s="399" t="str">
        <f t="shared" si="0"/>
        <v>Altdorf</v>
      </c>
    </row>
    <row r="14" spans="1:26" ht="18.899999999999999" customHeight="1">
      <c r="A14" s="24" t="str">
        <f>'Page 9'!$A$20</f>
        <v>Schwyz</v>
      </c>
      <c r="B14" s="14">
        <v>0</v>
      </c>
      <c r="C14" s="14">
        <v>22</v>
      </c>
      <c r="D14" s="14">
        <v>55</v>
      </c>
      <c r="E14" s="14">
        <v>106</v>
      </c>
      <c r="F14" s="14">
        <v>254</v>
      </c>
      <c r="G14" s="14">
        <v>487</v>
      </c>
      <c r="H14" s="14">
        <v>775</v>
      </c>
      <c r="I14" s="14">
        <v>1109</v>
      </c>
      <c r="J14" s="14">
        <v>1468</v>
      </c>
      <c r="K14" s="14">
        <v>1849</v>
      </c>
      <c r="L14" s="14">
        <v>2733</v>
      </c>
      <c r="M14" s="14">
        <v>3672</v>
      </c>
      <c r="N14" s="14">
        <v>4243</v>
      </c>
      <c r="O14" s="14">
        <v>5267</v>
      </c>
      <c r="P14" s="14">
        <v>6341</v>
      </c>
      <c r="Q14" s="14">
        <v>9260</v>
      </c>
      <c r="R14" s="14">
        <v>12597</v>
      </c>
      <c r="S14" s="14">
        <v>16252</v>
      </c>
      <c r="T14" s="14">
        <v>19915</v>
      </c>
      <c r="U14" s="14">
        <v>27259</v>
      </c>
      <c r="V14" s="14">
        <v>34615</v>
      </c>
      <c r="W14" s="14">
        <v>49331</v>
      </c>
      <c r="X14" s="14">
        <v>64047</v>
      </c>
      <c r="Y14" s="14">
        <v>152276</v>
      </c>
      <c r="Z14" s="399" t="str">
        <f t="shared" si="0"/>
        <v>Schwyz</v>
      </c>
    </row>
    <row r="15" spans="1:26" ht="18.899999999999999" customHeight="1">
      <c r="A15" s="24" t="str">
        <f>'Page 9'!$A$21</f>
        <v>Sarnen</v>
      </c>
      <c r="B15" s="14">
        <v>0</v>
      </c>
      <c r="C15" s="14">
        <v>0</v>
      </c>
      <c r="D15" s="14">
        <v>0</v>
      </c>
      <c r="E15" s="14">
        <v>0</v>
      </c>
      <c r="F15" s="14">
        <v>0</v>
      </c>
      <c r="G15" s="14">
        <v>110.14999999999999</v>
      </c>
      <c r="H15" s="14">
        <v>633.40000000000009</v>
      </c>
      <c r="I15" s="14">
        <v>1129.1500000000001</v>
      </c>
      <c r="J15" s="14">
        <v>1624.8500000000001</v>
      </c>
      <c r="K15" s="14">
        <v>2120.6</v>
      </c>
      <c r="L15" s="14">
        <v>3112</v>
      </c>
      <c r="M15" s="14">
        <v>4117.25</v>
      </c>
      <c r="N15" s="14">
        <v>5012.25</v>
      </c>
      <c r="O15" s="14">
        <v>6320.4</v>
      </c>
      <c r="P15" s="14">
        <v>7614.75</v>
      </c>
      <c r="Q15" s="14">
        <v>10575.35</v>
      </c>
      <c r="R15" s="14">
        <v>13549.650000000001</v>
      </c>
      <c r="S15" s="14">
        <v>16592.849999999999</v>
      </c>
      <c r="T15" s="14">
        <v>19649.8</v>
      </c>
      <c r="U15" s="14">
        <v>25777.499999999996</v>
      </c>
      <c r="V15" s="14">
        <v>31918.849999999995</v>
      </c>
      <c r="W15" s="14">
        <v>44201.7</v>
      </c>
      <c r="X15" s="14">
        <v>56484.549999999996</v>
      </c>
      <c r="Y15" s="14">
        <v>118022.65</v>
      </c>
      <c r="Z15" s="399" t="str">
        <f t="shared" si="0"/>
        <v>Sarnen</v>
      </c>
    </row>
    <row r="16" spans="1:26" ht="18.899999999999999" customHeight="1">
      <c r="A16" s="24" t="str">
        <f>'Page 9'!$A$22</f>
        <v>Stans</v>
      </c>
      <c r="B16" s="14">
        <v>50</v>
      </c>
      <c r="C16" s="14">
        <v>50</v>
      </c>
      <c r="D16" s="14">
        <v>50</v>
      </c>
      <c r="E16" s="14">
        <v>50</v>
      </c>
      <c r="F16" s="14">
        <v>50</v>
      </c>
      <c r="G16" s="14">
        <v>156.75</v>
      </c>
      <c r="H16" s="14">
        <v>407</v>
      </c>
      <c r="I16" s="14">
        <v>758.7</v>
      </c>
      <c r="J16" s="14">
        <v>1206.7</v>
      </c>
      <c r="K16" s="14">
        <v>1703.7999999999997</v>
      </c>
      <c r="L16" s="14">
        <v>2759.8999999999996</v>
      </c>
      <c r="M16" s="14">
        <v>3896.85</v>
      </c>
      <c r="N16" s="14">
        <v>5089.6000000000004</v>
      </c>
      <c r="O16" s="14">
        <v>6431.75</v>
      </c>
      <c r="P16" s="14">
        <v>7772.2999999999993</v>
      </c>
      <c r="Q16" s="14">
        <v>11177.95</v>
      </c>
      <c r="R16" s="14">
        <v>14633.45</v>
      </c>
      <c r="S16" s="14">
        <v>18098.5</v>
      </c>
      <c r="T16" s="14">
        <v>21668.35</v>
      </c>
      <c r="U16" s="14">
        <v>28995.800000000003</v>
      </c>
      <c r="V16" s="14">
        <v>36675.350000000006</v>
      </c>
      <c r="W16" s="14">
        <v>50945.5</v>
      </c>
      <c r="X16" s="14">
        <v>64139.700000000004</v>
      </c>
      <c r="Y16" s="14">
        <v>131186.75</v>
      </c>
      <c r="Z16" s="399" t="str">
        <f t="shared" si="0"/>
        <v>Stans</v>
      </c>
    </row>
    <row r="17" spans="1:26" ht="18.899999999999999" customHeight="1">
      <c r="A17" s="24" t="str">
        <f>'Page 9'!$A$23</f>
        <v>Glarus</v>
      </c>
      <c r="B17" s="14">
        <v>0</v>
      </c>
      <c r="C17" s="14">
        <v>0</v>
      </c>
      <c r="D17" s="14">
        <v>0</v>
      </c>
      <c r="E17" s="14">
        <v>0</v>
      </c>
      <c r="F17" s="14">
        <v>0</v>
      </c>
      <c r="G17" s="14">
        <v>314.95</v>
      </c>
      <c r="H17" s="14">
        <v>762</v>
      </c>
      <c r="I17" s="14">
        <v>1219.2</v>
      </c>
      <c r="J17" s="14">
        <v>1681.4499999999998</v>
      </c>
      <c r="K17" s="14">
        <v>2268.25</v>
      </c>
      <c r="L17" s="14">
        <v>3204.2</v>
      </c>
      <c r="M17" s="14">
        <v>4290.05</v>
      </c>
      <c r="N17" s="14">
        <v>5660.4</v>
      </c>
      <c r="O17" s="14">
        <v>7080.25</v>
      </c>
      <c r="P17" s="14">
        <v>8549.65</v>
      </c>
      <c r="Q17" s="14">
        <v>12630.149999999998</v>
      </c>
      <c r="R17" s="14">
        <v>16668.75</v>
      </c>
      <c r="S17" s="14">
        <v>20688.3</v>
      </c>
      <c r="T17" s="14">
        <v>24709.149999999998</v>
      </c>
      <c r="U17" s="14">
        <v>33446.75</v>
      </c>
      <c r="V17" s="14">
        <v>42306.950000000004</v>
      </c>
      <c r="W17" s="14">
        <v>61487.049999999996</v>
      </c>
      <c r="X17" s="14">
        <v>81581</v>
      </c>
      <c r="Y17" s="14">
        <v>187638.7</v>
      </c>
      <c r="Z17" s="399" t="str">
        <f t="shared" si="0"/>
        <v>Glarus</v>
      </c>
    </row>
    <row r="18" spans="1:26" ht="18.899999999999999" customHeight="1">
      <c r="A18" s="24" t="str">
        <f>'Page 9'!$A$24</f>
        <v>Zug</v>
      </c>
      <c r="B18" s="14">
        <v>0</v>
      </c>
      <c r="C18" s="14">
        <v>0</v>
      </c>
      <c r="D18" s="14">
        <v>0</v>
      </c>
      <c r="E18" s="14">
        <v>0</v>
      </c>
      <c r="F18" s="14">
        <v>0</v>
      </c>
      <c r="G18" s="14">
        <v>0</v>
      </c>
      <c r="H18" s="14">
        <v>49.15</v>
      </c>
      <c r="I18" s="14">
        <v>150.44999999999999</v>
      </c>
      <c r="J18" s="14">
        <v>301</v>
      </c>
      <c r="K18" s="14">
        <v>497.69999999999993</v>
      </c>
      <c r="L18" s="14">
        <v>922.35</v>
      </c>
      <c r="M18" s="14">
        <v>1355.9</v>
      </c>
      <c r="N18" s="14">
        <v>1788.7499999999998</v>
      </c>
      <c r="O18" s="14">
        <v>2092.7000000000003</v>
      </c>
      <c r="P18" s="14">
        <v>2626.15</v>
      </c>
      <c r="Q18" s="14">
        <v>4198.1000000000004</v>
      </c>
      <c r="R18" s="14">
        <v>5976.35</v>
      </c>
      <c r="S18" s="14">
        <v>8030.3499999999995</v>
      </c>
      <c r="T18" s="14">
        <v>10670.649999999998</v>
      </c>
      <c r="U18" s="14">
        <v>18969.95</v>
      </c>
      <c r="V18" s="14">
        <v>26530.9</v>
      </c>
      <c r="W18" s="14">
        <v>38552.300000000003</v>
      </c>
      <c r="X18" s="14">
        <v>49101.5</v>
      </c>
      <c r="Y18" s="14">
        <v>102360</v>
      </c>
      <c r="Z18" s="399" t="str">
        <f t="shared" si="0"/>
        <v>Zug</v>
      </c>
    </row>
    <row r="19" spans="1:26" ht="18.899999999999999" customHeight="1">
      <c r="A19" s="24" t="str">
        <f>'Page 9'!$A$25</f>
        <v>Fribourg</v>
      </c>
      <c r="B19" s="14">
        <v>50</v>
      </c>
      <c r="C19" s="14">
        <v>50</v>
      </c>
      <c r="D19" s="14">
        <v>50</v>
      </c>
      <c r="E19" s="14">
        <v>96.149999999999991</v>
      </c>
      <c r="F19" s="14">
        <v>179.15</v>
      </c>
      <c r="G19" s="14">
        <v>325.80000000000007</v>
      </c>
      <c r="H19" s="14">
        <v>624.34999999999991</v>
      </c>
      <c r="I19" s="14">
        <v>1079.1499999999999</v>
      </c>
      <c r="J19" s="14">
        <v>1702.4999999999998</v>
      </c>
      <c r="K19" s="14">
        <v>2056.1</v>
      </c>
      <c r="L19" s="14">
        <v>3282.7000000000003</v>
      </c>
      <c r="M19" s="14">
        <v>4625.45</v>
      </c>
      <c r="N19" s="14">
        <v>6204.15</v>
      </c>
      <c r="O19" s="14">
        <v>7865.15</v>
      </c>
      <c r="P19" s="14">
        <v>9601.5000000000018</v>
      </c>
      <c r="Q19" s="14">
        <v>14514.650000000001</v>
      </c>
      <c r="R19" s="14">
        <v>19457.850000000002</v>
      </c>
      <c r="S19" s="14">
        <v>24960</v>
      </c>
      <c r="T19" s="14">
        <v>30659.05</v>
      </c>
      <c r="U19" s="14">
        <v>42180.950000000004</v>
      </c>
      <c r="V19" s="14">
        <v>54703.249999999993</v>
      </c>
      <c r="W19" s="14">
        <v>81943.799999999988</v>
      </c>
      <c r="X19" s="14">
        <v>108463.84999999999</v>
      </c>
      <c r="Y19" s="14">
        <v>222249.05</v>
      </c>
      <c r="Z19" s="399" t="str">
        <f t="shared" si="0"/>
        <v>Fribourg</v>
      </c>
    </row>
    <row r="20" spans="1:26" ht="18.899999999999999" customHeight="1">
      <c r="A20" s="24" t="str">
        <f>'Page 9'!$A$26</f>
        <v>Solothurn</v>
      </c>
      <c r="B20" s="14">
        <v>60</v>
      </c>
      <c r="C20" s="14">
        <v>60</v>
      </c>
      <c r="D20" s="14">
        <v>60</v>
      </c>
      <c r="E20" s="14">
        <v>60</v>
      </c>
      <c r="F20" s="14">
        <v>60</v>
      </c>
      <c r="G20" s="14">
        <v>376</v>
      </c>
      <c r="H20" s="14">
        <v>941.44999999999993</v>
      </c>
      <c r="I20" s="14">
        <v>1580.55</v>
      </c>
      <c r="J20" s="14">
        <v>2283.4500000000003</v>
      </c>
      <c r="K20" s="14">
        <v>3029</v>
      </c>
      <c r="L20" s="14">
        <v>4267.05</v>
      </c>
      <c r="M20" s="14">
        <v>5522.9</v>
      </c>
      <c r="N20" s="14">
        <v>7224.95</v>
      </c>
      <c r="O20" s="14">
        <v>9065.5499999999993</v>
      </c>
      <c r="P20" s="14">
        <v>11089.5</v>
      </c>
      <c r="Q20" s="14">
        <v>16141.95</v>
      </c>
      <c r="R20" s="14">
        <v>21356.55</v>
      </c>
      <c r="S20" s="14">
        <v>26704.5</v>
      </c>
      <c r="T20" s="14">
        <v>32179.75</v>
      </c>
      <c r="U20" s="14">
        <v>43911.25</v>
      </c>
      <c r="V20" s="14">
        <v>56110.35</v>
      </c>
      <c r="W20" s="14">
        <v>80507.8</v>
      </c>
      <c r="X20" s="14">
        <v>104908.05</v>
      </c>
      <c r="Y20" s="14">
        <v>221308.95</v>
      </c>
      <c r="Z20" s="399" t="str">
        <f t="shared" si="0"/>
        <v>Solothurn</v>
      </c>
    </row>
    <row r="21" spans="1:26" ht="18.899999999999999" customHeight="1">
      <c r="A21" s="24" t="str">
        <f>'Page 9'!$A$27</f>
        <v>Basel</v>
      </c>
      <c r="B21" s="14">
        <v>0</v>
      </c>
      <c r="C21" s="14">
        <v>0</v>
      </c>
      <c r="D21" s="14">
        <v>0</v>
      </c>
      <c r="E21" s="14">
        <v>0</v>
      </c>
      <c r="F21" s="14">
        <v>0</v>
      </c>
      <c r="G21" s="14">
        <v>0</v>
      </c>
      <c r="H21" s="14">
        <v>0</v>
      </c>
      <c r="I21" s="14">
        <v>0</v>
      </c>
      <c r="J21" s="14">
        <v>0</v>
      </c>
      <c r="K21" s="14">
        <v>0</v>
      </c>
      <c r="L21" s="14">
        <v>1249.55</v>
      </c>
      <c r="M21" s="14">
        <v>3388.25</v>
      </c>
      <c r="N21" s="14">
        <v>5526.9</v>
      </c>
      <c r="O21" s="14">
        <v>7641.55</v>
      </c>
      <c r="P21" s="14">
        <v>9780.2000000000007</v>
      </c>
      <c r="Q21" s="14">
        <v>15114.85</v>
      </c>
      <c r="R21" s="14">
        <v>20449.55</v>
      </c>
      <c r="S21" s="14">
        <v>25784.2</v>
      </c>
      <c r="T21" s="14">
        <v>31118.85</v>
      </c>
      <c r="U21" s="14">
        <v>41814</v>
      </c>
      <c r="V21" s="14">
        <v>52531.35</v>
      </c>
      <c r="W21" s="14">
        <v>73966.100000000006</v>
      </c>
      <c r="X21" s="14">
        <v>95402.65</v>
      </c>
      <c r="Y21" s="14">
        <v>220767.1</v>
      </c>
      <c r="Z21" s="399" t="str">
        <f t="shared" si="0"/>
        <v>Basel</v>
      </c>
    </row>
    <row r="22" spans="1:26" ht="18.899999999999999" customHeight="1">
      <c r="A22" s="24" t="str">
        <f>'Page 9'!$A$28</f>
        <v>Liestal</v>
      </c>
      <c r="B22" s="14">
        <v>0</v>
      </c>
      <c r="C22" s="14">
        <v>0</v>
      </c>
      <c r="D22" s="14">
        <v>0</v>
      </c>
      <c r="E22" s="14">
        <v>0</v>
      </c>
      <c r="F22" s="14">
        <v>219.89999999999998</v>
      </c>
      <c r="G22" s="14">
        <v>280.3</v>
      </c>
      <c r="H22" s="14">
        <v>340.5</v>
      </c>
      <c r="I22" s="14">
        <v>400.90000000000003</v>
      </c>
      <c r="J22" s="14">
        <v>614.70000000000005</v>
      </c>
      <c r="K22" s="14">
        <v>1053.1500000000001</v>
      </c>
      <c r="L22" s="14">
        <v>2150.5</v>
      </c>
      <c r="M22" s="14">
        <v>3496.1</v>
      </c>
      <c r="N22" s="14">
        <v>5050.3500000000004</v>
      </c>
      <c r="O22" s="14">
        <v>6784.7</v>
      </c>
      <c r="P22" s="14">
        <v>8677.35</v>
      </c>
      <c r="Q22" s="14">
        <v>13825.35</v>
      </c>
      <c r="R22" s="14">
        <v>19311.400000000001</v>
      </c>
      <c r="S22" s="14">
        <v>25074.45</v>
      </c>
      <c r="T22" s="14">
        <v>31072.899999999998</v>
      </c>
      <c r="U22" s="14">
        <v>43705.400000000009</v>
      </c>
      <c r="V22" s="14">
        <v>56733.599999999999</v>
      </c>
      <c r="W22" s="14">
        <v>83166.749999999985</v>
      </c>
      <c r="X22" s="14">
        <v>109999.2</v>
      </c>
      <c r="Y22" s="14">
        <v>248272.95</v>
      </c>
      <c r="Z22" s="399" t="str">
        <f t="shared" si="0"/>
        <v>Liestal</v>
      </c>
    </row>
    <row r="23" spans="1:26" ht="18.899999999999999" customHeight="1">
      <c r="A23" s="24" t="str">
        <f>'Page 9'!$A$29</f>
        <v>Schaffhausen</v>
      </c>
      <c r="B23" s="14">
        <v>60</v>
      </c>
      <c r="C23" s="14">
        <v>60</v>
      </c>
      <c r="D23" s="14">
        <v>60</v>
      </c>
      <c r="E23" s="14">
        <v>60</v>
      </c>
      <c r="F23" s="14">
        <v>72.900000000000006</v>
      </c>
      <c r="G23" s="14">
        <v>308</v>
      </c>
      <c r="H23" s="14">
        <v>659.6</v>
      </c>
      <c r="I23" s="14">
        <v>1162.8</v>
      </c>
      <c r="J23" s="14">
        <v>1722.8</v>
      </c>
      <c r="K23" s="14">
        <v>2277.4</v>
      </c>
      <c r="L23" s="14">
        <v>3528.25</v>
      </c>
      <c r="M23" s="14">
        <v>4700.7999999999993</v>
      </c>
      <c r="N23" s="14">
        <v>6034.9999999999991</v>
      </c>
      <c r="O23" s="14">
        <v>7457.15</v>
      </c>
      <c r="P23" s="14">
        <v>9062.7499999999982</v>
      </c>
      <c r="Q23" s="14">
        <v>13433.5</v>
      </c>
      <c r="R23" s="14">
        <v>18193.25</v>
      </c>
      <c r="S23" s="14">
        <v>23390.2</v>
      </c>
      <c r="T23" s="14">
        <v>28790.55</v>
      </c>
      <c r="U23" s="14">
        <v>39723.4</v>
      </c>
      <c r="V23" s="14">
        <v>50668.05</v>
      </c>
      <c r="W23" s="14">
        <v>74274.2</v>
      </c>
      <c r="X23" s="14">
        <v>96565.15</v>
      </c>
      <c r="Y23" s="14">
        <v>196089.85</v>
      </c>
      <c r="Z23" s="399" t="str">
        <f t="shared" si="0"/>
        <v>Schaffhausen</v>
      </c>
    </row>
    <row r="24" spans="1:26" ht="18.899999999999999" customHeight="1">
      <c r="A24" s="24" t="str">
        <f>'Page 9'!$A$30</f>
        <v>Herisau</v>
      </c>
      <c r="B24" s="14">
        <v>0</v>
      </c>
      <c r="C24" s="14">
        <v>0</v>
      </c>
      <c r="D24" s="14">
        <v>0</v>
      </c>
      <c r="E24" s="14">
        <v>0</v>
      </c>
      <c r="F24" s="14">
        <v>3.9000000000000004</v>
      </c>
      <c r="G24" s="14">
        <v>237.90000000000003</v>
      </c>
      <c r="H24" s="14">
        <v>677.4</v>
      </c>
      <c r="I24" s="14">
        <v>1211.3499999999999</v>
      </c>
      <c r="J24" s="14">
        <v>1777.9</v>
      </c>
      <c r="K24" s="14">
        <v>2383.15</v>
      </c>
      <c r="L24" s="14">
        <v>3148.85</v>
      </c>
      <c r="M24" s="14">
        <v>4377.2</v>
      </c>
      <c r="N24" s="14">
        <v>5894.6</v>
      </c>
      <c r="O24" s="14">
        <v>7420.65</v>
      </c>
      <c r="P24" s="14">
        <v>9086.9</v>
      </c>
      <c r="Q24" s="14">
        <v>13460.2</v>
      </c>
      <c r="R24" s="14">
        <v>18014.150000000001</v>
      </c>
      <c r="S24" s="14">
        <v>22723</v>
      </c>
      <c r="T24" s="14">
        <v>27540.35</v>
      </c>
      <c r="U24" s="14">
        <v>37492.949999999997</v>
      </c>
      <c r="V24" s="14">
        <v>47516.800000000003</v>
      </c>
      <c r="W24" s="14">
        <v>67564.500000000015</v>
      </c>
      <c r="X24" s="14">
        <v>86886.8</v>
      </c>
      <c r="Y24" s="14">
        <v>176937.10000000003</v>
      </c>
      <c r="Z24" s="399" t="str">
        <f t="shared" si="0"/>
        <v>Herisau</v>
      </c>
    </row>
    <row r="25" spans="1:26" ht="18.899999999999999" customHeight="1">
      <c r="A25" s="24" t="str">
        <f>'Page 9'!$A$31</f>
        <v>Appenzell</v>
      </c>
      <c r="B25" s="14">
        <v>35.950000000000003</v>
      </c>
      <c r="C25" s="14">
        <v>72.7</v>
      </c>
      <c r="D25" s="14">
        <v>115.15</v>
      </c>
      <c r="E25" s="14">
        <v>188.3</v>
      </c>
      <c r="F25" s="14">
        <v>347.1</v>
      </c>
      <c r="G25" s="14">
        <v>580</v>
      </c>
      <c r="H25" s="14">
        <v>859.75</v>
      </c>
      <c r="I25" s="14">
        <v>1182.6500000000001</v>
      </c>
      <c r="J25" s="14">
        <v>1559.6</v>
      </c>
      <c r="K25" s="14">
        <v>1981.45</v>
      </c>
      <c r="L25" s="14">
        <v>2721.7</v>
      </c>
      <c r="M25" s="14">
        <v>3536.1000000000004</v>
      </c>
      <c r="N25" s="14">
        <v>4604.55</v>
      </c>
      <c r="O25" s="14">
        <v>5726.9499999999989</v>
      </c>
      <c r="P25" s="14">
        <v>6850.0499999999993</v>
      </c>
      <c r="Q25" s="14">
        <v>10009.549999999999</v>
      </c>
      <c r="R25" s="14">
        <v>13321.300000000003</v>
      </c>
      <c r="S25" s="14">
        <v>16645.800000000003</v>
      </c>
      <c r="T25" s="14">
        <v>20099.75</v>
      </c>
      <c r="U25" s="14">
        <v>27174.15</v>
      </c>
      <c r="V25" s="14">
        <v>34253.600000000006</v>
      </c>
      <c r="W25" s="14">
        <v>48086.75</v>
      </c>
      <c r="X25" s="14">
        <v>61403.649999999994</v>
      </c>
      <c r="Y25" s="14">
        <v>125396.15000000001</v>
      </c>
      <c r="Z25" s="399" t="str">
        <f t="shared" si="0"/>
        <v>Appenzell</v>
      </c>
    </row>
    <row r="26" spans="1:26" ht="18.899999999999999" customHeight="1">
      <c r="A26" s="24" t="str">
        <f>'Page 9'!$A$32</f>
        <v>St. Gall</v>
      </c>
      <c r="B26" s="14">
        <v>0</v>
      </c>
      <c r="C26" s="14">
        <v>0</v>
      </c>
      <c r="D26" s="14">
        <v>0</v>
      </c>
      <c r="E26" s="14">
        <v>0</v>
      </c>
      <c r="F26" s="14">
        <v>0</v>
      </c>
      <c r="G26" s="14">
        <v>0</v>
      </c>
      <c r="H26" s="14">
        <v>366.24999999999994</v>
      </c>
      <c r="I26" s="14">
        <v>798</v>
      </c>
      <c r="J26" s="14">
        <v>1360.75</v>
      </c>
      <c r="K26" s="14">
        <v>1698.6000000000001</v>
      </c>
      <c r="L26" s="14">
        <v>3169.2</v>
      </c>
      <c r="M26" s="14">
        <v>4674</v>
      </c>
      <c r="N26" s="14">
        <v>6188.95</v>
      </c>
      <c r="O26" s="14">
        <v>8014.3499999999995</v>
      </c>
      <c r="P26" s="14">
        <v>10054.799999999999</v>
      </c>
      <c r="Q26" s="14">
        <v>15116.4</v>
      </c>
      <c r="R26" s="14">
        <v>20485.800000000003</v>
      </c>
      <c r="S26" s="14">
        <v>26306.65</v>
      </c>
      <c r="T26" s="14">
        <v>32127.5</v>
      </c>
      <c r="U26" s="14">
        <v>43937.05</v>
      </c>
      <c r="V26" s="14">
        <v>55886.35</v>
      </c>
      <c r="W26" s="14">
        <v>79784.349999999991</v>
      </c>
      <c r="X26" s="14">
        <v>103681.74999999999</v>
      </c>
      <c r="Y26" s="14">
        <v>213616.05</v>
      </c>
      <c r="Z26" s="399" t="str">
        <f t="shared" si="0"/>
        <v>St. Gall</v>
      </c>
    </row>
    <row r="27" spans="1:26" ht="18.899999999999999" customHeight="1">
      <c r="A27" s="24" t="str">
        <f>'Page 9'!$A$33</f>
        <v>Chur</v>
      </c>
      <c r="B27" s="14">
        <v>0</v>
      </c>
      <c r="C27" s="14">
        <v>0</v>
      </c>
      <c r="D27" s="14">
        <v>0</v>
      </c>
      <c r="E27" s="14">
        <v>0</v>
      </c>
      <c r="F27" s="14">
        <v>0</v>
      </c>
      <c r="G27" s="14">
        <v>0</v>
      </c>
      <c r="H27" s="14">
        <v>0</v>
      </c>
      <c r="I27" s="14">
        <v>152</v>
      </c>
      <c r="J27" s="14">
        <v>561</v>
      </c>
      <c r="K27" s="14">
        <v>1099</v>
      </c>
      <c r="L27" s="14">
        <v>2383</v>
      </c>
      <c r="M27" s="14">
        <v>3576</v>
      </c>
      <c r="N27" s="14">
        <v>4836</v>
      </c>
      <c r="O27" s="14">
        <v>6169</v>
      </c>
      <c r="P27" s="14">
        <v>7573</v>
      </c>
      <c r="Q27" s="14">
        <v>11756</v>
      </c>
      <c r="R27" s="14">
        <v>16086</v>
      </c>
      <c r="S27" s="14">
        <v>20774</v>
      </c>
      <c r="T27" s="14">
        <v>25523</v>
      </c>
      <c r="U27" s="14">
        <v>35260</v>
      </c>
      <c r="V27" s="14">
        <v>45299</v>
      </c>
      <c r="W27" s="14">
        <v>65381</v>
      </c>
      <c r="X27" s="14">
        <v>85561</v>
      </c>
      <c r="Y27" s="14">
        <v>188335</v>
      </c>
      <c r="Z27" s="399" t="str">
        <f t="shared" si="0"/>
        <v>Chur</v>
      </c>
    </row>
    <row r="28" spans="1:26" ht="18.899999999999999" customHeight="1">
      <c r="A28" s="24" t="str">
        <f>'Page 9'!$A$34</f>
        <v>Aarau</v>
      </c>
      <c r="B28" s="14">
        <v>0</v>
      </c>
      <c r="C28" s="14">
        <v>0</v>
      </c>
      <c r="D28" s="14">
        <v>0</v>
      </c>
      <c r="E28" s="14">
        <v>0</v>
      </c>
      <c r="F28" s="14">
        <v>0</v>
      </c>
      <c r="G28" s="14">
        <v>56</v>
      </c>
      <c r="H28" s="14">
        <v>349.45000000000005</v>
      </c>
      <c r="I28" s="14">
        <v>651.85</v>
      </c>
      <c r="J28" s="14">
        <v>1014.6999999999999</v>
      </c>
      <c r="K28" s="14">
        <v>1496.3000000000002</v>
      </c>
      <c r="L28" s="14">
        <v>2432.65</v>
      </c>
      <c r="M28" s="14">
        <v>3552.65</v>
      </c>
      <c r="N28" s="14">
        <v>4757.75</v>
      </c>
      <c r="O28" s="14">
        <v>6137.5999999999995</v>
      </c>
      <c r="P28" s="14">
        <v>7580.15</v>
      </c>
      <c r="Q28" s="14">
        <v>11571.85</v>
      </c>
      <c r="R28" s="14">
        <v>15767.349999999999</v>
      </c>
      <c r="S28" s="14">
        <v>20202.550000000003</v>
      </c>
      <c r="T28" s="14">
        <v>24841.599999999999</v>
      </c>
      <c r="U28" s="14">
        <v>34307.85</v>
      </c>
      <c r="V28" s="14">
        <v>44208.65</v>
      </c>
      <c r="W28" s="14">
        <v>64167.05</v>
      </c>
      <c r="X28" s="14">
        <v>84982.249999999985</v>
      </c>
      <c r="Y28" s="14">
        <v>192525.75</v>
      </c>
      <c r="Z28" s="399" t="str">
        <f t="shared" si="0"/>
        <v>Aarau</v>
      </c>
    </row>
    <row r="29" spans="1:26" ht="18.899999999999999" customHeight="1">
      <c r="A29" s="24" t="str">
        <f>'Page 9'!$A$35</f>
        <v>Frauenfeld</v>
      </c>
      <c r="B29" s="14">
        <v>0</v>
      </c>
      <c r="C29" s="14">
        <v>0</v>
      </c>
      <c r="D29" s="14">
        <v>0</v>
      </c>
      <c r="E29" s="14">
        <v>0</v>
      </c>
      <c r="F29" s="14">
        <v>0</v>
      </c>
      <c r="G29" s="14">
        <v>0</v>
      </c>
      <c r="H29" s="14">
        <v>89.25</v>
      </c>
      <c r="I29" s="14">
        <v>357.15</v>
      </c>
      <c r="J29" s="14">
        <v>727.55</v>
      </c>
      <c r="K29" s="14">
        <v>1236.45</v>
      </c>
      <c r="L29" s="14">
        <v>2566.8000000000002</v>
      </c>
      <c r="M29" s="14">
        <v>3946.7499999999995</v>
      </c>
      <c r="N29" s="14">
        <v>5345.5999999999995</v>
      </c>
      <c r="O29" s="14">
        <v>6744.65</v>
      </c>
      <c r="P29" s="14">
        <v>8375.5499999999993</v>
      </c>
      <c r="Q29" s="14">
        <v>12555</v>
      </c>
      <c r="R29" s="14">
        <v>16787.2</v>
      </c>
      <c r="S29" s="14">
        <v>21031.05</v>
      </c>
      <c r="T29" s="14">
        <v>25366.65</v>
      </c>
      <c r="U29" s="14">
        <v>34615.5</v>
      </c>
      <c r="V29" s="14">
        <v>43864.35</v>
      </c>
      <c r="W29" s="14">
        <v>62953.599999999999</v>
      </c>
      <c r="X29" s="14">
        <v>82703.650000000009</v>
      </c>
      <c r="Y29" s="14">
        <v>182430.95</v>
      </c>
      <c r="Z29" s="399" t="str">
        <f t="shared" si="0"/>
        <v>Frauenfeld</v>
      </c>
    </row>
    <row r="30" spans="1:26" ht="18.899999999999999" customHeight="1">
      <c r="A30" s="24" t="str">
        <f>'Page 9'!$A$36</f>
        <v>Bellinzona</v>
      </c>
      <c r="B30" s="14">
        <v>40</v>
      </c>
      <c r="C30" s="14">
        <v>40</v>
      </c>
      <c r="D30" s="14">
        <v>40</v>
      </c>
      <c r="E30" s="14">
        <v>40</v>
      </c>
      <c r="F30" s="14">
        <v>40</v>
      </c>
      <c r="G30" s="14">
        <v>40</v>
      </c>
      <c r="H30" s="14">
        <v>40</v>
      </c>
      <c r="I30" s="14">
        <v>197.6</v>
      </c>
      <c r="J30" s="14">
        <v>552.95000000000005</v>
      </c>
      <c r="K30" s="14">
        <v>674.05</v>
      </c>
      <c r="L30" s="14">
        <v>1057.9000000000001</v>
      </c>
      <c r="M30" s="14">
        <v>1610.35</v>
      </c>
      <c r="N30" s="14">
        <v>2819.0499999999997</v>
      </c>
      <c r="O30" s="14">
        <v>4173</v>
      </c>
      <c r="P30" s="14">
        <v>5904.75</v>
      </c>
      <c r="Q30" s="14">
        <v>10575.05</v>
      </c>
      <c r="R30" s="14">
        <v>16041.4</v>
      </c>
      <c r="S30" s="14">
        <v>21358.5</v>
      </c>
      <c r="T30" s="14">
        <v>26985</v>
      </c>
      <c r="U30" s="14">
        <v>38771.65</v>
      </c>
      <c r="V30" s="14">
        <v>51214.75</v>
      </c>
      <c r="W30" s="14">
        <v>76795.600000000006</v>
      </c>
      <c r="X30" s="14">
        <v>102709.15</v>
      </c>
      <c r="Y30" s="14">
        <v>233017.5</v>
      </c>
      <c r="Z30" s="399" t="str">
        <f t="shared" si="0"/>
        <v>Bellinzona</v>
      </c>
    </row>
    <row r="31" spans="1:26" ht="18.899999999999999" customHeight="1">
      <c r="A31" s="24" t="str">
        <f>'Page 9'!$A$37</f>
        <v>Lausanne</v>
      </c>
      <c r="B31" s="14">
        <v>0</v>
      </c>
      <c r="C31" s="14">
        <v>0</v>
      </c>
      <c r="D31" s="14">
        <v>0</v>
      </c>
      <c r="E31" s="14">
        <v>0</v>
      </c>
      <c r="F31" s="14">
        <v>0</v>
      </c>
      <c r="G31" s="14">
        <v>0</v>
      </c>
      <c r="H31" s="14">
        <v>0</v>
      </c>
      <c r="I31" s="14">
        <v>0</v>
      </c>
      <c r="J31" s="14">
        <v>293.25</v>
      </c>
      <c r="K31" s="14">
        <v>968.2</v>
      </c>
      <c r="L31" s="14">
        <v>3004.6499999999996</v>
      </c>
      <c r="M31" s="14">
        <v>5529.95</v>
      </c>
      <c r="N31" s="14">
        <v>8137.8</v>
      </c>
      <c r="O31" s="14">
        <v>9879.6</v>
      </c>
      <c r="P31" s="14">
        <v>11674.849999999999</v>
      </c>
      <c r="Q31" s="14">
        <v>16209.2</v>
      </c>
      <c r="R31" s="14">
        <v>21206.100000000002</v>
      </c>
      <c r="S31" s="14">
        <v>26823.55</v>
      </c>
      <c r="T31" s="14">
        <v>32567.300000000003</v>
      </c>
      <c r="U31" s="14">
        <v>45113.049999999996</v>
      </c>
      <c r="V31" s="14">
        <v>58279.5</v>
      </c>
      <c r="W31" s="14">
        <v>86014.5</v>
      </c>
      <c r="X31" s="14">
        <v>115522.35</v>
      </c>
      <c r="Y31" s="14">
        <v>262740</v>
      </c>
      <c r="Z31" s="399" t="str">
        <f t="shared" si="0"/>
        <v>Lausanne</v>
      </c>
    </row>
    <row r="32" spans="1:26" ht="18.899999999999999" customHeight="1">
      <c r="A32" s="24" t="str">
        <f>'Page 9'!$A$38</f>
        <v>Sion</v>
      </c>
      <c r="B32" s="14">
        <v>34</v>
      </c>
      <c r="C32" s="14">
        <v>34</v>
      </c>
      <c r="D32" s="14">
        <v>34</v>
      </c>
      <c r="E32" s="14">
        <v>34</v>
      </c>
      <c r="F32" s="14">
        <v>34</v>
      </c>
      <c r="G32" s="14">
        <v>34</v>
      </c>
      <c r="H32" s="14">
        <v>34</v>
      </c>
      <c r="I32" s="14">
        <v>180.45</v>
      </c>
      <c r="J32" s="14">
        <v>510.6</v>
      </c>
      <c r="K32" s="14">
        <v>982.85</v>
      </c>
      <c r="L32" s="14">
        <v>2271.75</v>
      </c>
      <c r="M32" s="14">
        <v>3376.55</v>
      </c>
      <c r="N32" s="14">
        <v>4576.8999999999996</v>
      </c>
      <c r="O32" s="14">
        <v>5839.3000000000011</v>
      </c>
      <c r="P32" s="14">
        <v>7222.6500000000005</v>
      </c>
      <c r="Q32" s="14">
        <v>11025.400000000001</v>
      </c>
      <c r="R32" s="14">
        <v>15354.500000000002</v>
      </c>
      <c r="S32" s="14">
        <v>21505.350000000002</v>
      </c>
      <c r="T32" s="14">
        <v>27788.5</v>
      </c>
      <c r="U32" s="14">
        <v>39359.4</v>
      </c>
      <c r="V32" s="14">
        <v>50887.85</v>
      </c>
      <c r="W32" s="14">
        <v>74957.45</v>
      </c>
      <c r="X32" s="14">
        <v>98176.1</v>
      </c>
      <c r="Y32" s="14">
        <v>211375.85</v>
      </c>
      <c r="Z32" s="399" t="str">
        <f t="shared" si="0"/>
        <v>Sion</v>
      </c>
    </row>
    <row r="33" spans="1:26" ht="18.899999999999999" customHeight="1">
      <c r="A33" s="24" t="str">
        <f>'Page 9'!$A$39</f>
        <v>Neuchâtel</v>
      </c>
      <c r="B33" s="14">
        <v>0</v>
      </c>
      <c r="C33" s="14">
        <v>0</v>
      </c>
      <c r="D33" s="14">
        <v>0</v>
      </c>
      <c r="E33" s="14">
        <v>76.099999999999994</v>
      </c>
      <c r="F33" s="14">
        <v>228.10000000000002</v>
      </c>
      <c r="G33" s="14">
        <v>414.75</v>
      </c>
      <c r="H33" s="14">
        <v>733.2</v>
      </c>
      <c r="I33" s="14">
        <v>1069.6500000000001</v>
      </c>
      <c r="J33" s="14">
        <v>1731.75</v>
      </c>
      <c r="K33" s="14">
        <v>2391.7000000000003</v>
      </c>
      <c r="L33" s="14">
        <v>3669</v>
      </c>
      <c r="M33" s="14">
        <v>5418.8</v>
      </c>
      <c r="N33" s="14">
        <v>7904.7</v>
      </c>
      <c r="O33" s="14">
        <v>10171.549999999999</v>
      </c>
      <c r="P33" s="14">
        <v>12343.15</v>
      </c>
      <c r="Q33" s="14">
        <v>17854.099999999999</v>
      </c>
      <c r="R33" s="14">
        <v>23541.3</v>
      </c>
      <c r="S33" s="14">
        <v>29481.05</v>
      </c>
      <c r="T33" s="14">
        <v>35687.9</v>
      </c>
      <c r="U33" s="14">
        <v>48820.9</v>
      </c>
      <c r="V33" s="14">
        <v>62678</v>
      </c>
      <c r="W33" s="14">
        <v>90960.35</v>
      </c>
      <c r="X33" s="14">
        <v>115956.05</v>
      </c>
      <c r="Y33" s="14">
        <v>238829.44999999998</v>
      </c>
      <c r="Z33" s="399" t="str">
        <f t="shared" si="0"/>
        <v>Neuchâtel</v>
      </c>
    </row>
    <row r="34" spans="1:26" ht="18.899999999999999" customHeight="1">
      <c r="A34" s="24" t="str">
        <f>'Page 9'!$A$40</f>
        <v>Geneva</v>
      </c>
      <c r="B34" s="14">
        <v>25</v>
      </c>
      <c r="C34" s="14">
        <v>25</v>
      </c>
      <c r="D34" s="14">
        <v>25</v>
      </c>
      <c r="E34" s="14">
        <v>25</v>
      </c>
      <c r="F34" s="14">
        <v>25</v>
      </c>
      <c r="G34" s="14">
        <v>25</v>
      </c>
      <c r="H34" s="14">
        <v>25</v>
      </c>
      <c r="I34" s="14">
        <v>25</v>
      </c>
      <c r="J34" s="14">
        <v>25</v>
      </c>
      <c r="K34" s="14">
        <v>25</v>
      </c>
      <c r="L34" s="14">
        <v>697.9</v>
      </c>
      <c r="M34" s="14">
        <v>1917.8000000000002</v>
      </c>
      <c r="N34" s="14">
        <v>3536.3</v>
      </c>
      <c r="O34" s="14">
        <v>5124.55</v>
      </c>
      <c r="P34" s="14">
        <v>7067.1</v>
      </c>
      <c r="Q34" s="14">
        <v>12504.75</v>
      </c>
      <c r="R34" s="14">
        <v>18225.75</v>
      </c>
      <c r="S34" s="14">
        <v>23946.799999999999</v>
      </c>
      <c r="T34" s="14">
        <v>29781.949999999997</v>
      </c>
      <c r="U34" s="14">
        <v>41726.75</v>
      </c>
      <c r="V34" s="14">
        <v>53783</v>
      </c>
      <c r="W34" s="14">
        <v>78969.549999999988</v>
      </c>
      <c r="X34" s="14">
        <v>105443.05000000002</v>
      </c>
      <c r="Y34" s="14">
        <v>246007.34999999998</v>
      </c>
      <c r="Z34" s="399" t="str">
        <f t="shared" si="0"/>
        <v>Geneva</v>
      </c>
    </row>
    <row r="35" spans="1:26" ht="18.899999999999999" customHeight="1">
      <c r="A35" s="24" t="str">
        <f>'Page 9'!$A$41</f>
        <v>Delémont</v>
      </c>
      <c r="B35" s="14">
        <v>0</v>
      </c>
      <c r="C35" s="14">
        <v>0</v>
      </c>
      <c r="D35" s="14">
        <v>0</v>
      </c>
      <c r="E35" s="14">
        <v>0</v>
      </c>
      <c r="F35" s="14">
        <v>0</v>
      </c>
      <c r="G35" s="14">
        <v>0</v>
      </c>
      <c r="H35" s="14">
        <v>123.85</v>
      </c>
      <c r="I35" s="14">
        <v>391.6</v>
      </c>
      <c r="J35" s="14">
        <v>888.35</v>
      </c>
      <c r="K35" s="14">
        <v>1430.75</v>
      </c>
      <c r="L35" s="14">
        <v>2833.3500000000004</v>
      </c>
      <c r="M35" s="14">
        <v>4252.75</v>
      </c>
      <c r="N35" s="14">
        <v>6093.05</v>
      </c>
      <c r="O35" s="14">
        <v>7983.75</v>
      </c>
      <c r="P35" s="14">
        <v>9895.9500000000007</v>
      </c>
      <c r="Q35" s="14">
        <v>14956.750000000002</v>
      </c>
      <c r="R35" s="14">
        <v>20477.75</v>
      </c>
      <c r="S35" s="14">
        <v>25998.7</v>
      </c>
      <c r="T35" s="14">
        <v>31519.599999999999</v>
      </c>
      <c r="U35" s="14">
        <v>43344.55</v>
      </c>
      <c r="V35" s="14">
        <v>56589.85</v>
      </c>
      <c r="W35" s="14">
        <v>83080.400000000009</v>
      </c>
      <c r="X35" s="14">
        <v>109675.8</v>
      </c>
      <c r="Y35" s="14">
        <v>244534.25000000003</v>
      </c>
      <c r="Z35" s="399" t="str">
        <f t="shared" si="0"/>
        <v>Delémont</v>
      </c>
    </row>
    <row r="36" spans="1:26" ht="18.899999999999999" customHeight="1">
      <c r="A36" s="24"/>
      <c r="B36" s="14"/>
      <c r="C36" s="14"/>
      <c r="D36" s="14"/>
      <c r="E36" s="14"/>
      <c r="F36" s="14"/>
      <c r="G36" s="14"/>
      <c r="H36" s="14"/>
      <c r="I36" s="14"/>
      <c r="J36" s="14"/>
      <c r="K36" s="14"/>
      <c r="L36" s="14"/>
      <c r="M36" s="14"/>
      <c r="N36" s="14"/>
      <c r="O36" s="14"/>
      <c r="P36" s="14"/>
      <c r="Q36" s="14"/>
      <c r="R36" s="14"/>
      <c r="S36" s="14"/>
      <c r="T36" s="14"/>
      <c r="U36" s="14"/>
      <c r="V36" s="14"/>
      <c r="W36" s="14"/>
      <c r="X36" s="14"/>
      <c r="Y36" s="14"/>
      <c r="Z36" s="399"/>
    </row>
    <row r="37" spans="1:26" ht="18.899999999999999" customHeight="1">
      <c r="A37" s="24" t="str">
        <f>'Page 9'!$A$43</f>
        <v>Direct federal tax</v>
      </c>
      <c r="B37" s="14">
        <v>0</v>
      </c>
      <c r="C37" s="14">
        <v>0</v>
      </c>
      <c r="D37" s="14">
        <v>0</v>
      </c>
      <c r="E37" s="14">
        <v>0</v>
      </c>
      <c r="F37" s="14">
        <v>0</v>
      </c>
      <c r="G37" s="14">
        <v>0</v>
      </c>
      <c r="H37" s="14">
        <v>0</v>
      </c>
      <c r="I37" s="14">
        <v>0</v>
      </c>
      <c r="J37" s="14">
        <v>0</v>
      </c>
      <c r="K37" s="14">
        <v>0</v>
      </c>
      <c r="L37" s="14">
        <v>67</v>
      </c>
      <c r="M37" s="14">
        <v>154</v>
      </c>
      <c r="N37" s="14">
        <v>232</v>
      </c>
      <c r="O37" s="14">
        <v>388</v>
      </c>
      <c r="P37" s="14">
        <v>613</v>
      </c>
      <c r="Q37" s="14">
        <v>1355</v>
      </c>
      <c r="R37" s="14">
        <v>2462</v>
      </c>
      <c r="S37" s="14">
        <v>3985</v>
      </c>
      <c r="T37" s="14">
        <v>6361</v>
      </c>
      <c r="U37" s="14">
        <v>12107</v>
      </c>
      <c r="V37" s="14">
        <v>17853</v>
      </c>
      <c r="W37" s="14">
        <v>29345</v>
      </c>
      <c r="X37" s="14">
        <v>40850</v>
      </c>
      <c r="Y37" s="14">
        <v>98934</v>
      </c>
      <c r="Z37" s="399" t="str">
        <f>A37</f>
        <v>Direct federal tax</v>
      </c>
    </row>
    <row r="38" spans="1:26" ht="18.899999999999999" customHeight="1">
      <c r="A38" s="54"/>
      <c r="B38" s="55"/>
      <c r="C38" s="55"/>
      <c r="D38" s="55"/>
      <c r="E38" s="55"/>
      <c r="F38" s="55"/>
      <c r="G38" s="55"/>
      <c r="H38" s="55"/>
      <c r="I38" s="56"/>
      <c r="J38" s="56"/>
      <c r="K38" s="56"/>
      <c r="L38" s="56"/>
      <c r="N38" s="400"/>
      <c r="O38" s="400"/>
      <c r="P38" s="400"/>
      <c r="Q38" s="400"/>
      <c r="R38" s="400"/>
      <c r="S38" s="400"/>
      <c r="T38" s="400"/>
      <c r="U38" s="400"/>
      <c r="V38" s="400"/>
      <c r="W38" s="400"/>
      <c r="X38" s="400"/>
      <c r="Y38" s="400"/>
      <c r="Z38" s="401"/>
    </row>
    <row r="39" spans="1:26" ht="18.899999999999999" customHeight="1">
      <c r="A39" s="38"/>
      <c r="B39" s="843" t="str">
        <f>'Pages 10-11'!$B$39:$M$39</f>
        <v>Tax burden in percent of gross earned income</v>
      </c>
      <c r="C39" s="844"/>
      <c r="D39" s="844"/>
      <c r="E39" s="844"/>
      <c r="F39" s="844"/>
      <c r="G39" s="844"/>
      <c r="H39" s="844"/>
      <c r="I39" s="844"/>
      <c r="J39" s="844"/>
      <c r="K39" s="844"/>
      <c r="L39" s="844"/>
      <c r="M39" s="845"/>
      <c r="N39" s="843" t="str">
        <f>B39</f>
        <v>Tax burden in percent of gross earned income</v>
      </c>
      <c r="O39" s="844"/>
      <c r="P39" s="844"/>
      <c r="Q39" s="844"/>
      <c r="R39" s="844"/>
      <c r="S39" s="844"/>
      <c r="T39" s="844"/>
      <c r="U39" s="844"/>
      <c r="V39" s="844"/>
      <c r="W39" s="844"/>
      <c r="X39" s="844"/>
      <c r="Y39" s="845"/>
      <c r="Z39" s="398"/>
    </row>
    <row r="40" spans="1:26" ht="18.899999999999999" customHeight="1">
      <c r="A40" s="24" t="str">
        <f>'Page 9'!$A$16</f>
        <v>Zurich</v>
      </c>
      <c r="B40" s="10">
        <v>0.38400000000000001</v>
      </c>
      <c r="C40" s="10">
        <v>0.32</v>
      </c>
      <c r="D40" s="10">
        <v>0.2742857142857143</v>
      </c>
      <c r="E40" s="10">
        <v>0.24</v>
      </c>
      <c r="F40" s="10">
        <v>0.192</v>
      </c>
      <c r="G40" s="10">
        <v>0.54166666666666674</v>
      </c>
      <c r="H40" s="10">
        <v>1.0858571428571429</v>
      </c>
      <c r="I40" s="10">
        <v>1.7058750000000005</v>
      </c>
      <c r="J40" s="10">
        <v>2.0404444444444443</v>
      </c>
      <c r="K40" s="10">
        <v>2.6425000000000001</v>
      </c>
      <c r="L40" s="10">
        <v>3.5645833333333337</v>
      </c>
      <c r="M40" s="10">
        <v>4.2985000000000007</v>
      </c>
      <c r="N40" s="10">
        <v>5.1351874999999998</v>
      </c>
      <c r="O40" s="10">
        <v>5.9946111111111113</v>
      </c>
      <c r="P40" s="10">
        <v>6.8217999999999996</v>
      </c>
      <c r="Q40" s="10">
        <v>8.3281999999999989</v>
      </c>
      <c r="R40" s="10">
        <v>9.590466666666666</v>
      </c>
      <c r="S40" s="10">
        <v>10.701457142857143</v>
      </c>
      <c r="T40" s="10">
        <v>11.610250000000001</v>
      </c>
      <c r="U40" s="10">
        <v>13.257240000000001</v>
      </c>
      <c r="V40" s="10">
        <v>14.607883333333332</v>
      </c>
      <c r="W40" s="10">
        <v>16.824612500000001</v>
      </c>
      <c r="X40" s="10">
        <v>18.652949999999997</v>
      </c>
      <c r="Y40" s="10">
        <v>22.62771</v>
      </c>
      <c r="Z40" s="399" t="str">
        <f>A40</f>
        <v>Zurich</v>
      </c>
    </row>
    <row r="41" spans="1:26" ht="18.899999999999999" customHeight="1">
      <c r="A41" s="24" t="str">
        <f>'Page 9'!$A$17</f>
        <v>Berne</v>
      </c>
      <c r="B41" s="10">
        <v>0</v>
      </c>
      <c r="C41" s="10">
        <v>0</v>
      </c>
      <c r="D41" s="10">
        <v>0</v>
      </c>
      <c r="E41" s="10">
        <v>0</v>
      </c>
      <c r="F41" s="10">
        <v>0.14840000000000003</v>
      </c>
      <c r="G41" s="10">
        <v>1.2135</v>
      </c>
      <c r="H41" s="10">
        <v>2.5247142857142859</v>
      </c>
      <c r="I41" s="10">
        <v>3.6747500000000004</v>
      </c>
      <c r="J41" s="10">
        <v>4.7951111111111118</v>
      </c>
      <c r="K41" s="10">
        <v>6.1316000000000006</v>
      </c>
      <c r="L41" s="10">
        <v>7.9845000000000015</v>
      </c>
      <c r="M41" s="10">
        <v>9.1032857142857164</v>
      </c>
      <c r="N41" s="10">
        <v>9.9423124999999999</v>
      </c>
      <c r="O41" s="10">
        <v>10.656111111111114</v>
      </c>
      <c r="P41" s="10">
        <v>11.3802</v>
      </c>
      <c r="Q41" s="10">
        <v>12.785560000000002</v>
      </c>
      <c r="R41" s="10">
        <v>13.976133333333335</v>
      </c>
      <c r="S41" s="10">
        <v>14.993171428571431</v>
      </c>
      <c r="T41" s="10">
        <v>15.998049999999999</v>
      </c>
      <c r="U41" s="10">
        <v>17.598039999999997</v>
      </c>
      <c r="V41" s="10">
        <v>18.727383333333332</v>
      </c>
      <c r="W41" s="10">
        <v>20.355262500000002</v>
      </c>
      <c r="X41" s="10">
        <v>21.5822</v>
      </c>
      <c r="Y41" s="10">
        <v>24.651210000000003</v>
      </c>
      <c r="Z41" s="399" t="str">
        <f t="shared" ref="Z41:Z67" si="1">A41</f>
        <v>Berne</v>
      </c>
    </row>
    <row r="42" spans="1:26" ht="18.899999999999999" customHeight="1">
      <c r="A42" s="24" t="str">
        <f>'Page 9'!$A$18</f>
        <v>Lucerne</v>
      </c>
      <c r="B42" s="10">
        <v>0.4</v>
      </c>
      <c r="C42" s="10">
        <v>0.33333333333333337</v>
      </c>
      <c r="D42" s="10">
        <v>0.2857142857142857</v>
      </c>
      <c r="E42" s="10">
        <v>0.25</v>
      </c>
      <c r="F42" s="10">
        <v>0.2</v>
      </c>
      <c r="G42" s="10">
        <v>0.16666666666666669</v>
      </c>
      <c r="H42" s="10">
        <v>0.32800000000000001</v>
      </c>
      <c r="I42" s="10">
        <v>1.2535000000000001</v>
      </c>
      <c r="J42" s="10">
        <v>2.4133333333333331</v>
      </c>
      <c r="K42" s="10">
        <v>3.3708</v>
      </c>
      <c r="L42" s="10">
        <v>4.7793333333333337</v>
      </c>
      <c r="M42" s="10">
        <v>5.8804285714285722</v>
      </c>
      <c r="N42" s="10">
        <v>6.8728749999999987</v>
      </c>
      <c r="O42" s="10">
        <v>7.6816666666666675</v>
      </c>
      <c r="P42" s="10">
        <v>8.3954000000000004</v>
      </c>
      <c r="Q42" s="10">
        <v>9.6807200000000009</v>
      </c>
      <c r="R42" s="10">
        <v>10.743600000000001</v>
      </c>
      <c r="S42" s="10">
        <v>11.606400000000001</v>
      </c>
      <c r="T42" s="10">
        <v>12.438150000000002</v>
      </c>
      <c r="U42" s="10">
        <v>13.74464</v>
      </c>
      <c r="V42" s="10">
        <v>14.615633333333333</v>
      </c>
      <c r="W42" s="10">
        <v>15.704375000000001</v>
      </c>
      <c r="X42" s="10">
        <v>16.361920000000001</v>
      </c>
      <c r="Y42" s="10">
        <v>17.769289999999998</v>
      </c>
      <c r="Z42" s="399" t="str">
        <f t="shared" si="1"/>
        <v>Lucerne</v>
      </c>
    </row>
    <row r="43" spans="1:26" ht="18.899999999999999" customHeight="1">
      <c r="A43" s="24" t="str">
        <f>'Page 9'!$A$19</f>
        <v>Altdorf</v>
      </c>
      <c r="B43" s="10"/>
      <c r="C43" s="10">
        <v>0.66666666666666674</v>
      </c>
      <c r="D43" s="10">
        <v>0.5714285714285714</v>
      </c>
      <c r="E43" s="10">
        <v>0.5</v>
      </c>
      <c r="F43" s="10">
        <v>0.4</v>
      </c>
      <c r="G43" s="10">
        <v>0.33333333333333337</v>
      </c>
      <c r="H43" s="10">
        <v>0.87999428571428562</v>
      </c>
      <c r="I43" s="10">
        <v>2.4414075</v>
      </c>
      <c r="J43" s="10">
        <v>3.622824444444444</v>
      </c>
      <c r="K43" s="10">
        <v>4.567958</v>
      </c>
      <c r="L43" s="10">
        <v>5.6389949999999995</v>
      </c>
      <c r="M43" s="10">
        <v>6.2978999999999994</v>
      </c>
      <c r="N43" s="10">
        <v>7.1077899999999987</v>
      </c>
      <c r="O43" s="10">
        <v>7.6551655555555556</v>
      </c>
      <c r="P43" s="10">
        <v>8.0782089999999993</v>
      </c>
      <c r="Q43" s="10">
        <v>8.8991152000000007</v>
      </c>
      <c r="R43" s="10">
        <v>9.5652419999999996</v>
      </c>
      <c r="S43" s="10">
        <v>10.041046857142856</v>
      </c>
      <c r="T43" s="10">
        <v>10.405328999999998</v>
      </c>
      <c r="U43" s="10">
        <v>10.950980799999998</v>
      </c>
      <c r="V43" s="10">
        <v>11.314748666666667</v>
      </c>
      <c r="W43" s="10">
        <v>11.769458500000001</v>
      </c>
      <c r="X43" s="10">
        <v>12.0452558</v>
      </c>
      <c r="Y43" s="10">
        <v>12.660735500000001</v>
      </c>
      <c r="Z43" s="399" t="str">
        <f t="shared" si="1"/>
        <v>Altdorf</v>
      </c>
    </row>
    <row r="44" spans="1:26" ht="18.899999999999999" customHeight="1">
      <c r="A44" s="24" t="str">
        <f>'Page 9'!$A$20</f>
        <v>Schwyz</v>
      </c>
      <c r="B44" s="10">
        <v>0</v>
      </c>
      <c r="C44" s="10">
        <v>0.14666666666666667</v>
      </c>
      <c r="D44" s="10">
        <v>0.31428571428571428</v>
      </c>
      <c r="E44" s="10">
        <v>0.53</v>
      </c>
      <c r="F44" s="10">
        <v>1.016</v>
      </c>
      <c r="G44" s="10">
        <v>1.6233333333333333</v>
      </c>
      <c r="H44" s="10">
        <v>2.214285714285714</v>
      </c>
      <c r="I44" s="10">
        <v>2.7725</v>
      </c>
      <c r="J44" s="10">
        <v>3.2622222222222219</v>
      </c>
      <c r="K44" s="10">
        <v>3.698</v>
      </c>
      <c r="L44" s="10">
        <v>4.5549999999999997</v>
      </c>
      <c r="M44" s="10">
        <v>5.2457142857142856</v>
      </c>
      <c r="N44" s="10">
        <v>5.30375</v>
      </c>
      <c r="O44" s="10">
        <v>5.8522222222222222</v>
      </c>
      <c r="P44" s="10">
        <v>6.3409999999999993</v>
      </c>
      <c r="Q44" s="10">
        <v>7.4079999999999995</v>
      </c>
      <c r="R44" s="10">
        <v>8.3979999999999997</v>
      </c>
      <c r="S44" s="10">
        <v>9.2868571428571425</v>
      </c>
      <c r="T44" s="10">
        <v>9.9574999999999996</v>
      </c>
      <c r="U44" s="10">
        <v>10.903599999999999</v>
      </c>
      <c r="V44" s="10">
        <v>11.538333333333334</v>
      </c>
      <c r="W44" s="10">
        <v>12.332750000000001</v>
      </c>
      <c r="X44" s="10">
        <v>12.809400000000002</v>
      </c>
      <c r="Y44" s="10">
        <v>15.227599999999999</v>
      </c>
      <c r="Z44" s="399" t="str">
        <f t="shared" si="1"/>
        <v>Schwyz</v>
      </c>
    </row>
    <row r="45" spans="1:26" ht="18.899999999999999" customHeight="1">
      <c r="A45" s="24" t="str">
        <f>'Page 9'!$A$21</f>
        <v>Sarnen</v>
      </c>
      <c r="B45" s="10">
        <v>0</v>
      </c>
      <c r="C45" s="10">
        <v>0</v>
      </c>
      <c r="D45" s="10">
        <v>0</v>
      </c>
      <c r="E45" s="10">
        <v>0</v>
      </c>
      <c r="F45" s="10">
        <v>0</v>
      </c>
      <c r="G45" s="10">
        <v>0.36716666666666664</v>
      </c>
      <c r="H45" s="10">
        <v>1.8097142857142861</v>
      </c>
      <c r="I45" s="10">
        <v>2.8228750000000002</v>
      </c>
      <c r="J45" s="10">
        <v>3.6107777777777779</v>
      </c>
      <c r="K45" s="10">
        <v>4.2412000000000001</v>
      </c>
      <c r="L45" s="10">
        <v>5.1866666666666665</v>
      </c>
      <c r="M45" s="10">
        <v>5.881785714285714</v>
      </c>
      <c r="N45" s="10">
        <v>6.2653125000000003</v>
      </c>
      <c r="O45" s="10">
        <v>7.0226666666666659</v>
      </c>
      <c r="P45" s="10">
        <v>7.6147500000000008</v>
      </c>
      <c r="Q45" s="10">
        <v>8.4602800000000009</v>
      </c>
      <c r="R45" s="10">
        <v>9.033100000000001</v>
      </c>
      <c r="S45" s="10">
        <v>9.4816285714285709</v>
      </c>
      <c r="T45" s="10">
        <v>9.8248999999999995</v>
      </c>
      <c r="U45" s="10">
        <v>10.310999999999998</v>
      </c>
      <c r="V45" s="10">
        <v>10.639616666666665</v>
      </c>
      <c r="W45" s="10">
        <v>11.050425000000001</v>
      </c>
      <c r="X45" s="10">
        <v>11.296909999999999</v>
      </c>
      <c r="Y45" s="10">
        <v>11.802264999999998</v>
      </c>
      <c r="Z45" s="399" t="str">
        <f t="shared" si="1"/>
        <v>Sarnen</v>
      </c>
    </row>
    <row r="46" spans="1:26" ht="18.899999999999999" customHeight="1">
      <c r="A46" s="24" t="str">
        <f>'Page 9'!$A$22</f>
        <v>Stans</v>
      </c>
      <c r="B46" s="10">
        <v>0.4</v>
      </c>
      <c r="C46" s="10">
        <v>0.33333333333333337</v>
      </c>
      <c r="D46" s="10">
        <v>0.2857142857142857</v>
      </c>
      <c r="E46" s="10">
        <v>0.25</v>
      </c>
      <c r="F46" s="10">
        <v>0.2</v>
      </c>
      <c r="G46" s="10">
        <v>0.52249999999999996</v>
      </c>
      <c r="H46" s="10">
        <v>1.1628571428571428</v>
      </c>
      <c r="I46" s="10">
        <v>1.8967500000000002</v>
      </c>
      <c r="J46" s="10">
        <v>2.6815555555555557</v>
      </c>
      <c r="K46" s="10">
        <v>3.4075999999999995</v>
      </c>
      <c r="L46" s="10">
        <v>4.5998333333333328</v>
      </c>
      <c r="M46" s="10">
        <v>5.566928571428571</v>
      </c>
      <c r="N46" s="10">
        <v>6.362000000000001</v>
      </c>
      <c r="O46" s="10">
        <v>7.1463888888888878</v>
      </c>
      <c r="P46" s="10">
        <v>7.7722999999999987</v>
      </c>
      <c r="Q46" s="10">
        <v>8.9423600000000008</v>
      </c>
      <c r="R46" s="10">
        <v>9.7556333333333338</v>
      </c>
      <c r="S46" s="10">
        <v>10.342000000000001</v>
      </c>
      <c r="T46" s="10">
        <v>10.834174999999998</v>
      </c>
      <c r="U46" s="10">
        <v>11.598320000000001</v>
      </c>
      <c r="V46" s="10">
        <v>12.225116666666668</v>
      </c>
      <c r="W46" s="10">
        <v>12.736374999999999</v>
      </c>
      <c r="X46" s="10">
        <v>12.827940000000002</v>
      </c>
      <c r="Y46" s="10">
        <v>13.118675</v>
      </c>
      <c r="Z46" s="399" t="str">
        <f t="shared" si="1"/>
        <v>Stans</v>
      </c>
    </row>
    <row r="47" spans="1:26" ht="18.899999999999999" customHeight="1">
      <c r="A47" s="24" t="str">
        <f>'Page 9'!$A$23</f>
        <v>Glarus</v>
      </c>
      <c r="B47" s="10">
        <v>0</v>
      </c>
      <c r="C47" s="10">
        <v>0</v>
      </c>
      <c r="D47" s="10">
        <v>0</v>
      </c>
      <c r="E47" s="10">
        <v>0</v>
      </c>
      <c r="F47" s="10">
        <v>0</v>
      </c>
      <c r="G47" s="10">
        <v>1.0498333333333334</v>
      </c>
      <c r="H47" s="10">
        <v>2.177142857142857</v>
      </c>
      <c r="I47" s="10">
        <v>3.048</v>
      </c>
      <c r="J47" s="10">
        <v>3.7365555555555554</v>
      </c>
      <c r="K47" s="10">
        <v>4.5365000000000002</v>
      </c>
      <c r="L47" s="10">
        <v>5.3403333333333327</v>
      </c>
      <c r="M47" s="10">
        <v>6.1286428571428573</v>
      </c>
      <c r="N47" s="10">
        <v>7.0754999999999999</v>
      </c>
      <c r="O47" s="10">
        <v>7.8669444444444441</v>
      </c>
      <c r="P47" s="10">
        <v>8.5496499999999997</v>
      </c>
      <c r="Q47" s="10">
        <v>10.104119999999998</v>
      </c>
      <c r="R47" s="10">
        <v>11.112500000000001</v>
      </c>
      <c r="S47" s="10">
        <v>11.821885714285713</v>
      </c>
      <c r="T47" s="10">
        <v>12.354574999999999</v>
      </c>
      <c r="U47" s="10">
        <v>13.378699999999998</v>
      </c>
      <c r="V47" s="10">
        <v>14.102316666666667</v>
      </c>
      <c r="W47" s="10">
        <v>15.371762499999999</v>
      </c>
      <c r="X47" s="10">
        <v>16.316199999999998</v>
      </c>
      <c r="Y47" s="10">
        <v>18.763870000000001</v>
      </c>
      <c r="Z47" s="399" t="str">
        <f t="shared" si="1"/>
        <v>Glarus</v>
      </c>
    </row>
    <row r="48" spans="1:26" ht="18.899999999999999" customHeight="1">
      <c r="A48" s="24" t="str">
        <f>'Page 9'!$A$24</f>
        <v>Zug</v>
      </c>
      <c r="B48" s="10">
        <v>0</v>
      </c>
      <c r="C48" s="10">
        <v>0</v>
      </c>
      <c r="D48" s="10">
        <v>0</v>
      </c>
      <c r="E48" s="10">
        <v>0</v>
      </c>
      <c r="F48" s="10">
        <v>0</v>
      </c>
      <c r="G48" s="10">
        <v>0</v>
      </c>
      <c r="H48" s="10">
        <v>0.14042857142857143</v>
      </c>
      <c r="I48" s="10">
        <v>0.37612499999999999</v>
      </c>
      <c r="J48" s="10">
        <v>0.66888888888888887</v>
      </c>
      <c r="K48" s="10">
        <v>0.99539999999999995</v>
      </c>
      <c r="L48" s="10">
        <v>1.53725</v>
      </c>
      <c r="M48" s="10">
        <v>1.9370000000000003</v>
      </c>
      <c r="N48" s="10">
        <v>2.2359374999999999</v>
      </c>
      <c r="O48" s="10">
        <v>2.3252222222222225</v>
      </c>
      <c r="P48" s="10">
        <v>2.62615</v>
      </c>
      <c r="Q48" s="10">
        <v>3.3584800000000006</v>
      </c>
      <c r="R48" s="10">
        <v>3.9842333333333335</v>
      </c>
      <c r="S48" s="10">
        <v>4.5887714285714285</v>
      </c>
      <c r="T48" s="10">
        <v>5.3353249999999992</v>
      </c>
      <c r="U48" s="10">
        <v>7.5879799999999999</v>
      </c>
      <c r="V48" s="10">
        <v>8.843633333333333</v>
      </c>
      <c r="W48" s="10">
        <v>9.6380750000000006</v>
      </c>
      <c r="X48" s="10">
        <v>9.8202999999999996</v>
      </c>
      <c r="Y48" s="10">
        <v>10.236000000000001</v>
      </c>
      <c r="Z48" s="399" t="str">
        <f t="shared" si="1"/>
        <v>Zug</v>
      </c>
    </row>
    <row r="49" spans="1:26" ht="18.899999999999999" customHeight="1">
      <c r="A49" s="24" t="str">
        <f>'Page 9'!$A$25</f>
        <v>Fribourg</v>
      </c>
      <c r="B49" s="10">
        <v>0.4</v>
      </c>
      <c r="C49" s="10">
        <v>0.33333333333333337</v>
      </c>
      <c r="D49" s="10">
        <v>0.2857142857142857</v>
      </c>
      <c r="E49" s="10">
        <v>0.4807499999999999</v>
      </c>
      <c r="F49" s="10">
        <v>0.71660000000000001</v>
      </c>
      <c r="G49" s="10">
        <v>1.0860000000000001</v>
      </c>
      <c r="H49" s="10">
        <v>1.7838571428571426</v>
      </c>
      <c r="I49" s="10">
        <v>2.6978749999999998</v>
      </c>
      <c r="J49" s="10">
        <v>3.7833333333333332</v>
      </c>
      <c r="K49" s="10">
        <v>4.1121999999999996</v>
      </c>
      <c r="L49" s="10">
        <v>5.471166666666667</v>
      </c>
      <c r="M49" s="10">
        <v>6.6077857142857148</v>
      </c>
      <c r="N49" s="10">
        <v>7.755187499999999</v>
      </c>
      <c r="O49" s="10">
        <v>8.7390555555555558</v>
      </c>
      <c r="P49" s="10">
        <v>9.6015000000000015</v>
      </c>
      <c r="Q49" s="10">
        <v>11.611720000000002</v>
      </c>
      <c r="R49" s="10">
        <v>12.9719</v>
      </c>
      <c r="S49" s="10">
        <v>14.262857142857143</v>
      </c>
      <c r="T49" s="10">
        <v>15.329525</v>
      </c>
      <c r="U49" s="10">
        <v>16.87238</v>
      </c>
      <c r="V49" s="10">
        <v>18.234416666666664</v>
      </c>
      <c r="W49" s="10">
        <v>20.485949999999995</v>
      </c>
      <c r="X49" s="10">
        <v>21.692769999999996</v>
      </c>
      <c r="Y49" s="10">
        <v>22.224904999999996</v>
      </c>
      <c r="Z49" s="399" t="str">
        <f t="shared" si="1"/>
        <v>Fribourg</v>
      </c>
    </row>
    <row r="50" spans="1:26" ht="18.899999999999999" customHeight="1">
      <c r="A50" s="24" t="str">
        <f>'Page 9'!$A$26</f>
        <v>Solothurn</v>
      </c>
      <c r="B50" s="10">
        <v>0.48</v>
      </c>
      <c r="C50" s="10">
        <v>0.4</v>
      </c>
      <c r="D50" s="10">
        <v>0.34285714285714286</v>
      </c>
      <c r="E50" s="10">
        <v>0.3</v>
      </c>
      <c r="F50" s="10">
        <v>0.24</v>
      </c>
      <c r="G50" s="10">
        <v>1.2533333333333334</v>
      </c>
      <c r="H50" s="10">
        <v>2.6898571428571429</v>
      </c>
      <c r="I50" s="10">
        <v>3.9513750000000001</v>
      </c>
      <c r="J50" s="10">
        <v>5.0743333333333345</v>
      </c>
      <c r="K50" s="10">
        <v>6.0579999999999998</v>
      </c>
      <c r="L50" s="10">
        <v>7.1117499999999998</v>
      </c>
      <c r="M50" s="10">
        <v>7.8898571428571431</v>
      </c>
      <c r="N50" s="10">
        <v>9.0311874999999997</v>
      </c>
      <c r="O50" s="10">
        <v>10.072833333333332</v>
      </c>
      <c r="P50" s="10">
        <v>11.089499999999999</v>
      </c>
      <c r="Q50" s="10">
        <v>12.913560000000002</v>
      </c>
      <c r="R50" s="10">
        <v>14.2377</v>
      </c>
      <c r="S50" s="10">
        <v>15.259714285714285</v>
      </c>
      <c r="T50" s="10">
        <v>16.089874999999999</v>
      </c>
      <c r="U50" s="10">
        <v>17.564499999999999</v>
      </c>
      <c r="V50" s="10">
        <v>18.70345</v>
      </c>
      <c r="W50" s="10">
        <v>20.126950000000001</v>
      </c>
      <c r="X50" s="10">
        <v>20.98161</v>
      </c>
      <c r="Y50" s="10">
        <v>22.130894999999999</v>
      </c>
      <c r="Z50" s="399" t="str">
        <f t="shared" si="1"/>
        <v>Solothurn</v>
      </c>
    </row>
    <row r="51" spans="1:26" ht="18.899999999999999" customHeight="1">
      <c r="A51" s="24" t="str">
        <f>'Page 9'!$A$27</f>
        <v>Basel</v>
      </c>
      <c r="B51" s="10">
        <v>0</v>
      </c>
      <c r="C51" s="10">
        <v>0</v>
      </c>
      <c r="D51" s="10">
        <v>0</v>
      </c>
      <c r="E51" s="10">
        <v>0</v>
      </c>
      <c r="F51" s="10">
        <v>0</v>
      </c>
      <c r="G51" s="10">
        <v>0</v>
      </c>
      <c r="H51" s="10">
        <v>0</v>
      </c>
      <c r="I51" s="10">
        <v>0</v>
      </c>
      <c r="J51" s="10">
        <v>0</v>
      </c>
      <c r="K51" s="10">
        <v>0</v>
      </c>
      <c r="L51" s="10">
        <v>2.082583333333333</v>
      </c>
      <c r="M51" s="10">
        <v>4.840357142857143</v>
      </c>
      <c r="N51" s="10">
        <v>6.9086249999999998</v>
      </c>
      <c r="O51" s="10">
        <v>8.4906111111111109</v>
      </c>
      <c r="P51" s="10">
        <v>9.7802000000000007</v>
      </c>
      <c r="Q51" s="10">
        <v>12.091880000000002</v>
      </c>
      <c r="R51" s="10">
        <v>13.633033333333334</v>
      </c>
      <c r="S51" s="10">
        <v>14.733828571428573</v>
      </c>
      <c r="T51" s="10">
        <v>15.559424999999999</v>
      </c>
      <c r="U51" s="10">
        <v>16.7256</v>
      </c>
      <c r="V51" s="10">
        <v>17.510449999999999</v>
      </c>
      <c r="W51" s="10">
        <v>18.491524999999999</v>
      </c>
      <c r="X51" s="10">
        <v>19.08053</v>
      </c>
      <c r="Y51" s="10">
        <v>22.076709999999999</v>
      </c>
      <c r="Z51" s="399" t="str">
        <f t="shared" si="1"/>
        <v>Basel</v>
      </c>
    </row>
    <row r="52" spans="1:26" ht="18.899999999999999" customHeight="1">
      <c r="A52" s="24" t="str">
        <f>'Page 9'!$A$28</f>
        <v>Liestal</v>
      </c>
      <c r="B52" s="10">
        <v>0</v>
      </c>
      <c r="C52" s="10">
        <v>0</v>
      </c>
      <c r="D52" s="10">
        <v>0</v>
      </c>
      <c r="E52" s="10">
        <v>0</v>
      </c>
      <c r="F52" s="10">
        <v>0.87959999999999983</v>
      </c>
      <c r="G52" s="10">
        <v>0.93433333333333335</v>
      </c>
      <c r="H52" s="10">
        <v>0.97285714285714286</v>
      </c>
      <c r="I52" s="10">
        <v>1.0022500000000001</v>
      </c>
      <c r="J52" s="10">
        <v>1.3660000000000001</v>
      </c>
      <c r="K52" s="10">
        <v>2.1063000000000001</v>
      </c>
      <c r="L52" s="10">
        <v>3.5841666666666669</v>
      </c>
      <c r="M52" s="10">
        <v>4.9944285714285712</v>
      </c>
      <c r="N52" s="10">
        <v>6.3129375000000003</v>
      </c>
      <c r="O52" s="10">
        <v>7.538555555555555</v>
      </c>
      <c r="P52" s="10">
        <v>8.6773500000000006</v>
      </c>
      <c r="Q52" s="10">
        <v>11.060280000000001</v>
      </c>
      <c r="R52" s="10">
        <v>12.874266666666667</v>
      </c>
      <c r="S52" s="10">
        <v>14.328257142857142</v>
      </c>
      <c r="T52" s="10">
        <v>15.536449999999999</v>
      </c>
      <c r="U52" s="10">
        <v>17.48216</v>
      </c>
      <c r="V52" s="10">
        <v>18.911200000000001</v>
      </c>
      <c r="W52" s="10">
        <v>20.791687499999998</v>
      </c>
      <c r="X52" s="10">
        <v>21.999839999999999</v>
      </c>
      <c r="Y52" s="10">
        <v>24.827295000000003</v>
      </c>
      <c r="Z52" s="399" t="str">
        <f t="shared" si="1"/>
        <v>Liestal</v>
      </c>
    </row>
    <row r="53" spans="1:26" ht="18.899999999999999" customHeight="1">
      <c r="A53" s="24" t="str">
        <f>'Page 9'!$A$29</f>
        <v>Schaffhausen</v>
      </c>
      <c r="B53" s="10">
        <v>0.48</v>
      </c>
      <c r="C53" s="10">
        <v>0.4</v>
      </c>
      <c r="D53" s="10">
        <v>0.34285714285714286</v>
      </c>
      <c r="E53" s="10">
        <v>0.3</v>
      </c>
      <c r="F53" s="10">
        <v>0.29160000000000003</v>
      </c>
      <c r="G53" s="10">
        <v>1.0266666666666666</v>
      </c>
      <c r="H53" s="10">
        <v>1.8845714285714286</v>
      </c>
      <c r="I53" s="10">
        <v>2.907</v>
      </c>
      <c r="J53" s="10">
        <v>3.8284444444444441</v>
      </c>
      <c r="K53" s="10">
        <v>4.5548000000000002</v>
      </c>
      <c r="L53" s="10">
        <v>5.8804166666666662</v>
      </c>
      <c r="M53" s="10">
        <v>6.7154285714285704</v>
      </c>
      <c r="N53" s="10">
        <v>7.5437499999999993</v>
      </c>
      <c r="O53" s="10">
        <v>8.2857222222222227</v>
      </c>
      <c r="P53" s="10">
        <v>9.0627499999999994</v>
      </c>
      <c r="Q53" s="10">
        <v>10.746799999999999</v>
      </c>
      <c r="R53" s="10">
        <v>12.128833333333333</v>
      </c>
      <c r="S53" s="10">
        <v>13.365828571428573</v>
      </c>
      <c r="T53" s="10">
        <v>14.395275</v>
      </c>
      <c r="U53" s="10">
        <v>15.88936</v>
      </c>
      <c r="V53" s="10">
        <v>16.88935</v>
      </c>
      <c r="W53" s="10">
        <v>18.568550000000002</v>
      </c>
      <c r="X53" s="10">
        <v>19.313029999999998</v>
      </c>
      <c r="Y53" s="10">
        <v>19.608985000000001</v>
      </c>
      <c r="Z53" s="399" t="str">
        <f t="shared" si="1"/>
        <v>Schaffhausen</v>
      </c>
    </row>
    <row r="54" spans="1:26" ht="18.899999999999999" customHeight="1">
      <c r="A54" s="24" t="str">
        <f>'Page 9'!$A$30</f>
        <v>Herisau</v>
      </c>
      <c r="B54" s="10">
        <v>0</v>
      </c>
      <c r="C54" s="10">
        <v>0</v>
      </c>
      <c r="D54" s="10">
        <v>0</v>
      </c>
      <c r="E54" s="10">
        <v>0</v>
      </c>
      <c r="F54" s="10">
        <v>1.5600000000000003E-2</v>
      </c>
      <c r="G54" s="10">
        <v>0.79300000000000015</v>
      </c>
      <c r="H54" s="10">
        <v>1.9354285714285713</v>
      </c>
      <c r="I54" s="10">
        <v>3.0283749999999996</v>
      </c>
      <c r="J54" s="10">
        <v>3.9508888888888891</v>
      </c>
      <c r="K54" s="10">
        <v>4.7663000000000002</v>
      </c>
      <c r="L54" s="10">
        <v>5.2480833333333328</v>
      </c>
      <c r="M54" s="10">
        <v>6.2531428571428567</v>
      </c>
      <c r="N54" s="10">
        <v>7.3682499999999997</v>
      </c>
      <c r="O54" s="10">
        <v>8.2451666666666661</v>
      </c>
      <c r="P54" s="10">
        <v>9.0869</v>
      </c>
      <c r="Q54" s="10">
        <v>10.76816</v>
      </c>
      <c r="R54" s="10">
        <v>12.009433333333334</v>
      </c>
      <c r="S54" s="10">
        <v>12.984571428571428</v>
      </c>
      <c r="T54" s="10">
        <v>13.770174999999998</v>
      </c>
      <c r="U54" s="10">
        <v>14.997179999999998</v>
      </c>
      <c r="V54" s="10">
        <v>15.838933333333335</v>
      </c>
      <c r="W54" s="10">
        <v>16.891125000000002</v>
      </c>
      <c r="X54" s="10">
        <v>17.377359999999999</v>
      </c>
      <c r="Y54" s="10">
        <v>17.693710000000003</v>
      </c>
      <c r="Z54" s="399" t="str">
        <f t="shared" si="1"/>
        <v>Herisau</v>
      </c>
    </row>
    <row r="55" spans="1:26" ht="18.899999999999999" customHeight="1">
      <c r="A55" s="24" t="str">
        <f>'Page 9'!$A$31</f>
        <v>Appenzell</v>
      </c>
      <c r="B55" s="10">
        <v>0.28760000000000002</v>
      </c>
      <c r="C55" s="10">
        <v>0.48466666666666669</v>
      </c>
      <c r="D55" s="10">
        <v>0.65800000000000003</v>
      </c>
      <c r="E55" s="10">
        <v>0.9415</v>
      </c>
      <c r="F55" s="10">
        <v>1.3884000000000001</v>
      </c>
      <c r="G55" s="10">
        <v>1.9333333333333333</v>
      </c>
      <c r="H55" s="10">
        <v>2.4564285714285714</v>
      </c>
      <c r="I55" s="10">
        <v>2.9566250000000003</v>
      </c>
      <c r="J55" s="10">
        <v>3.4657777777777774</v>
      </c>
      <c r="K55" s="10">
        <v>3.9628999999999999</v>
      </c>
      <c r="L55" s="10">
        <v>4.5361666666666665</v>
      </c>
      <c r="M55" s="10">
        <v>5.051571428571429</v>
      </c>
      <c r="N55" s="10">
        <v>5.7556874999999996</v>
      </c>
      <c r="O55" s="10">
        <v>6.3632777777777765</v>
      </c>
      <c r="P55" s="10">
        <v>6.8500499999999995</v>
      </c>
      <c r="Q55" s="10">
        <v>8.0076399999999985</v>
      </c>
      <c r="R55" s="10">
        <v>8.8808666666666696</v>
      </c>
      <c r="S55" s="10">
        <v>9.5118857142857163</v>
      </c>
      <c r="T55" s="10">
        <v>10.049875</v>
      </c>
      <c r="U55" s="10">
        <v>10.86966</v>
      </c>
      <c r="V55" s="10">
        <v>11.417866666666669</v>
      </c>
      <c r="W55" s="10">
        <v>12.021687500000001</v>
      </c>
      <c r="X55" s="10">
        <v>12.28073</v>
      </c>
      <c r="Y55" s="10">
        <v>12.539615000000001</v>
      </c>
      <c r="Z55" s="399" t="str">
        <f t="shared" si="1"/>
        <v>Appenzell</v>
      </c>
    </row>
    <row r="56" spans="1:26" ht="18.899999999999999" customHeight="1">
      <c r="A56" s="24" t="str">
        <f>'Page 9'!$A$32</f>
        <v>St. Gall</v>
      </c>
      <c r="B56" s="10">
        <v>0</v>
      </c>
      <c r="C56" s="10">
        <v>0</v>
      </c>
      <c r="D56" s="10">
        <v>0</v>
      </c>
      <c r="E56" s="10">
        <v>0</v>
      </c>
      <c r="F56" s="10">
        <v>0</v>
      </c>
      <c r="G56" s="10">
        <v>0</v>
      </c>
      <c r="H56" s="10">
        <v>1.0464285714285713</v>
      </c>
      <c r="I56" s="10">
        <v>1.9949999999999999</v>
      </c>
      <c r="J56" s="10">
        <v>3.0238888888888886</v>
      </c>
      <c r="K56" s="10">
        <v>3.3972000000000002</v>
      </c>
      <c r="L56" s="10">
        <v>5.282</v>
      </c>
      <c r="M56" s="10">
        <v>6.6771428571428562</v>
      </c>
      <c r="N56" s="10">
        <v>7.7361874999999998</v>
      </c>
      <c r="O56" s="10">
        <v>8.9048333333333325</v>
      </c>
      <c r="P56" s="10">
        <v>10.0548</v>
      </c>
      <c r="Q56" s="10">
        <v>12.093120000000001</v>
      </c>
      <c r="R56" s="10">
        <v>13.657200000000003</v>
      </c>
      <c r="S56" s="10">
        <v>15.032371428571428</v>
      </c>
      <c r="T56" s="10">
        <v>16.063749999999999</v>
      </c>
      <c r="U56" s="10">
        <v>17.574820000000003</v>
      </c>
      <c r="V56" s="10">
        <v>18.628783333333331</v>
      </c>
      <c r="W56" s="10">
        <v>19.946087499999997</v>
      </c>
      <c r="X56" s="10">
        <v>20.736349999999998</v>
      </c>
      <c r="Y56" s="10">
        <v>21.361605000000001</v>
      </c>
      <c r="Z56" s="399" t="str">
        <f t="shared" si="1"/>
        <v>St. Gall</v>
      </c>
    </row>
    <row r="57" spans="1:26" ht="18.899999999999999" customHeight="1">
      <c r="A57" s="24" t="str">
        <f>'Page 9'!$A$33</f>
        <v>Chur</v>
      </c>
      <c r="B57" s="10">
        <v>0</v>
      </c>
      <c r="C57" s="10">
        <v>0</v>
      </c>
      <c r="D57" s="10">
        <v>0</v>
      </c>
      <c r="E57" s="10">
        <v>0</v>
      </c>
      <c r="F57" s="10">
        <v>0</v>
      </c>
      <c r="G57" s="10">
        <v>0</v>
      </c>
      <c r="H57" s="10">
        <v>0</v>
      </c>
      <c r="I57" s="10">
        <v>0.38</v>
      </c>
      <c r="J57" s="10">
        <v>1.2466666666666666</v>
      </c>
      <c r="K57" s="10">
        <v>2.198</v>
      </c>
      <c r="L57" s="10">
        <v>3.9716666666666662</v>
      </c>
      <c r="M57" s="10">
        <v>5.1085714285714285</v>
      </c>
      <c r="N57" s="10">
        <v>6.0449999999999999</v>
      </c>
      <c r="O57" s="10">
        <v>6.8544444444444448</v>
      </c>
      <c r="P57" s="10">
        <v>7.5730000000000004</v>
      </c>
      <c r="Q57" s="10">
        <v>9.4047999999999998</v>
      </c>
      <c r="R57" s="10">
        <v>10.724</v>
      </c>
      <c r="S57" s="10">
        <v>11.870857142857142</v>
      </c>
      <c r="T57" s="10">
        <v>12.7615</v>
      </c>
      <c r="U57" s="10">
        <v>14.103999999999999</v>
      </c>
      <c r="V57" s="10">
        <v>15.099666666666668</v>
      </c>
      <c r="W57" s="10">
        <v>16.34525</v>
      </c>
      <c r="X57" s="10">
        <v>17.112200000000001</v>
      </c>
      <c r="Y57" s="10">
        <v>18.833500000000001</v>
      </c>
      <c r="Z57" s="399" t="str">
        <f t="shared" si="1"/>
        <v>Chur</v>
      </c>
    </row>
    <row r="58" spans="1:26" ht="18.899999999999999" customHeight="1">
      <c r="A58" s="24" t="str">
        <f>'Page 9'!$A$34</f>
        <v>Aarau</v>
      </c>
      <c r="B58" s="10">
        <v>0</v>
      </c>
      <c r="C58" s="10">
        <v>0</v>
      </c>
      <c r="D58" s="10">
        <v>0</v>
      </c>
      <c r="E58" s="10">
        <v>0</v>
      </c>
      <c r="F58" s="10">
        <v>0</v>
      </c>
      <c r="G58" s="10">
        <v>0.18666666666666668</v>
      </c>
      <c r="H58" s="10">
        <v>0.99842857142857167</v>
      </c>
      <c r="I58" s="10">
        <v>1.6296250000000001</v>
      </c>
      <c r="J58" s="10">
        <v>2.2548888888888885</v>
      </c>
      <c r="K58" s="10">
        <v>2.9926000000000004</v>
      </c>
      <c r="L58" s="10">
        <v>4.0544166666666666</v>
      </c>
      <c r="M58" s="10">
        <v>5.0752142857142859</v>
      </c>
      <c r="N58" s="10">
        <v>5.9471875000000001</v>
      </c>
      <c r="O58" s="10">
        <v>6.8195555555555547</v>
      </c>
      <c r="P58" s="10">
        <v>7.5801499999999997</v>
      </c>
      <c r="Q58" s="10">
        <v>9.2574799999999993</v>
      </c>
      <c r="R58" s="10">
        <v>10.511566666666667</v>
      </c>
      <c r="S58" s="10">
        <v>11.544314285714288</v>
      </c>
      <c r="T58" s="10">
        <v>12.4208</v>
      </c>
      <c r="U58" s="10">
        <v>13.723140000000001</v>
      </c>
      <c r="V58" s="10">
        <v>14.736216666666667</v>
      </c>
      <c r="W58" s="10">
        <v>16.041762500000001</v>
      </c>
      <c r="X58" s="10">
        <v>16.996449999999996</v>
      </c>
      <c r="Y58" s="10">
        <v>19.252575</v>
      </c>
      <c r="Z58" s="399" t="str">
        <f t="shared" si="1"/>
        <v>Aarau</v>
      </c>
    </row>
    <row r="59" spans="1:26" ht="18.899999999999999" customHeight="1">
      <c r="A59" s="24" t="str">
        <f>'Page 9'!$A$35</f>
        <v>Frauenfeld</v>
      </c>
      <c r="B59" s="10">
        <v>0</v>
      </c>
      <c r="C59" s="10">
        <v>0</v>
      </c>
      <c r="D59" s="10">
        <v>0</v>
      </c>
      <c r="E59" s="10">
        <v>0</v>
      </c>
      <c r="F59" s="10">
        <v>0</v>
      </c>
      <c r="G59" s="10">
        <v>0</v>
      </c>
      <c r="H59" s="10">
        <v>0.255</v>
      </c>
      <c r="I59" s="10">
        <v>0.89287499999999986</v>
      </c>
      <c r="J59" s="10">
        <v>1.6167777777777776</v>
      </c>
      <c r="K59" s="10">
        <v>2.4729000000000001</v>
      </c>
      <c r="L59" s="10">
        <v>4.2780000000000005</v>
      </c>
      <c r="M59" s="10">
        <v>5.6382142857142856</v>
      </c>
      <c r="N59" s="10">
        <v>6.6819999999999986</v>
      </c>
      <c r="O59" s="10">
        <v>7.4940555555555548</v>
      </c>
      <c r="P59" s="10">
        <v>8.3755500000000005</v>
      </c>
      <c r="Q59" s="10">
        <v>10.044</v>
      </c>
      <c r="R59" s="10">
        <v>11.191466666666667</v>
      </c>
      <c r="S59" s="10">
        <v>12.017742857142858</v>
      </c>
      <c r="T59" s="10">
        <v>12.683325</v>
      </c>
      <c r="U59" s="10">
        <v>13.8462</v>
      </c>
      <c r="V59" s="10">
        <v>14.621449999999999</v>
      </c>
      <c r="W59" s="10">
        <v>15.7384</v>
      </c>
      <c r="X59" s="10">
        <v>16.54073</v>
      </c>
      <c r="Y59" s="10">
        <v>18.243095</v>
      </c>
      <c r="Z59" s="399" t="str">
        <f t="shared" si="1"/>
        <v>Frauenfeld</v>
      </c>
    </row>
    <row r="60" spans="1:26" ht="18.899999999999999" customHeight="1">
      <c r="A60" s="24" t="str">
        <f>'Page 9'!$A$36</f>
        <v>Bellinzona</v>
      </c>
      <c r="B60" s="10">
        <v>0.32</v>
      </c>
      <c r="C60" s="10">
        <v>0.26666666666666666</v>
      </c>
      <c r="D60" s="10">
        <v>0.22857142857142859</v>
      </c>
      <c r="E60" s="10">
        <v>0.2</v>
      </c>
      <c r="F60" s="10">
        <v>0.16</v>
      </c>
      <c r="G60" s="10">
        <v>0.13333333333333333</v>
      </c>
      <c r="H60" s="10">
        <v>0.1142857142857143</v>
      </c>
      <c r="I60" s="10">
        <v>0.49399999999999999</v>
      </c>
      <c r="J60" s="10">
        <v>1.228777777777778</v>
      </c>
      <c r="K60" s="10">
        <v>1.3481000000000001</v>
      </c>
      <c r="L60" s="10">
        <v>1.7631666666666668</v>
      </c>
      <c r="M60" s="10">
        <v>2.3004999999999995</v>
      </c>
      <c r="N60" s="10">
        <v>3.5238124999999996</v>
      </c>
      <c r="O60" s="10">
        <v>4.6366666666666667</v>
      </c>
      <c r="P60" s="10">
        <v>5.9047499999999999</v>
      </c>
      <c r="Q60" s="10">
        <v>8.4600399999999993</v>
      </c>
      <c r="R60" s="10">
        <v>10.694266666666666</v>
      </c>
      <c r="S60" s="10">
        <v>12.204857142857142</v>
      </c>
      <c r="T60" s="10">
        <v>13.4925</v>
      </c>
      <c r="U60" s="10">
        <v>15.508660000000003</v>
      </c>
      <c r="V60" s="10">
        <v>17.071583333333333</v>
      </c>
      <c r="W60" s="10">
        <v>19.198900000000002</v>
      </c>
      <c r="X60" s="10">
        <v>20.541830000000001</v>
      </c>
      <c r="Y60" s="10">
        <v>23.301749999999998</v>
      </c>
      <c r="Z60" s="399" t="str">
        <f t="shared" si="1"/>
        <v>Bellinzona</v>
      </c>
    </row>
    <row r="61" spans="1:26" ht="18.899999999999999" customHeight="1">
      <c r="A61" s="24" t="str">
        <f>'Page 9'!$A$37</f>
        <v>Lausanne</v>
      </c>
      <c r="B61" s="10">
        <v>0</v>
      </c>
      <c r="C61" s="10">
        <v>0</v>
      </c>
      <c r="D61" s="10">
        <v>0</v>
      </c>
      <c r="E61" s="10">
        <v>0</v>
      </c>
      <c r="F61" s="10">
        <v>0</v>
      </c>
      <c r="G61" s="10">
        <v>0</v>
      </c>
      <c r="H61" s="10">
        <v>0</v>
      </c>
      <c r="I61" s="10">
        <v>0</v>
      </c>
      <c r="J61" s="10">
        <v>0.65166666666666662</v>
      </c>
      <c r="K61" s="10">
        <v>1.9363999999999999</v>
      </c>
      <c r="L61" s="10">
        <v>5.0077499999999997</v>
      </c>
      <c r="M61" s="10">
        <v>7.8999285714285712</v>
      </c>
      <c r="N61" s="10">
        <v>10.17225</v>
      </c>
      <c r="O61" s="10">
        <v>10.977333333333334</v>
      </c>
      <c r="P61" s="10">
        <v>11.674849999999999</v>
      </c>
      <c r="Q61" s="10">
        <v>12.967359999999999</v>
      </c>
      <c r="R61" s="10">
        <v>14.137400000000003</v>
      </c>
      <c r="S61" s="10">
        <v>15.327742857142857</v>
      </c>
      <c r="T61" s="10">
        <v>16.283650000000002</v>
      </c>
      <c r="U61" s="10">
        <v>18.045219999999997</v>
      </c>
      <c r="V61" s="10">
        <v>19.426500000000001</v>
      </c>
      <c r="W61" s="10">
        <v>21.503625</v>
      </c>
      <c r="X61" s="10">
        <v>23.104470000000003</v>
      </c>
      <c r="Y61" s="10">
        <v>26.273999999999997</v>
      </c>
      <c r="Z61" s="399" t="str">
        <f t="shared" si="1"/>
        <v>Lausanne</v>
      </c>
    </row>
    <row r="62" spans="1:26" ht="18.899999999999999" customHeight="1">
      <c r="A62" s="24" t="str">
        <f>'Page 9'!$A$38</f>
        <v>Sion</v>
      </c>
      <c r="B62" s="10">
        <v>0.27200000000000002</v>
      </c>
      <c r="C62" s="10">
        <v>0.22666666666666668</v>
      </c>
      <c r="D62" s="10">
        <v>0.19428571428571428</v>
      </c>
      <c r="E62" s="10">
        <v>0.16999999999999998</v>
      </c>
      <c r="F62" s="10">
        <v>0.13600000000000001</v>
      </c>
      <c r="G62" s="10">
        <v>0.11333333333333334</v>
      </c>
      <c r="H62" s="10">
        <v>9.7142857142857142E-2</v>
      </c>
      <c r="I62" s="10">
        <v>0.45112499999999994</v>
      </c>
      <c r="J62" s="10">
        <v>1.1346666666666667</v>
      </c>
      <c r="K62" s="10">
        <v>1.9657</v>
      </c>
      <c r="L62" s="10">
        <v>3.7862499999999999</v>
      </c>
      <c r="M62" s="10">
        <v>4.8236428571428576</v>
      </c>
      <c r="N62" s="10">
        <v>5.7211249999999998</v>
      </c>
      <c r="O62" s="10">
        <v>6.4881111111111123</v>
      </c>
      <c r="P62" s="10">
        <v>7.2226499999999998</v>
      </c>
      <c r="Q62" s="10">
        <v>8.8203200000000006</v>
      </c>
      <c r="R62" s="10">
        <v>10.236333333333334</v>
      </c>
      <c r="S62" s="10">
        <v>12.28877142857143</v>
      </c>
      <c r="T62" s="10">
        <v>13.89425</v>
      </c>
      <c r="U62" s="10">
        <v>15.743760000000002</v>
      </c>
      <c r="V62" s="10">
        <v>16.962616666666666</v>
      </c>
      <c r="W62" s="10">
        <v>18.739362499999999</v>
      </c>
      <c r="X62" s="10">
        <v>19.63522</v>
      </c>
      <c r="Y62" s="10">
        <v>21.137585000000001</v>
      </c>
      <c r="Z62" s="399" t="str">
        <f t="shared" si="1"/>
        <v>Sion</v>
      </c>
    </row>
    <row r="63" spans="1:26" ht="18.899999999999999" customHeight="1">
      <c r="A63" s="24" t="str">
        <f>'Page 9'!$A$39</f>
        <v>Neuchâtel</v>
      </c>
      <c r="B63" s="10">
        <v>0</v>
      </c>
      <c r="C63" s="10">
        <v>0</v>
      </c>
      <c r="D63" s="10">
        <v>0</v>
      </c>
      <c r="E63" s="10">
        <v>0.3805</v>
      </c>
      <c r="F63" s="10">
        <v>0.91239999999999999</v>
      </c>
      <c r="G63" s="10">
        <v>1.3825000000000001</v>
      </c>
      <c r="H63" s="10">
        <v>2.0948571428571432</v>
      </c>
      <c r="I63" s="10">
        <v>2.6741250000000001</v>
      </c>
      <c r="J63" s="10">
        <v>3.8483333333333336</v>
      </c>
      <c r="K63" s="10">
        <v>4.7834000000000012</v>
      </c>
      <c r="L63" s="10">
        <v>6.1150000000000002</v>
      </c>
      <c r="M63" s="10">
        <v>7.741142857142858</v>
      </c>
      <c r="N63" s="10">
        <v>9.8808749999999996</v>
      </c>
      <c r="O63" s="10">
        <v>11.301722222222221</v>
      </c>
      <c r="P63" s="10">
        <v>12.34315</v>
      </c>
      <c r="Q63" s="10">
        <v>14.283279999999998</v>
      </c>
      <c r="R63" s="10">
        <v>15.6942</v>
      </c>
      <c r="S63" s="10">
        <v>16.846314285714286</v>
      </c>
      <c r="T63" s="10">
        <v>17.84395</v>
      </c>
      <c r="U63" s="10">
        <v>19.528359999999999</v>
      </c>
      <c r="V63" s="10">
        <v>20.892666666666667</v>
      </c>
      <c r="W63" s="10">
        <v>22.740087500000001</v>
      </c>
      <c r="X63" s="10">
        <v>23.191210000000002</v>
      </c>
      <c r="Y63" s="10">
        <v>23.882944999999996</v>
      </c>
      <c r="Z63" s="399" t="str">
        <f t="shared" si="1"/>
        <v>Neuchâtel</v>
      </c>
    </row>
    <row r="64" spans="1:26" ht="18.899999999999999" customHeight="1">
      <c r="A64" s="24" t="str">
        <f>'Page 9'!$A$40</f>
        <v>Geneva</v>
      </c>
      <c r="B64" s="10">
        <v>0.2</v>
      </c>
      <c r="C64" s="10">
        <v>0.16666666666666669</v>
      </c>
      <c r="D64" s="10">
        <v>0.14285714285714285</v>
      </c>
      <c r="E64" s="10">
        <v>0.125</v>
      </c>
      <c r="F64" s="10">
        <v>0.1</v>
      </c>
      <c r="G64" s="10">
        <v>8.3333333333333343E-2</v>
      </c>
      <c r="H64" s="10">
        <v>7.1428571428571425E-2</v>
      </c>
      <c r="I64" s="10">
        <v>6.25E-2</v>
      </c>
      <c r="J64" s="10">
        <v>5.5555555555555552E-2</v>
      </c>
      <c r="K64" s="10">
        <v>0.05</v>
      </c>
      <c r="L64" s="10">
        <v>1.1631666666666667</v>
      </c>
      <c r="M64" s="10">
        <v>2.7397142857142858</v>
      </c>
      <c r="N64" s="10">
        <v>4.4203749999999999</v>
      </c>
      <c r="O64" s="10">
        <v>5.6939444444444449</v>
      </c>
      <c r="P64" s="10">
        <v>7.0670999999999999</v>
      </c>
      <c r="Q64" s="10">
        <v>10.0038</v>
      </c>
      <c r="R64" s="10">
        <v>12.150500000000001</v>
      </c>
      <c r="S64" s="10">
        <v>13.683885714285715</v>
      </c>
      <c r="T64" s="10">
        <v>14.890974999999997</v>
      </c>
      <c r="U64" s="10">
        <v>16.6907</v>
      </c>
      <c r="V64" s="10">
        <v>17.927666666666667</v>
      </c>
      <c r="W64" s="10">
        <v>19.742387499999996</v>
      </c>
      <c r="X64" s="10">
        <v>21.088610000000006</v>
      </c>
      <c r="Y64" s="10">
        <v>24.600735</v>
      </c>
      <c r="Z64" s="399" t="str">
        <f t="shared" si="1"/>
        <v>Geneva</v>
      </c>
    </row>
    <row r="65" spans="1:26" ht="18.899999999999999" customHeight="1">
      <c r="A65" s="24" t="str">
        <f>'Page 9'!$A$41</f>
        <v>Delémont</v>
      </c>
      <c r="B65" s="10">
        <v>0</v>
      </c>
      <c r="C65" s="10">
        <v>0</v>
      </c>
      <c r="D65" s="10">
        <v>0</v>
      </c>
      <c r="E65" s="10">
        <v>0</v>
      </c>
      <c r="F65" s="10">
        <v>0</v>
      </c>
      <c r="G65" s="10">
        <v>0</v>
      </c>
      <c r="H65" s="10">
        <v>0.35385714285714281</v>
      </c>
      <c r="I65" s="10">
        <v>0.97899999999999998</v>
      </c>
      <c r="J65" s="10">
        <v>1.9741111111111111</v>
      </c>
      <c r="K65" s="10">
        <v>2.8615000000000004</v>
      </c>
      <c r="L65" s="10">
        <v>4.7222500000000007</v>
      </c>
      <c r="M65" s="10">
        <v>6.0753571428571425</v>
      </c>
      <c r="N65" s="10">
        <v>7.6163124999999994</v>
      </c>
      <c r="O65" s="10">
        <v>8.8708333333333336</v>
      </c>
      <c r="P65" s="10">
        <v>9.8959500000000009</v>
      </c>
      <c r="Q65" s="10">
        <v>11.965400000000001</v>
      </c>
      <c r="R65" s="10">
        <v>13.651833333333332</v>
      </c>
      <c r="S65" s="10">
        <v>14.856400000000001</v>
      </c>
      <c r="T65" s="10">
        <v>15.759799999999998</v>
      </c>
      <c r="U65" s="10">
        <v>17.337820000000001</v>
      </c>
      <c r="V65" s="10">
        <v>18.863283333333332</v>
      </c>
      <c r="W65" s="10">
        <v>20.770100000000003</v>
      </c>
      <c r="X65" s="10">
        <v>21.93516</v>
      </c>
      <c r="Y65" s="10">
        <v>24.453425000000003</v>
      </c>
      <c r="Z65" s="399" t="str">
        <f t="shared" si="1"/>
        <v>Delémont</v>
      </c>
    </row>
    <row r="66" spans="1:26" ht="18.899999999999999" customHeight="1">
      <c r="A66" s="24"/>
      <c r="B66" s="10"/>
      <c r="C66" s="10"/>
      <c r="D66" s="10"/>
      <c r="E66" s="10"/>
      <c r="F66" s="10"/>
      <c r="G66" s="10"/>
      <c r="H66" s="10"/>
      <c r="I66" s="10"/>
      <c r="J66" s="10"/>
      <c r="K66" s="10"/>
      <c r="L66" s="10"/>
      <c r="M66" s="10"/>
      <c r="N66" s="10"/>
      <c r="O66" s="10"/>
      <c r="P66" s="10"/>
      <c r="Q66" s="10"/>
      <c r="R66" s="10"/>
      <c r="S66" s="10"/>
      <c r="T66" s="10"/>
      <c r="U66" s="10"/>
      <c r="V66" s="10"/>
      <c r="W66" s="10"/>
      <c r="X66" s="10"/>
      <c r="Y66" s="10"/>
      <c r="Z66" s="399"/>
    </row>
    <row r="67" spans="1:26" ht="18.899999999999999" customHeight="1">
      <c r="A67" s="24" t="str">
        <f>'Page 9'!$A$43</f>
        <v>Direct federal tax</v>
      </c>
      <c r="B67" s="10">
        <v>0</v>
      </c>
      <c r="C67" s="10">
        <v>0</v>
      </c>
      <c r="D67" s="10">
        <v>0</v>
      </c>
      <c r="E67" s="10">
        <v>0</v>
      </c>
      <c r="F67" s="10">
        <v>0</v>
      </c>
      <c r="G67" s="10">
        <v>0</v>
      </c>
      <c r="H67" s="10">
        <v>0</v>
      </c>
      <c r="I67" s="10">
        <v>0</v>
      </c>
      <c r="J67" s="10">
        <v>0</v>
      </c>
      <c r="K67" s="10">
        <v>0</v>
      </c>
      <c r="L67" s="10">
        <v>0.11166666666666666</v>
      </c>
      <c r="M67" s="10">
        <v>0.22</v>
      </c>
      <c r="N67" s="10">
        <v>0.28999999999999998</v>
      </c>
      <c r="O67" s="10">
        <v>0.43111111111111111</v>
      </c>
      <c r="P67" s="10">
        <v>0.61299999999999999</v>
      </c>
      <c r="Q67" s="10">
        <v>1.0840000000000001</v>
      </c>
      <c r="R67" s="10">
        <v>1.6413333333333331</v>
      </c>
      <c r="S67" s="10">
        <v>2.2771428571428571</v>
      </c>
      <c r="T67" s="10">
        <v>3.1804999999999999</v>
      </c>
      <c r="U67" s="10">
        <v>4.8427999999999995</v>
      </c>
      <c r="V67" s="10">
        <v>5.9509999999999996</v>
      </c>
      <c r="W67" s="10">
        <v>7.3362499999999997</v>
      </c>
      <c r="X67" s="10">
        <v>8.17</v>
      </c>
      <c r="Y67" s="10">
        <v>9.8933999999999997</v>
      </c>
      <c r="Z67" s="399" t="str">
        <f t="shared" si="1"/>
        <v>Direct federal tax</v>
      </c>
    </row>
    <row r="68" spans="1:26" ht="18.899999999999999" customHeight="1">
      <c r="A68" s="39"/>
      <c r="B68" s="49"/>
      <c r="C68" s="49"/>
      <c r="D68" s="49"/>
      <c r="E68" s="49"/>
      <c r="F68" s="49"/>
      <c r="G68" s="49"/>
      <c r="H68" s="49"/>
      <c r="I68" s="49"/>
      <c r="J68" s="49"/>
      <c r="K68" s="49"/>
      <c r="L68" s="49"/>
    </row>
    <row r="69" spans="1:26" ht="18.899999999999999" customHeight="1">
      <c r="A69" s="57"/>
      <c r="B69" s="58"/>
      <c r="C69" s="58"/>
      <c r="D69" s="58"/>
      <c r="E69" s="59"/>
      <c r="F69" s="59"/>
      <c r="G69" s="59"/>
      <c r="H69" s="59"/>
      <c r="I69" s="59"/>
      <c r="J69" s="59"/>
      <c r="K69" s="59"/>
      <c r="L69" s="57"/>
    </row>
    <row r="70" spans="1:26" ht="18.899999999999999" customHeight="1">
      <c r="B70" s="50"/>
      <c r="C70" s="50"/>
      <c r="D70" s="50"/>
      <c r="E70" s="50"/>
      <c r="F70" s="50"/>
      <c r="G70" s="50"/>
      <c r="H70" s="50"/>
      <c r="I70" s="50"/>
      <c r="J70" s="50"/>
      <c r="K70" s="50"/>
      <c r="L70" s="50"/>
    </row>
    <row r="71" spans="1:26" ht="18.899999999999999" customHeight="1">
      <c r="B71" s="50"/>
      <c r="C71" s="50"/>
      <c r="D71" s="50"/>
      <c r="E71" s="50"/>
      <c r="F71" s="50"/>
      <c r="G71" s="50"/>
      <c r="H71" s="50"/>
      <c r="I71" s="50"/>
      <c r="J71" s="50"/>
      <c r="K71" s="50"/>
      <c r="L71" s="50"/>
    </row>
    <row r="72" spans="1:26" ht="18.899999999999999" customHeight="1">
      <c r="B72" s="50"/>
      <c r="C72" s="50"/>
      <c r="D72" s="50"/>
      <c r="E72" s="50"/>
      <c r="F72" s="50"/>
      <c r="G72" s="50"/>
      <c r="H72" s="50"/>
      <c r="I72" s="50"/>
      <c r="J72" s="50"/>
      <c r="K72" s="50"/>
      <c r="L72" s="50"/>
    </row>
    <row r="73" spans="1:26" ht="18.899999999999999" customHeight="1">
      <c r="B73" s="50"/>
      <c r="C73" s="50"/>
      <c r="D73" s="50"/>
      <c r="E73" s="50"/>
      <c r="F73" s="50"/>
      <c r="G73" s="50"/>
      <c r="H73" s="50"/>
      <c r="I73" s="50"/>
      <c r="J73" s="50"/>
      <c r="K73" s="50"/>
      <c r="L73" s="50"/>
    </row>
    <row r="74" spans="1:26" ht="18.899999999999999" customHeight="1">
      <c r="B74" s="50"/>
      <c r="C74" s="50"/>
      <c r="D74" s="50"/>
      <c r="E74" s="50"/>
      <c r="F74" s="50"/>
      <c r="G74" s="50"/>
      <c r="H74" s="50"/>
      <c r="I74" s="50"/>
      <c r="J74" s="50"/>
      <c r="K74" s="50"/>
      <c r="L74" s="50"/>
    </row>
    <row r="75" spans="1:26" ht="18.899999999999999" customHeight="1">
      <c r="B75" s="50"/>
      <c r="C75" s="50"/>
      <c r="D75" s="50"/>
      <c r="E75" s="50"/>
      <c r="F75" s="50"/>
      <c r="G75" s="50"/>
      <c r="H75" s="50"/>
      <c r="I75" s="50"/>
      <c r="J75" s="50"/>
      <c r="K75" s="50"/>
      <c r="L75" s="50"/>
    </row>
    <row r="76" spans="1:26" ht="18.899999999999999" customHeight="1">
      <c r="B76" s="50"/>
      <c r="C76" s="50"/>
      <c r="D76" s="50"/>
      <c r="E76" s="50"/>
      <c r="F76" s="50"/>
      <c r="G76" s="50"/>
      <c r="H76" s="50"/>
      <c r="I76" s="50"/>
      <c r="J76" s="50"/>
      <c r="K76" s="50"/>
      <c r="L76" s="50"/>
    </row>
    <row r="77" spans="1:26">
      <c r="B77" s="50"/>
      <c r="C77" s="50"/>
      <c r="D77" s="50"/>
      <c r="E77" s="50"/>
      <c r="F77" s="50"/>
      <c r="G77" s="50"/>
      <c r="H77" s="50"/>
      <c r="I77" s="50"/>
      <c r="J77" s="50"/>
      <c r="K77" s="50"/>
      <c r="L77" s="50"/>
    </row>
    <row r="78" spans="1:26">
      <c r="B78" s="50"/>
      <c r="C78" s="50"/>
      <c r="D78" s="50"/>
      <c r="E78" s="50"/>
      <c r="F78" s="50"/>
      <c r="G78" s="50"/>
      <c r="H78" s="50"/>
      <c r="I78" s="50"/>
      <c r="J78" s="50"/>
      <c r="K78" s="50"/>
      <c r="L78" s="50"/>
    </row>
    <row r="79" spans="1:26">
      <c r="B79" s="50"/>
      <c r="C79" s="50"/>
      <c r="D79" s="50"/>
      <c r="E79" s="50"/>
      <c r="F79" s="50"/>
      <c r="G79" s="50"/>
      <c r="H79" s="50"/>
      <c r="I79" s="50"/>
      <c r="J79" s="50"/>
      <c r="K79" s="50"/>
      <c r="L79" s="50"/>
    </row>
    <row r="80" spans="1:26">
      <c r="B80" s="50"/>
      <c r="C80" s="50"/>
      <c r="D80" s="50"/>
      <c r="E80" s="50"/>
      <c r="F80" s="50"/>
      <c r="G80" s="50"/>
      <c r="H80" s="50"/>
      <c r="I80" s="50"/>
      <c r="J80" s="50"/>
      <c r="K80" s="50"/>
      <c r="L80" s="50"/>
    </row>
    <row r="81" spans="2:12">
      <c r="B81" s="50"/>
      <c r="C81" s="50"/>
      <c r="D81" s="50"/>
      <c r="E81" s="50"/>
      <c r="F81" s="50"/>
      <c r="G81" s="50"/>
      <c r="H81" s="50"/>
      <c r="I81" s="50"/>
      <c r="J81" s="50"/>
      <c r="K81" s="50"/>
      <c r="L81" s="50"/>
    </row>
    <row r="82" spans="2:12">
      <c r="B82" s="50"/>
      <c r="C82" s="50"/>
      <c r="D82" s="50"/>
      <c r="E82" s="50"/>
      <c r="F82" s="50"/>
      <c r="G82" s="50"/>
      <c r="H82" s="50"/>
      <c r="I82" s="50"/>
      <c r="J82" s="50"/>
      <c r="K82" s="50"/>
      <c r="L82" s="50"/>
    </row>
    <row r="83" spans="2:12">
      <c r="B83" s="50"/>
      <c r="C83" s="50"/>
      <c r="D83" s="50"/>
      <c r="E83" s="50"/>
      <c r="F83" s="50"/>
      <c r="G83" s="50"/>
      <c r="H83" s="50"/>
      <c r="I83" s="50"/>
      <c r="J83" s="50"/>
      <c r="K83" s="50"/>
      <c r="L83" s="50"/>
    </row>
    <row r="84" spans="2:12">
      <c r="B84" s="50"/>
      <c r="C84" s="50"/>
      <c r="D84" s="50"/>
      <c r="E84" s="50"/>
      <c r="F84" s="50"/>
      <c r="G84" s="50"/>
      <c r="H84" s="50"/>
      <c r="I84" s="50"/>
      <c r="J84" s="50"/>
      <c r="K84" s="50"/>
      <c r="L84" s="50"/>
    </row>
    <row r="85" spans="2:12">
      <c r="B85" s="50"/>
      <c r="C85" s="50"/>
      <c r="D85" s="50"/>
      <c r="E85" s="50"/>
      <c r="F85" s="50"/>
      <c r="G85" s="50"/>
      <c r="H85" s="50"/>
      <c r="I85" s="50"/>
      <c r="J85" s="50"/>
      <c r="K85" s="50"/>
      <c r="L85" s="50"/>
    </row>
    <row r="86" spans="2:12">
      <c r="B86" s="50"/>
      <c r="C86" s="50"/>
      <c r="D86" s="50"/>
      <c r="E86" s="50"/>
      <c r="F86" s="50"/>
      <c r="G86" s="50"/>
      <c r="H86" s="50"/>
      <c r="I86" s="50"/>
      <c r="J86" s="50"/>
      <c r="K86" s="50"/>
      <c r="L86" s="50"/>
    </row>
    <row r="87" spans="2:12">
      <c r="B87" s="50"/>
      <c r="C87" s="50"/>
      <c r="D87" s="50"/>
      <c r="E87" s="50"/>
      <c r="F87" s="50"/>
      <c r="G87" s="50"/>
      <c r="H87" s="50"/>
      <c r="I87" s="50"/>
      <c r="J87" s="50"/>
      <c r="K87" s="50"/>
      <c r="L87" s="50"/>
    </row>
    <row r="88" spans="2:12">
      <c r="B88" s="50"/>
      <c r="C88" s="50"/>
      <c r="D88" s="50"/>
      <c r="E88" s="50"/>
      <c r="F88" s="50"/>
      <c r="G88" s="50"/>
      <c r="H88" s="50"/>
      <c r="I88" s="50"/>
      <c r="J88" s="50"/>
      <c r="K88" s="50"/>
      <c r="L88" s="50"/>
    </row>
    <row r="89" spans="2:12">
      <c r="B89" s="50"/>
      <c r="C89" s="50"/>
      <c r="D89" s="50"/>
      <c r="E89" s="50"/>
      <c r="F89" s="50"/>
      <c r="G89" s="50"/>
      <c r="H89" s="50"/>
      <c r="I89" s="50"/>
      <c r="J89" s="50"/>
      <c r="K89" s="50"/>
      <c r="L89" s="50"/>
    </row>
    <row r="90" spans="2:12">
      <c r="B90" s="50"/>
      <c r="C90" s="50"/>
      <c r="D90" s="50"/>
      <c r="E90" s="50"/>
      <c r="F90" s="50"/>
      <c r="G90" s="50"/>
      <c r="H90" s="50"/>
      <c r="I90" s="50"/>
      <c r="J90" s="50"/>
      <c r="K90" s="50"/>
      <c r="L90" s="50"/>
    </row>
    <row r="91" spans="2:12">
      <c r="B91" s="50"/>
      <c r="C91" s="50"/>
      <c r="D91" s="50"/>
      <c r="E91" s="50"/>
      <c r="F91" s="50"/>
      <c r="G91" s="50"/>
      <c r="H91" s="50"/>
      <c r="I91" s="50"/>
      <c r="J91" s="50"/>
      <c r="K91" s="50"/>
      <c r="L91" s="50"/>
    </row>
    <row r="92" spans="2:12">
      <c r="B92" s="50"/>
      <c r="C92" s="50"/>
      <c r="D92" s="50"/>
      <c r="E92" s="50"/>
      <c r="F92" s="50"/>
      <c r="G92" s="50"/>
      <c r="H92" s="50"/>
      <c r="I92" s="50"/>
      <c r="J92" s="50"/>
      <c r="K92" s="50"/>
      <c r="L92" s="50"/>
    </row>
    <row r="93" spans="2:12">
      <c r="B93" s="50"/>
      <c r="C93" s="50"/>
      <c r="D93" s="50"/>
      <c r="E93" s="50"/>
      <c r="F93" s="50"/>
      <c r="G93" s="50"/>
      <c r="H93" s="50"/>
      <c r="I93" s="50"/>
      <c r="J93" s="50"/>
      <c r="K93" s="50"/>
      <c r="L93" s="50"/>
    </row>
    <row r="94" spans="2:12">
      <c r="B94" s="50"/>
      <c r="C94" s="50"/>
      <c r="D94" s="50"/>
      <c r="E94" s="50"/>
      <c r="F94" s="50"/>
      <c r="G94" s="50"/>
      <c r="H94" s="50"/>
      <c r="I94" s="50"/>
      <c r="J94" s="50"/>
      <c r="K94" s="50"/>
      <c r="L94" s="50"/>
    </row>
    <row r="95" spans="2:12">
      <c r="B95" s="50"/>
      <c r="C95" s="50"/>
      <c r="D95" s="50"/>
      <c r="E95" s="50"/>
      <c r="F95" s="50"/>
      <c r="G95" s="50"/>
      <c r="H95" s="50"/>
      <c r="I95" s="50"/>
      <c r="J95" s="50"/>
      <c r="K95" s="50"/>
      <c r="L95" s="50"/>
    </row>
    <row r="96" spans="2:12">
      <c r="B96" s="50"/>
      <c r="C96" s="50"/>
      <c r="D96" s="50"/>
      <c r="E96" s="50"/>
      <c r="F96" s="50"/>
      <c r="G96" s="50"/>
      <c r="H96" s="50"/>
      <c r="I96" s="50"/>
      <c r="J96" s="50"/>
      <c r="K96" s="50"/>
      <c r="L96" s="50"/>
    </row>
    <row r="97" spans="2:12">
      <c r="B97" s="50"/>
      <c r="C97" s="50"/>
      <c r="D97" s="50"/>
      <c r="E97" s="50"/>
      <c r="F97" s="50"/>
      <c r="G97" s="50"/>
      <c r="H97" s="50"/>
      <c r="I97" s="50"/>
      <c r="J97" s="50"/>
      <c r="K97" s="50"/>
      <c r="L97" s="50"/>
    </row>
    <row r="98" spans="2:12">
      <c r="B98" s="50"/>
      <c r="C98" s="50"/>
      <c r="D98" s="50"/>
      <c r="E98" s="50"/>
      <c r="F98" s="50"/>
      <c r="G98" s="50"/>
      <c r="H98" s="50"/>
      <c r="I98" s="50"/>
      <c r="J98" s="50"/>
      <c r="K98" s="50"/>
      <c r="L98" s="50"/>
    </row>
    <row r="99" spans="2:12">
      <c r="B99" s="50"/>
      <c r="C99" s="50"/>
      <c r="D99" s="50"/>
      <c r="E99" s="50"/>
      <c r="F99" s="50"/>
      <c r="G99" s="50"/>
      <c r="H99" s="50"/>
      <c r="I99" s="50"/>
      <c r="J99" s="50"/>
      <c r="K99" s="50"/>
      <c r="L99" s="50"/>
    </row>
    <row r="100" spans="2:12">
      <c r="B100" s="50"/>
      <c r="C100" s="50"/>
      <c r="D100" s="50"/>
      <c r="E100" s="50"/>
      <c r="F100" s="50"/>
      <c r="G100" s="50"/>
      <c r="H100" s="50"/>
      <c r="I100" s="50"/>
      <c r="J100" s="50"/>
      <c r="K100" s="50"/>
      <c r="L100" s="50"/>
    </row>
    <row r="101" spans="2:12">
      <c r="B101" s="50"/>
      <c r="C101" s="50"/>
      <c r="D101" s="50"/>
      <c r="E101" s="50"/>
      <c r="F101" s="50"/>
      <c r="G101" s="50"/>
      <c r="H101" s="50"/>
      <c r="I101" s="50"/>
      <c r="J101" s="50"/>
      <c r="K101" s="50"/>
      <c r="L101" s="50"/>
    </row>
    <row r="102" spans="2:12">
      <c r="B102" s="50"/>
      <c r="C102" s="50"/>
      <c r="D102" s="50"/>
      <c r="E102" s="50"/>
      <c r="F102" s="50"/>
      <c r="G102" s="50"/>
      <c r="H102" s="50"/>
      <c r="I102" s="50"/>
      <c r="J102" s="50"/>
      <c r="K102" s="50"/>
      <c r="L102" s="50"/>
    </row>
    <row r="103" spans="2:12">
      <c r="B103" s="50"/>
      <c r="C103" s="50"/>
      <c r="D103" s="50"/>
      <c r="E103" s="50"/>
      <c r="F103" s="50"/>
      <c r="G103" s="50"/>
      <c r="H103" s="50"/>
      <c r="I103" s="50"/>
      <c r="J103" s="50"/>
      <c r="K103" s="50"/>
      <c r="L103" s="50"/>
    </row>
    <row r="104" spans="2:12">
      <c r="B104" s="50"/>
      <c r="C104" s="50"/>
      <c r="D104" s="50"/>
      <c r="E104" s="50"/>
      <c r="F104" s="50"/>
      <c r="G104" s="50"/>
      <c r="H104" s="50"/>
      <c r="I104" s="50"/>
      <c r="J104" s="50"/>
      <c r="K104" s="50"/>
      <c r="L104" s="50"/>
    </row>
    <row r="105" spans="2:12">
      <c r="B105" s="50"/>
      <c r="C105" s="50"/>
      <c r="D105" s="50"/>
      <c r="E105" s="50"/>
      <c r="F105" s="50"/>
      <c r="G105" s="50"/>
      <c r="H105" s="50"/>
      <c r="I105" s="50"/>
      <c r="J105" s="50"/>
      <c r="K105" s="50"/>
      <c r="L105" s="50"/>
    </row>
    <row r="106" spans="2:12">
      <c r="B106" s="50"/>
      <c r="C106" s="50"/>
      <c r="D106" s="50"/>
      <c r="E106" s="50"/>
      <c r="F106" s="50"/>
      <c r="G106" s="50"/>
      <c r="H106" s="50"/>
      <c r="I106" s="50"/>
      <c r="J106" s="50"/>
      <c r="K106" s="50"/>
      <c r="L106" s="50"/>
    </row>
    <row r="107" spans="2:12">
      <c r="B107" s="50"/>
      <c r="C107" s="50"/>
      <c r="D107" s="50"/>
      <c r="E107" s="50"/>
      <c r="F107" s="50"/>
      <c r="G107" s="50"/>
      <c r="H107" s="50"/>
      <c r="I107" s="50"/>
      <c r="J107" s="50"/>
      <c r="K107" s="50"/>
      <c r="L107" s="50"/>
    </row>
    <row r="108" spans="2:12">
      <c r="B108" s="50"/>
      <c r="C108" s="50"/>
      <c r="D108" s="50"/>
      <c r="E108" s="50"/>
      <c r="F108" s="50"/>
      <c r="G108" s="50"/>
      <c r="H108" s="50"/>
      <c r="I108" s="50"/>
      <c r="J108" s="50"/>
      <c r="K108" s="50"/>
      <c r="L108" s="50"/>
    </row>
    <row r="109" spans="2:12">
      <c r="B109" s="50"/>
      <c r="C109" s="50"/>
      <c r="D109" s="50"/>
      <c r="E109" s="50"/>
      <c r="F109" s="50"/>
      <c r="G109" s="50"/>
      <c r="H109" s="50"/>
      <c r="I109" s="50"/>
      <c r="J109" s="50"/>
      <c r="K109" s="50"/>
      <c r="L109" s="50"/>
    </row>
    <row r="110" spans="2:12">
      <c r="B110" s="50"/>
      <c r="C110" s="50"/>
      <c r="D110" s="50"/>
      <c r="E110" s="50"/>
      <c r="F110" s="50"/>
      <c r="G110" s="50"/>
      <c r="H110" s="50"/>
      <c r="I110" s="50"/>
      <c r="J110" s="50"/>
      <c r="K110" s="50"/>
      <c r="L110" s="50"/>
    </row>
    <row r="111" spans="2:12">
      <c r="B111" s="50"/>
      <c r="C111" s="50"/>
      <c r="D111" s="50"/>
      <c r="E111" s="50"/>
      <c r="F111" s="50"/>
      <c r="G111" s="50"/>
      <c r="H111" s="50"/>
      <c r="I111" s="50"/>
      <c r="J111" s="50"/>
      <c r="K111" s="50"/>
      <c r="L111" s="50"/>
    </row>
    <row r="112" spans="2:12">
      <c r="B112" s="50"/>
      <c r="C112" s="50"/>
      <c r="D112" s="50"/>
      <c r="E112" s="50"/>
      <c r="F112" s="50"/>
      <c r="G112" s="50"/>
      <c r="H112" s="50"/>
      <c r="I112" s="50"/>
      <c r="J112" s="50"/>
      <c r="K112" s="50"/>
      <c r="L112" s="50"/>
    </row>
    <row r="113" spans="2:12">
      <c r="B113" s="50"/>
      <c r="C113" s="50"/>
      <c r="D113" s="50"/>
      <c r="E113" s="50"/>
      <c r="F113" s="50"/>
      <c r="G113" s="50"/>
      <c r="H113" s="50"/>
      <c r="I113" s="50"/>
      <c r="J113" s="50"/>
      <c r="K113" s="50"/>
      <c r="L113" s="50"/>
    </row>
    <row r="114" spans="2:12">
      <c r="B114" s="50"/>
      <c r="C114" s="50"/>
      <c r="D114" s="50"/>
      <c r="E114" s="50"/>
      <c r="F114" s="50"/>
      <c r="G114" s="50"/>
      <c r="H114" s="50"/>
      <c r="I114" s="50"/>
      <c r="J114" s="50"/>
      <c r="K114" s="50"/>
      <c r="L114" s="50"/>
    </row>
    <row r="115" spans="2:12">
      <c r="B115" s="50"/>
      <c r="C115" s="50"/>
      <c r="D115" s="50"/>
      <c r="E115" s="50"/>
      <c r="F115" s="50"/>
      <c r="G115" s="50"/>
      <c r="H115" s="50"/>
      <c r="I115" s="50"/>
      <c r="J115" s="50"/>
      <c r="K115" s="50"/>
      <c r="L115" s="50"/>
    </row>
    <row r="116" spans="2:12">
      <c r="B116" s="50"/>
      <c r="C116" s="50"/>
      <c r="D116" s="50"/>
      <c r="E116" s="50"/>
      <c r="F116" s="50"/>
      <c r="G116" s="50"/>
      <c r="H116" s="50"/>
      <c r="I116" s="50"/>
      <c r="J116" s="50"/>
      <c r="K116" s="50"/>
      <c r="L116" s="50"/>
    </row>
    <row r="117" spans="2:12">
      <c r="B117" s="50"/>
      <c r="C117" s="50"/>
      <c r="D117" s="50"/>
      <c r="E117" s="50"/>
      <c r="F117" s="50"/>
      <c r="G117" s="50"/>
      <c r="H117" s="50"/>
      <c r="I117" s="50"/>
      <c r="J117" s="50"/>
      <c r="K117" s="50"/>
      <c r="L117" s="50"/>
    </row>
    <row r="118" spans="2:12">
      <c r="B118" s="50"/>
      <c r="C118" s="50"/>
      <c r="D118" s="50"/>
      <c r="E118" s="50"/>
      <c r="F118" s="50"/>
      <c r="G118" s="50"/>
      <c r="H118" s="50"/>
      <c r="I118" s="50"/>
      <c r="J118" s="50"/>
      <c r="K118" s="50"/>
      <c r="L118" s="50"/>
    </row>
    <row r="119" spans="2:12">
      <c r="B119" s="50"/>
      <c r="C119" s="50"/>
      <c r="D119" s="50"/>
      <c r="E119" s="50"/>
      <c r="F119" s="50"/>
      <c r="G119" s="50"/>
      <c r="H119" s="50"/>
      <c r="I119" s="50"/>
      <c r="J119" s="50"/>
      <c r="K119" s="50"/>
      <c r="L119" s="50"/>
    </row>
    <row r="120" spans="2:12">
      <c r="B120" s="50"/>
      <c r="C120" s="50"/>
      <c r="D120" s="50"/>
      <c r="E120" s="50"/>
      <c r="F120" s="50"/>
      <c r="G120" s="50"/>
      <c r="H120" s="50"/>
      <c r="I120" s="50"/>
      <c r="J120" s="50"/>
      <c r="K120" s="50"/>
      <c r="L120" s="50"/>
    </row>
    <row r="121" spans="2:12">
      <c r="B121" s="50"/>
      <c r="C121" s="50"/>
      <c r="D121" s="50"/>
      <c r="E121" s="50"/>
      <c r="F121" s="50"/>
      <c r="G121" s="50"/>
      <c r="H121" s="50"/>
      <c r="I121" s="50"/>
      <c r="J121" s="50"/>
      <c r="K121" s="50"/>
      <c r="L121" s="50"/>
    </row>
  </sheetData>
  <mergeCells count="6">
    <mergeCell ref="B9:M9"/>
    <mergeCell ref="B6:M6"/>
    <mergeCell ref="B39:M39"/>
    <mergeCell ref="N6:Y6"/>
    <mergeCell ref="N9:Y9"/>
    <mergeCell ref="N39:Y39"/>
  </mergeCells>
  <phoneticPr fontId="7" type="noConversion"/>
  <printOptions horizontalCentered="1"/>
  <pageMargins left="0.39370078740157483" right="0.39370078740157483" top="0.59055118110236227" bottom="0.59055118110236227" header="0.39370078740157483" footer="0.39370078740157483"/>
  <pageSetup paperSize="9" scale="52" fitToWidth="2" orientation="portrait" r:id="rId1"/>
  <headerFooter alignWithMargins="0">
    <oddHeader>&amp;C&amp;"Helvetica,Fett"&amp;12 2010</oddHeader>
    <oddFooter>&amp;C&amp;"Helvetica,Standard" Eidg. Steuerverwaltung  -  Administration fédérale des contributions  -  Amministrazione federale delle contribuzioni&amp;R24 - 25</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43"/>
    <pageSetUpPr fitToPage="1"/>
  </sheetPr>
  <dimension ref="A1:IV78"/>
  <sheetViews>
    <sheetView zoomScale="75" zoomScaleNormal="75" workbookViewId="0"/>
  </sheetViews>
  <sheetFormatPr baseColWidth="10" defaultColWidth="11.44140625" defaultRowHeight="13.2"/>
  <cols>
    <col min="1" max="1" width="9" style="615" customWidth="1"/>
    <col min="2" max="2" width="20.109375" style="616" customWidth="1"/>
    <col min="3" max="3" width="4.6640625" style="616" customWidth="1"/>
    <col min="4" max="4" width="13.5546875" style="616" customWidth="1"/>
    <col min="5" max="5" width="22.33203125" style="616" customWidth="1"/>
    <col min="6" max="6" width="10.33203125" style="617" customWidth="1"/>
    <col min="7" max="7" width="4.44140625" style="617" customWidth="1"/>
    <col min="8" max="8" width="3.5546875" style="617" customWidth="1"/>
    <col min="9" max="9" width="6.109375" style="617" customWidth="1"/>
    <col min="10" max="10" width="4.88671875" style="617" customWidth="1"/>
    <col min="11" max="11" width="16.88671875" style="617" customWidth="1"/>
    <col min="12" max="12" width="4.33203125" style="614" customWidth="1"/>
    <col min="13" max="13" width="11.44140625" style="614"/>
    <col min="14" max="14" width="10" style="614" customWidth="1"/>
    <col min="15" max="15" width="4.33203125" style="614" customWidth="1"/>
    <col min="16" max="16" width="10" style="614" customWidth="1"/>
    <col min="17" max="16384" width="11.44140625" style="614"/>
  </cols>
  <sheetData>
    <row r="1" spans="1:19" ht="17.399999999999999">
      <c r="A1" s="567" t="s">
        <v>356</v>
      </c>
      <c r="B1" s="567"/>
      <c r="C1" s="567"/>
      <c r="D1" s="567"/>
      <c r="E1" s="567"/>
      <c r="F1" s="612"/>
      <c r="G1" s="567"/>
      <c r="H1" s="567"/>
      <c r="I1" s="569"/>
      <c r="J1" s="567"/>
      <c r="K1" s="613"/>
      <c r="L1" s="613"/>
      <c r="M1" s="613"/>
      <c r="N1" s="613"/>
      <c r="O1" s="613"/>
      <c r="P1" s="613"/>
    </row>
    <row r="2" spans="1:19" ht="17.399999999999999">
      <c r="J2" s="614"/>
      <c r="K2" s="614"/>
      <c r="R2" s="571"/>
      <c r="S2" s="571"/>
    </row>
    <row r="3" spans="1:19" s="622" customFormat="1" ht="17.399999999999999">
      <c r="A3" s="506" t="s">
        <v>274</v>
      </c>
      <c r="B3" s="618"/>
      <c r="C3" s="618"/>
      <c r="D3" s="618"/>
      <c r="E3" s="618"/>
      <c r="F3" s="619"/>
      <c r="G3" s="619"/>
      <c r="H3" s="619"/>
      <c r="I3" s="619"/>
      <c r="J3" s="620"/>
      <c r="K3" s="621"/>
      <c r="L3" s="621"/>
      <c r="M3" s="621"/>
      <c r="N3" s="621"/>
      <c r="R3" s="571"/>
      <c r="S3" s="571"/>
    </row>
    <row r="4" spans="1:19" ht="15">
      <c r="A4" s="623"/>
      <c r="B4" s="624"/>
      <c r="C4" s="624"/>
      <c r="D4" s="624"/>
      <c r="E4" s="624"/>
      <c r="F4" s="625"/>
      <c r="G4" s="625"/>
      <c r="H4" s="625"/>
      <c r="I4" s="625"/>
      <c r="J4" s="626"/>
      <c r="K4" s="614"/>
      <c r="R4" s="506"/>
      <c r="S4" s="506"/>
    </row>
    <row r="5" spans="1:19" ht="15.6">
      <c r="A5" s="506" t="s">
        <v>220</v>
      </c>
      <c r="B5" s="624"/>
      <c r="C5" s="624"/>
      <c r="D5" s="624"/>
      <c r="E5" s="624"/>
      <c r="F5" s="625"/>
      <c r="G5" s="625"/>
      <c r="H5" s="625"/>
      <c r="I5" s="625"/>
      <c r="J5" s="626"/>
      <c r="K5" s="614"/>
      <c r="R5" s="546"/>
      <c r="S5" s="544"/>
    </row>
    <row r="6" spans="1:19" ht="21" customHeight="1">
      <c r="A6" s="627" t="s">
        <v>261</v>
      </c>
      <c r="B6" s="627"/>
      <c r="C6" s="624"/>
      <c r="D6" s="624"/>
      <c r="E6" s="624"/>
      <c r="F6" s="625"/>
      <c r="G6" s="625"/>
      <c r="H6" s="625"/>
      <c r="I6" s="627"/>
      <c r="J6" s="627"/>
      <c r="K6" s="614"/>
      <c r="R6" s="510"/>
      <c r="S6" s="506"/>
    </row>
    <row r="7" spans="1:19" ht="15.6">
      <c r="A7" s="631" t="s">
        <v>345</v>
      </c>
      <c r="B7" s="629"/>
      <c r="C7" s="629"/>
      <c r="D7" s="629"/>
      <c r="E7" s="630"/>
      <c r="F7" s="625"/>
      <c r="G7" s="625"/>
      <c r="H7" s="625"/>
      <c r="I7" s="628"/>
      <c r="J7" s="626"/>
      <c r="K7" s="614"/>
      <c r="R7" s="504"/>
      <c r="S7" s="506"/>
    </row>
    <row r="8" spans="1:19" ht="15.6">
      <c r="A8" s="628" t="s">
        <v>364</v>
      </c>
      <c r="B8" s="629"/>
      <c r="C8" s="629"/>
      <c r="D8" s="629"/>
      <c r="E8" s="630"/>
      <c r="F8" s="625"/>
      <c r="G8" s="625"/>
      <c r="H8" s="625"/>
      <c r="I8" s="631"/>
      <c r="J8" s="626"/>
      <c r="K8" s="614"/>
      <c r="R8" s="506"/>
      <c r="S8" s="506"/>
    </row>
    <row r="9" spans="1:19" ht="15.6">
      <c r="A9" s="628"/>
      <c r="B9" s="629"/>
      <c r="C9" s="629"/>
      <c r="D9" s="629"/>
      <c r="E9" s="629"/>
      <c r="F9" s="625"/>
      <c r="G9" s="625"/>
      <c r="H9" s="625"/>
      <c r="I9" s="628"/>
      <c r="J9" s="626"/>
      <c r="K9" s="614"/>
      <c r="R9" s="511"/>
      <c r="S9" s="512"/>
    </row>
    <row r="10" spans="1:19" ht="15">
      <c r="A10" s="511" t="s">
        <v>259</v>
      </c>
      <c r="B10" s="624"/>
      <c r="C10" s="624"/>
      <c r="D10" s="624"/>
      <c r="E10" s="624"/>
      <c r="F10" s="625"/>
      <c r="G10" s="625"/>
      <c r="H10" s="625"/>
      <c r="I10" s="631"/>
      <c r="J10" s="626"/>
      <c r="K10" s="614"/>
      <c r="R10" s="506"/>
      <c r="S10" s="506"/>
    </row>
    <row r="11" spans="1:19" ht="18.75" customHeight="1">
      <c r="A11" s="506" t="s">
        <v>244</v>
      </c>
      <c r="B11" s="627"/>
      <c r="C11" s="625"/>
      <c r="D11" s="625"/>
      <c r="E11" s="631"/>
      <c r="F11" s="625"/>
      <c r="G11" s="625"/>
      <c r="H11" s="625"/>
      <c r="I11" s="627"/>
      <c r="J11" s="626"/>
      <c r="K11" s="614"/>
      <c r="R11" s="506"/>
      <c r="S11" s="506"/>
    </row>
    <row r="12" spans="1:19" s="635" customFormat="1" ht="24" customHeight="1">
      <c r="A12" s="627" t="s">
        <v>316</v>
      </c>
      <c r="B12" s="632"/>
      <c r="C12" s="632"/>
      <c r="D12" s="632"/>
      <c r="E12" s="632"/>
      <c r="F12" s="633" t="s">
        <v>248</v>
      </c>
      <c r="G12" s="634"/>
      <c r="H12" s="634"/>
      <c r="I12" s="627"/>
      <c r="J12" s="634"/>
      <c r="R12" s="506"/>
      <c r="S12" s="506"/>
    </row>
    <row r="13" spans="1:19" ht="15.6">
      <c r="A13" s="628"/>
      <c r="B13" s="636"/>
      <c r="C13" s="636"/>
      <c r="D13" s="636"/>
      <c r="E13" s="636"/>
      <c r="F13" s="625"/>
      <c r="G13" s="625"/>
      <c r="H13" s="625"/>
      <c r="I13" s="637"/>
      <c r="J13" s="626"/>
      <c r="K13" s="614"/>
      <c r="R13" s="511"/>
      <c r="S13" s="512"/>
    </row>
    <row r="14" spans="1:19" ht="15">
      <c r="A14" s="506" t="s">
        <v>240</v>
      </c>
      <c r="B14" s="624"/>
      <c r="C14" s="624"/>
      <c r="D14" s="624"/>
      <c r="E14" s="624"/>
      <c r="F14" s="625"/>
      <c r="G14" s="625"/>
      <c r="H14" s="625"/>
      <c r="I14" s="625"/>
      <c r="J14" s="626"/>
      <c r="K14" s="614"/>
      <c r="R14" s="506"/>
      <c r="S14" s="506"/>
    </row>
    <row r="15" spans="1:19" ht="15">
      <c r="A15" s="631"/>
      <c r="B15" s="624"/>
      <c r="C15" s="624"/>
      <c r="D15" s="624"/>
      <c r="E15" s="624"/>
      <c r="F15" s="625"/>
      <c r="G15" s="625"/>
      <c r="H15" s="625"/>
      <c r="I15" s="625"/>
      <c r="J15" s="626"/>
      <c r="K15" s="614"/>
      <c r="R15" s="506"/>
      <c r="S15" s="506"/>
    </row>
    <row r="16" spans="1:19" ht="18.75" customHeight="1">
      <c r="A16" s="631" t="s">
        <v>263</v>
      </c>
      <c r="B16" s="624"/>
      <c r="C16" s="624"/>
      <c r="D16" s="624"/>
      <c r="E16" s="624"/>
      <c r="F16" s="638">
        <v>35000</v>
      </c>
      <c r="G16" s="625" t="s">
        <v>63</v>
      </c>
      <c r="H16" s="625"/>
      <c r="I16" s="625"/>
      <c r="J16" s="626"/>
      <c r="K16" s="614"/>
      <c r="R16" s="506"/>
      <c r="S16" s="506"/>
    </row>
    <row r="17" spans="1:19" ht="18.75" customHeight="1">
      <c r="A17" s="631" t="s">
        <v>264</v>
      </c>
      <c r="B17" s="624"/>
      <c r="C17" s="624"/>
      <c r="D17" s="624"/>
      <c r="E17" s="624"/>
      <c r="F17" s="639">
        <v>15000</v>
      </c>
      <c r="G17" s="640" t="s">
        <v>63</v>
      </c>
      <c r="H17" s="641"/>
      <c r="I17" s="625"/>
      <c r="J17" s="626"/>
      <c r="K17" s="614"/>
      <c r="R17" s="506"/>
      <c r="S17" s="506"/>
    </row>
    <row r="18" spans="1:19" ht="18.75" customHeight="1">
      <c r="A18" s="631" t="s">
        <v>265</v>
      </c>
      <c r="B18" s="624"/>
      <c r="C18" s="624"/>
      <c r="D18" s="624"/>
      <c r="E18" s="624"/>
      <c r="F18" s="638">
        <v>50000</v>
      </c>
      <c r="G18" s="625" t="s">
        <v>63</v>
      </c>
      <c r="H18" s="625"/>
      <c r="I18" s="625"/>
      <c r="J18" s="626"/>
      <c r="K18" s="614"/>
      <c r="R18" s="506"/>
      <c r="S18" s="506"/>
    </row>
    <row r="19" spans="1:19" ht="15" customHeight="1">
      <c r="A19" s="631"/>
      <c r="B19" s="624"/>
      <c r="C19" s="624"/>
      <c r="D19" s="624"/>
      <c r="E19" s="624"/>
      <c r="F19" s="638"/>
      <c r="G19" s="625"/>
      <c r="H19" s="625"/>
      <c r="I19" s="625"/>
      <c r="J19" s="626"/>
      <c r="K19" s="614"/>
      <c r="R19" s="506"/>
      <c r="S19" s="506"/>
    </row>
    <row r="20" spans="1:19" ht="15.6">
      <c r="A20" s="628" t="s">
        <v>222</v>
      </c>
      <c r="B20" s="636"/>
      <c r="C20" s="636"/>
      <c r="D20" s="636"/>
      <c r="E20" s="636"/>
      <c r="F20" s="625"/>
      <c r="G20" s="625"/>
      <c r="H20" s="625"/>
      <c r="I20" s="637"/>
      <c r="J20" s="626"/>
      <c r="K20" s="614"/>
      <c r="R20" s="506"/>
      <c r="S20" s="506"/>
    </row>
    <row r="21" spans="1:19" ht="15">
      <c r="A21" s="631" t="s">
        <v>372</v>
      </c>
      <c r="B21" s="624"/>
      <c r="C21" s="624"/>
      <c r="D21" s="624"/>
      <c r="E21" s="624"/>
      <c r="F21" s="625" t="s">
        <v>217</v>
      </c>
      <c r="G21" s="625"/>
      <c r="H21" s="625"/>
      <c r="I21" s="625"/>
      <c r="J21" s="626"/>
      <c r="K21" s="614"/>
      <c r="R21" s="506"/>
      <c r="S21" s="506"/>
    </row>
    <row r="22" spans="1:19" ht="15">
      <c r="A22" s="631" t="s">
        <v>266</v>
      </c>
      <c r="B22" s="642"/>
      <c r="C22" s="642"/>
      <c r="D22" s="642"/>
      <c r="E22" s="642"/>
      <c r="F22" s="638">
        <v>1793.75</v>
      </c>
      <c r="G22" s="625" t="s">
        <v>63</v>
      </c>
      <c r="H22" s="625"/>
      <c r="I22" s="627"/>
      <c r="J22" s="626"/>
      <c r="K22" s="614"/>
      <c r="R22" s="515"/>
      <c r="S22" s="506"/>
    </row>
    <row r="23" spans="1:19" ht="15">
      <c r="A23" s="631" t="s">
        <v>267</v>
      </c>
      <c r="B23" s="642"/>
      <c r="C23" s="642"/>
      <c r="D23" s="642"/>
      <c r="E23" s="642"/>
      <c r="F23" s="638">
        <v>768.75</v>
      </c>
      <c r="G23" s="625" t="s">
        <v>63</v>
      </c>
      <c r="H23" s="625"/>
      <c r="I23" s="627"/>
      <c r="J23" s="626"/>
      <c r="K23" s="614"/>
      <c r="R23" s="515"/>
      <c r="S23" s="506"/>
    </row>
    <row r="24" spans="1:19" ht="15">
      <c r="A24" s="631"/>
      <c r="B24" s="642"/>
      <c r="C24" s="642"/>
      <c r="D24" s="642"/>
      <c r="E24" s="642"/>
      <c r="F24" s="638"/>
      <c r="G24" s="625"/>
      <c r="H24" s="625"/>
      <c r="I24" s="627"/>
      <c r="J24" s="626"/>
      <c r="K24" s="614"/>
      <c r="R24" s="515"/>
      <c r="S24" s="506"/>
    </row>
    <row r="25" spans="1:19" ht="15">
      <c r="A25" s="631" t="s">
        <v>323</v>
      </c>
      <c r="B25" s="624"/>
      <c r="C25" s="624"/>
      <c r="D25" s="624"/>
      <c r="E25" s="624"/>
      <c r="F25" s="625"/>
      <c r="G25" s="625"/>
      <c r="H25" s="625"/>
      <c r="I25" s="625"/>
      <c r="J25" s="626"/>
      <c r="K25" s="614"/>
      <c r="R25" s="515"/>
      <c r="S25" s="506"/>
    </row>
    <row r="26" spans="1:19" ht="15">
      <c r="A26" s="631" t="s">
        <v>266</v>
      </c>
      <c r="B26" s="642"/>
      <c r="C26" s="642"/>
      <c r="D26" s="642"/>
      <c r="E26" s="642"/>
      <c r="F26" s="638">
        <v>385.00000000000006</v>
      </c>
      <c r="G26" s="625" t="s">
        <v>63</v>
      </c>
      <c r="H26" s="625"/>
      <c r="I26" s="627"/>
      <c r="J26" s="626"/>
      <c r="K26" s="614"/>
      <c r="R26" s="515"/>
      <c r="S26" s="506"/>
    </row>
    <row r="27" spans="1:19" ht="15">
      <c r="A27" s="631" t="s">
        <v>267</v>
      </c>
      <c r="B27" s="642"/>
      <c r="C27" s="642"/>
      <c r="D27" s="642"/>
      <c r="E27" s="642"/>
      <c r="F27" s="638">
        <v>165.00000000000003</v>
      </c>
      <c r="G27" s="625" t="s">
        <v>63</v>
      </c>
      <c r="H27" s="625"/>
      <c r="I27" s="627"/>
      <c r="J27" s="626"/>
      <c r="K27" s="614"/>
      <c r="R27" s="519"/>
      <c r="S27" s="506"/>
    </row>
    <row r="28" spans="1:19" ht="15">
      <c r="A28" s="631"/>
      <c r="B28" s="642"/>
      <c r="C28" s="642"/>
      <c r="D28" s="642"/>
      <c r="E28" s="642"/>
      <c r="F28" s="625"/>
      <c r="G28" s="625"/>
      <c r="H28" s="625"/>
      <c r="I28" s="627"/>
      <c r="J28" s="626"/>
      <c r="K28" s="614"/>
      <c r="R28" s="519"/>
      <c r="S28" s="506"/>
    </row>
    <row r="29" spans="1:19" ht="15">
      <c r="A29" s="631" t="s">
        <v>268</v>
      </c>
      <c r="B29" s="624"/>
      <c r="C29" s="624"/>
      <c r="D29" s="624"/>
      <c r="E29" s="624"/>
      <c r="F29" s="625" t="s">
        <v>217</v>
      </c>
      <c r="G29" s="625"/>
      <c r="H29" s="625"/>
      <c r="I29" s="625"/>
      <c r="J29" s="626"/>
      <c r="K29" s="614"/>
      <c r="R29" s="519"/>
      <c r="S29" s="506"/>
    </row>
    <row r="30" spans="1:19" ht="15">
      <c r="A30" s="631" t="s">
        <v>266</v>
      </c>
      <c r="B30" s="642"/>
      <c r="C30" s="642"/>
      <c r="D30" s="642"/>
      <c r="E30" s="642"/>
      <c r="F30" s="638">
        <v>1750</v>
      </c>
      <c r="G30" s="625" t="s">
        <v>63</v>
      </c>
      <c r="H30" s="625"/>
      <c r="I30" s="627"/>
      <c r="J30" s="626"/>
      <c r="K30" s="614"/>
      <c r="R30" s="519"/>
      <c r="S30" s="506"/>
    </row>
    <row r="31" spans="1:19" ht="15">
      <c r="A31" s="631" t="s">
        <v>267</v>
      </c>
      <c r="B31" s="642"/>
      <c r="C31" s="642"/>
      <c r="D31" s="642"/>
      <c r="E31" s="642"/>
      <c r="F31" s="638">
        <v>750</v>
      </c>
      <c r="G31" s="625" t="s">
        <v>63</v>
      </c>
      <c r="H31" s="625"/>
      <c r="I31" s="627"/>
      <c r="J31" s="626"/>
      <c r="K31" s="614"/>
      <c r="R31" s="519"/>
      <c r="S31" s="506"/>
    </row>
    <row r="32" spans="1:19" ht="15">
      <c r="A32" s="631"/>
      <c r="B32" s="642"/>
      <c r="C32" s="642"/>
      <c r="D32" s="642"/>
      <c r="E32" s="642"/>
      <c r="F32" s="638"/>
      <c r="G32" s="625"/>
      <c r="H32" s="625"/>
      <c r="I32" s="627"/>
      <c r="J32" s="626"/>
      <c r="K32" s="614"/>
      <c r="R32" s="519"/>
      <c r="S32" s="506"/>
    </row>
    <row r="33" spans="1:19" ht="15">
      <c r="A33" s="506" t="s">
        <v>235</v>
      </c>
      <c r="B33" s="624"/>
      <c r="C33" s="624"/>
      <c r="D33" s="624"/>
      <c r="E33" s="624"/>
      <c r="F33" s="811">
        <v>7800</v>
      </c>
      <c r="G33" s="644" t="s">
        <v>63</v>
      </c>
      <c r="H33" s="641"/>
      <c r="I33" s="625"/>
      <c r="J33" s="626"/>
      <c r="K33" s="614"/>
      <c r="R33" s="512"/>
      <c r="S33" s="506"/>
    </row>
    <row r="34" spans="1:19" ht="15">
      <c r="A34" s="506" t="s">
        <v>234</v>
      </c>
      <c r="B34" s="624"/>
      <c r="C34" s="624"/>
      <c r="D34" s="624"/>
      <c r="E34" s="624"/>
      <c r="F34" s="645"/>
      <c r="G34" s="646"/>
      <c r="H34" s="641"/>
      <c r="I34" s="625"/>
      <c r="J34" s="626"/>
      <c r="K34" s="614"/>
      <c r="R34" s="512"/>
      <c r="S34" s="506"/>
    </row>
    <row r="35" spans="1:19" s="635" customFormat="1" ht="15.75" customHeight="1">
      <c r="A35" s="506" t="s">
        <v>269</v>
      </c>
      <c r="B35" s="632"/>
      <c r="C35" s="632"/>
      <c r="D35" s="632"/>
      <c r="E35" s="632"/>
      <c r="F35" s="812">
        <v>6696</v>
      </c>
      <c r="G35" s="648" t="s">
        <v>63</v>
      </c>
      <c r="H35" s="649"/>
      <c r="I35" s="634"/>
      <c r="J35" s="634"/>
      <c r="R35" s="519"/>
      <c r="S35" s="506"/>
    </row>
    <row r="36" spans="1:19" ht="15">
      <c r="A36" s="631"/>
      <c r="B36" s="624"/>
      <c r="C36" s="624"/>
      <c r="D36" s="624"/>
      <c r="E36" s="624"/>
      <c r="F36" s="638">
        <f>F33-F35</f>
        <v>1104</v>
      </c>
      <c r="G36" s="625" t="s">
        <v>63</v>
      </c>
      <c r="H36" s="625"/>
      <c r="I36" s="625"/>
      <c r="J36" s="626"/>
      <c r="K36" s="614"/>
      <c r="R36" s="519"/>
      <c r="S36" s="506"/>
    </row>
    <row r="37" spans="1:19" ht="15">
      <c r="A37" s="631" t="s">
        <v>270</v>
      </c>
      <c r="B37" s="624"/>
      <c r="C37" s="624"/>
      <c r="D37" s="624"/>
      <c r="E37" s="624"/>
      <c r="F37" s="625" t="s">
        <v>217</v>
      </c>
      <c r="G37" s="625"/>
      <c r="H37" s="625"/>
      <c r="I37" s="625"/>
      <c r="J37" s="626"/>
      <c r="K37" s="614"/>
      <c r="R37" s="519"/>
      <c r="S37" s="506"/>
    </row>
    <row r="38" spans="1:19" ht="15">
      <c r="A38" s="506" t="s">
        <v>271</v>
      </c>
      <c r="B38" s="624"/>
      <c r="C38" s="624"/>
      <c r="D38" s="624"/>
      <c r="E38" s="624"/>
      <c r="F38" s="625"/>
      <c r="G38" s="625"/>
      <c r="H38" s="625"/>
      <c r="I38" s="625"/>
      <c r="J38" s="626"/>
      <c r="K38" s="614"/>
      <c r="R38" s="519"/>
      <c r="S38" s="506"/>
    </row>
    <row r="39" spans="1:19" ht="15">
      <c r="A39" s="631" t="s">
        <v>266</v>
      </c>
      <c r="B39" s="650"/>
      <c r="C39" s="650"/>
      <c r="D39" s="650"/>
      <c r="E39" s="650"/>
      <c r="F39" s="638">
        <v>2000</v>
      </c>
      <c r="G39" s="625" t="s">
        <v>63</v>
      </c>
      <c r="H39" s="625"/>
      <c r="I39" s="627"/>
      <c r="J39" s="626"/>
      <c r="K39" s="614"/>
      <c r="R39" s="519"/>
      <c r="S39" s="506"/>
    </row>
    <row r="40" spans="1:19" ht="15.6">
      <c r="A40" s="631" t="s">
        <v>267</v>
      </c>
      <c r="B40" s="650"/>
      <c r="C40" s="650"/>
      <c r="D40" s="650"/>
      <c r="E40" s="650"/>
      <c r="F40" s="638">
        <v>2000</v>
      </c>
      <c r="G40" s="625" t="s">
        <v>63</v>
      </c>
      <c r="H40" s="625"/>
      <c r="I40" s="627"/>
      <c r="J40" s="626"/>
      <c r="K40" s="614"/>
      <c r="R40" s="531"/>
      <c r="S40" s="532"/>
    </row>
    <row r="41" spans="1:19" ht="15">
      <c r="A41" s="631"/>
      <c r="B41" s="650"/>
      <c r="C41" s="650"/>
      <c r="D41" s="650"/>
      <c r="E41" s="650"/>
      <c r="F41" s="638"/>
      <c r="G41" s="625"/>
      <c r="H41" s="625"/>
      <c r="I41" s="627"/>
      <c r="J41" s="626"/>
      <c r="K41" s="614"/>
      <c r="R41" s="519"/>
      <c r="S41" s="506"/>
    </row>
    <row r="42" spans="1:19" ht="15">
      <c r="A42" s="631" t="s">
        <v>272</v>
      </c>
      <c r="B42" s="624"/>
      <c r="C42" s="624"/>
      <c r="D42" s="624"/>
      <c r="E42" s="624"/>
      <c r="F42" s="651">
        <v>5900</v>
      </c>
      <c r="G42" s="641" t="s">
        <v>63</v>
      </c>
      <c r="H42" s="641"/>
      <c r="I42" s="625"/>
      <c r="J42" s="626"/>
      <c r="K42" s="614"/>
      <c r="R42" s="519"/>
      <c r="S42" s="506"/>
    </row>
    <row r="43" spans="1:19" ht="15">
      <c r="A43" s="631"/>
      <c r="B43" s="624"/>
      <c r="C43" s="624"/>
      <c r="D43" s="624"/>
      <c r="E43" s="624"/>
      <c r="F43" s="651"/>
      <c r="G43" s="641"/>
      <c r="H43" s="641"/>
      <c r="I43" s="625"/>
      <c r="J43" s="626"/>
      <c r="K43" s="614"/>
      <c r="R43" s="519"/>
      <c r="S43" s="506"/>
    </row>
    <row r="44" spans="1:19" ht="15">
      <c r="A44" s="506" t="s">
        <v>257</v>
      </c>
      <c r="B44" s="624"/>
      <c r="C44" s="624"/>
      <c r="D44" s="624"/>
      <c r="E44" s="624"/>
      <c r="F44" s="813">
        <v>18000</v>
      </c>
      <c r="G44" s="814" t="s">
        <v>63</v>
      </c>
      <c r="H44" s="641"/>
      <c r="I44" s="625"/>
      <c r="J44" s="626"/>
      <c r="K44" s="614"/>
      <c r="R44" s="519"/>
      <c r="S44" s="506"/>
    </row>
    <row r="45" spans="1:19" ht="15">
      <c r="A45" s="631"/>
      <c r="B45" s="624"/>
      <c r="C45" s="624"/>
      <c r="D45" s="624"/>
      <c r="E45" s="624"/>
      <c r="F45" s="651"/>
      <c r="G45" s="641"/>
      <c r="H45" s="641"/>
      <c r="I45" s="625"/>
      <c r="J45" s="626"/>
      <c r="K45" s="614"/>
      <c r="R45" s="519"/>
      <c r="S45" s="506"/>
    </row>
    <row r="46" spans="1:19" ht="15">
      <c r="A46" s="519" t="s">
        <v>223</v>
      </c>
      <c r="B46" s="632"/>
      <c r="C46" s="632"/>
      <c r="D46" s="632"/>
      <c r="E46" s="632"/>
      <c r="F46" s="815">
        <v>15300</v>
      </c>
      <c r="G46" s="653" t="s">
        <v>63</v>
      </c>
      <c r="H46" s="649"/>
      <c r="I46" s="634"/>
      <c r="J46" s="626"/>
      <c r="K46" s="614"/>
      <c r="R46" s="519"/>
      <c r="S46" s="506"/>
    </row>
    <row r="47" spans="1:19" ht="15">
      <c r="A47" s="631"/>
      <c r="B47" s="624"/>
      <c r="C47" s="624"/>
      <c r="D47" s="624"/>
      <c r="E47" s="624"/>
      <c r="F47" s="641"/>
      <c r="G47" s="654"/>
      <c r="H47" s="654"/>
      <c r="I47" s="625"/>
      <c r="J47" s="626"/>
      <c r="K47" s="614"/>
      <c r="R47" s="519"/>
      <c r="S47" s="506"/>
    </row>
    <row r="48" spans="1:19" ht="15.6">
      <c r="A48" s="531" t="s">
        <v>224</v>
      </c>
      <c r="B48" s="624"/>
      <c r="C48" s="624"/>
      <c r="D48" s="624"/>
      <c r="E48" s="624"/>
      <c r="F48" s="816">
        <v>36</v>
      </c>
      <c r="G48" s="640" t="s">
        <v>63</v>
      </c>
      <c r="H48" s="641"/>
      <c r="I48" s="625"/>
      <c r="J48" s="626"/>
      <c r="K48" s="614"/>
      <c r="R48" s="519"/>
      <c r="S48" s="506"/>
    </row>
    <row r="49" spans="1:256" s="635" customFormat="1" ht="20.25" customHeight="1">
      <c r="A49" s="519" t="s">
        <v>246</v>
      </c>
      <c r="B49" s="632"/>
      <c r="C49" s="632"/>
      <c r="D49" s="656">
        <v>1</v>
      </c>
      <c r="E49" s="632"/>
      <c r="F49" s="817">
        <f>F48*D49</f>
        <v>36</v>
      </c>
      <c r="G49" s="634" t="s">
        <v>63</v>
      </c>
      <c r="H49" s="634"/>
      <c r="I49" s="634"/>
      <c r="J49" s="658"/>
      <c r="N49" s="659"/>
      <c r="R49" s="519"/>
      <c r="S49" s="506"/>
    </row>
    <row r="50" spans="1:256" ht="15">
      <c r="A50" s="519" t="s">
        <v>225</v>
      </c>
      <c r="B50" s="624"/>
      <c r="C50" s="624"/>
      <c r="D50" s="660">
        <v>1.19</v>
      </c>
      <c r="E50" s="624"/>
      <c r="F50" s="817">
        <f>INT((D$50*$F$48+0.025)/0.05)*0.05</f>
        <v>42.85</v>
      </c>
      <c r="G50" s="625" t="s">
        <v>63</v>
      </c>
      <c r="H50" s="625"/>
      <c r="I50" s="625"/>
      <c r="J50" s="662"/>
      <c r="K50" s="614"/>
      <c r="N50" s="659"/>
      <c r="R50" s="519"/>
      <c r="S50" s="506"/>
    </row>
    <row r="51" spans="1:256" ht="15">
      <c r="A51" s="519" t="s">
        <v>226</v>
      </c>
      <c r="B51" s="624"/>
      <c r="C51" s="624"/>
      <c r="D51" s="660">
        <v>0.1</v>
      </c>
      <c r="E51" s="624"/>
      <c r="F51" s="818">
        <f>INT(((F48*D51)+0.025)/0.05)*0.05</f>
        <v>3.6</v>
      </c>
      <c r="G51" s="625" t="s">
        <v>63</v>
      </c>
      <c r="H51" s="625"/>
      <c r="I51" s="625"/>
      <c r="J51" s="662"/>
      <c r="K51" s="614"/>
      <c r="N51" s="659"/>
    </row>
    <row r="52" spans="1:256" ht="15">
      <c r="A52" s="519" t="s">
        <v>227</v>
      </c>
      <c r="B52" s="624"/>
      <c r="C52" s="624"/>
      <c r="D52" s="624"/>
      <c r="E52" s="624"/>
      <c r="F52" s="818">
        <v>48</v>
      </c>
      <c r="G52" s="625" t="s">
        <v>63</v>
      </c>
      <c r="H52" s="625"/>
      <c r="I52" s="625"/>
      <c r="J52" s="626"/>
      <c r="K52" s="614"/>
      <c r="R52" s="519"/>
      <c r="S52" s="506"/>
    </row>
    <row r="53" spans="1:256" ht="4.5" customHeight="1">
      <c r="A53" s="631"/>
      <c r="B53" s="624"/>
      <c r="C53" s="624"/>
      <c r="D53" s="624"/>
      <c r="E53" s="624"/>
      <c r="F53" s="655"/>
      <c r="G53" s="640"/>
      <c r="H53" s="625"/>
      <c r="I53" s="625"/>
      <c r="J53" s="626"/>
      <c r="K53" s="614"/>
      <c r="R53" s="519"/>
      <c r="S53" s="506"/>
    </row>
    <row r="54" spans="1:256" ht="15">
      <c r="A54" s="631"/>
      <c r="B54" s="624"/>
      <c r="C54" s="624"/>
      <c r="D54" s="624"/>
      <c r="E54" s="624"/>
      <c r="F54" s="661"/>
      <c r="G54" s="625"/>
      <c r="H54" s="625"/>
      <c r="I54" s="625"/>
      <c r="J54" s="625"/>
      <c r="K54" s="625"/>
      <c r="L54" s="626"/>
      <c r="R54" s="519"/>
      <c r="S54" s="506"/>
    </row>
    <row r="55" spans="1:256" ht="18" customHeight="1">
      <c r="A55" s="539" t="s">
        <v>294</v>
      </c>
      <c r="B55" s="663"/>
      <c r="C55" s="663"/>
      <c r="D55" s="663"/>
      <c r="E55" s="663"/>
      <c r="F55" s="664">
        <f>SUM(F49:F52)</f>
        <v>130.44999999999999</v>
      </c>
      <c r="G55" s="665" t="s">
        <v>63</v>
      </c>
      <c r="H55" s="614"/>
      <c r="I55" s="614"/>
      <c r="J55" s="614"/>
      <c r="K55" s="614"/>
      <c r="R55" s="543"/>
      <c r="S55" s="544"/>
    </row>
    <row r="56" spans="1:256" s="667" customFormat="1" ht="5.25" customHeight="1">
      <c r="A56" s="614"/>
      <c r="B56" s="614"/>
      <c r="C56" s="614"/>
      <c r="D56" s="614"/>
      <c r="E56" s="614"/>
      <c r="F56" s="666"/>
      <c r="G56" s="666"/>
      <c r="H56" s="614"/>
      <c r="I56" s="614"/>
      <c r="J56" s="614"/>
      <c r="K56" s="614"/>
      <c r="L56" s="614"/>
      <c r="M56" s="614"/>
      <c r="N56" s="614"/>
      <c r="O56" s="614"/>
      <c r="P56" s="614"/>
      <c r="Q56" s="614"/>
      <c r="R56" s="519"/>
      <c r="S56" s="506"/>
      <c r="T56" s="614"/>
      <c r="U56" s="614"/>
      <c r="V56" s="614"/>
      <c r="W56" s="614"/>
      <c r="X56" s="614"/>
      <c r="Y56" s="614"/>
      <c r="Z56" s="614"/>
      <c r="AA56" s="614"/>
      <c r="AB56" s="614"/>
      <c r="AC56" s="614"/>
      <c r="AD56" s="614"/>
      <c r="AE56" s="614"/>
      <c r="AF56" s="614"/>
      <c r="AG56" s="614"/>
      <c r="AH56" s="614"/>
      <c r="AI56" s="614"/>
      <c r="AJ56" s="614"/>
      <c r="AK56" s="614"/>
      <c r="AL56" s="614"/>
      <c r="AM56" s="614"/>
      <c r="AN56" s="614"/>
      <c r="AO56" s="614"/>
      <c r="AP56" s="614"/>
      <c r="AQ56" s="614"/>
      <c r="AR56" s="614"/>
      <c r="AS56" s="614"/>
      <c r="AT56" s="614"/>
      <c r="AU56" s="614"/>
      <c r="AV56" s="614"/>
      <c r="AW56" s="614"/>
      <c r="AX56" s="614"/>
      <c r="AY56" s="614"/>
      <c r="AZ56" s="614"/>
      <c r="BA56" s="614"/>
      <c r="BB56" s="614"/>
      <c r="BC56" s="614"/>
      <c r="BD56" s="614"/>
      <c r="BE56" s="614"/>
      <c r="BF56" s="614"/>
      <c r="BG56" s="614"/>
      <c r="BH56" s="614"/>
      <c r="BI56" s="614"/>
      <c r="BJ56" s="614"/>
      <c r="BK56" s="614"/>
      <c r="BL56" s="614"/>
      <c r="BM56" s="614"/>
      <c r="BN56" s="614"/>
      <c r="BO56" s="614"/>
      <c r="BP56" s="614"/>
      <c r="BQ56" s="614"/>
      <c r="BR56" s="614"/>
      <c r="BS56" s="614"/>
      <c r="BT56" s="614"/>
      <c r="BU56" s="614"/>
      <c r="BV56" s="614"/>
      <c r="BW56" s="614"/>
      <c r="BX56" s="614"/>
      <c r="BY56" s="614"/>
      <c r="BZ56" s="614"/>
      <c r="CA56" s="614"/>
      <c r="CB56" s="614"/>
      <c r="CC56" s="614"/>
      <c r="CD56" s="614"/>
      <c r="CE56" s="614"/>
      <c r="CF56" s="614"/>
      <c r="CG56" s="614"/>
      <c r="CH56" s="614"/>
      <c r="CI56" s="614"/>
      <c r="CJ56" s="614"/>
      <c r="CK56" s="614"/>
      <c r="CL56" s="614"/>
      <c r="CM56" s="614"/>
      <c r="CN56" s="614"/>
      <c r="CO56" s="614"/>
      <c r="CP56" s="614"/>
      <c r="CQ56" s="614"/>
      <c r="CR56" s="614"/>
      <c r="CS56" s="614"/>
      <c r="CT56" s="614"/>
      <c r="CU56" s="614"/>
      <c r="CV56" s="614"/>
      <c r="CW56" s="614"/>
      <c r="CX56" s="614"/>
      <c r="CY56" s="614"/>
      <c r="CZ56" s="614"/>
      <c r="DA56" s="614"/>
      <c r="DB56" s="614"/>
      <c r="DC56" s="614"/>
      <c r="DD56" s="614"/>
      <c r="DE56" s="614"/>
      <c r="DF56" s="614"/>
      <c r="DG56" s="614"/>
      <c r="DH56" s="614"/>
      <c r="DI56" s="614"/>
      <c r="DJ56" s="614"/>
      <c r="DK56" s="614"/>
      <c r="DL56" s="614"/>
      <c r="DM56" s="614"/>
      <c r="DN56" s="614"/>
      <c r="DO56" s="614"/>
      <c r="DP56" s="614"/>
      <c r="DQ56" s="614"/>
      <c r="DR56" s="614"/>
      <c r="DS56" s="614"/>
      <c r="DT56" s="614"/>
      <c r="DU56" s="614"/>
      <c r="DV56" s="614"/>
      <c r="DW56" s="614"/>
      <c r="DX56" s="614"/>
      <c r="DY56" s="614"/>
      <c r="DZ56" s="614"/>
      <c r="EA56" s="614"/>
      <c r="EB56" s="614"/>
      <c r="EC56" s="614"/>
      <c r="ED56" s="614"/>
      <c r="EE56" s="614"/>
      <c r="EF56" s="614"/>
      <c r="EG56" s="614"/>
      <c r="EH56" s="614"/>
      <c r="EI56" s="614"/>
      <c r="EJ56" s="614"/>
      <c r="EK56" s="614"/>
      <c r="EL56" s="614"/>
      <c r="EM56" s="614"/>
      <c r="EN56" s="614"/>
      <c r="EO56" s="614"/>
      <c r="EP56" s="614"/>
      <c r="EQ56" s="614"/>
      <c r="ER56" s="614"/>
      <c r="ES56" s="614"/>
      <c r="ET56" s="614"/>
      <c r="EU56" s="614"/>
      <c r="EV56" s="614"/>
      <c r="EW56" s="614"/>
      <c r="EX56" s="614"/>
      <c r="EY56" s="614"/>
      <c r="EZ56" s="614"/>
      <c r="FA56" s="614"/>
      <c r="FB56" s="614"/>
      <c r="FC56" s="614"/>
      <c r="FD56" s="614"/>
      <c r="FE56" s="614"/>
      <c r="FF56" s="614"/>
      <c r="FG56" s="614"/>
      <c r="FH56" s="614"/>
      <c r="FI56" s="614"/>
      <c r="FJ56" s="614"/>
      <c r="FK56" s="614"/>
      <c r="FL56" s="614"/>
      <c r="FM56" s="614"/>
      <c r="FN56" s="614"/>
      <c r="FO56" s="614"/>
      <c r="FP56" s="614"/>
      <c r="FQ56" s="614"/>
      <c r="FR56" s="614"/>
      <c r="FS56" s="614"/>
      <c r="FT56" s="614"/>
      <c r="FU56" s="614"/>
      <c r="FV56" s="614"/>
      <c r="FW56" s="614"/>
      <c r="FX56" s="614"/>
      <c r="FY56" s="614"/>
      <c r="FZ56" s="614"/>
      <c r="GA56" s="614"/>
      <c r="GB56" s="614"/>
      <c r="GC56" s="614"/>
      <c r="GD56" s="614"/>
      <c r="GE56" s="614"/>
      <c r="GF56" s="614"/>
      <c r="GG56" s="614"/>
      <c r="GH56" s="614"/>
      <c r="GI56" s="614"/>
      <c r="GJ56" s="614"/>
      <c r="GK56" s="614"/>
      <c r="GL56" s="614"/>
      <c r="GM56" s="614"/>
      <c r="GN56" s="614"/>
      <c r="GO56" s="614"/>
      <c r="GP56" s="614"/>
      <c r="GQ56" s="614"/>
      <c r="GR56" s="614"/>
      <c r="GS56" s="614"/>
      <c r="GT56" s="614"/>
      <c r="GU56" s="614"/>
      <c r="GV56" s="614"/>
      <c r="GW56" s="614"/>
      <c r="GX56" s="614"/>
      <c r="GY56" s="614"/>
      <c r="GZ56" s="614"/>
      <c r="HA56" s="614"/>
      <c r="HB56" s="614"/>
      <c r="HC56" s="614"/>
      <c r="HD56" s="614"/>
      <c r="HE56" s="614"/>
      <c r="HF56" s="614"/>
      <c r="HG56" s="614"/>
      <c r="HH56" s="614"/>
      <c r="HI56" s="614"/>
      <c r="HJ56" s="614"/>
      <c r="HK56" s="614"/>
      <c r="HL56" s="614"/>
      <c r="HM56" s="614"/>
      <c r="HN56" s="614"/>
      <c r="HO56" s="614"/>
      <c r="HP56" s="614"/>
      <c r="HQ56" s="614"/>
      <c r="HR56" s="614"/>
      <c r="HS56" s="614"/>
      <c r="HT56" s="614"/>
      <c r="HU56" s="614"/>
      <c r="HV56" s="614"/>
      <c r="HW56" s="614"/>
      <c r="HX56" s="614"/>
      <c r="HY56" s="614"/>
      <c r="HZ56" s="614"/>
      <c r="IA56" s="614"/>
      <c r="IB56" s="614"/>
      <c r="IC56" s="614"/>
      <c r="ID56" s="614"/>
      <c r="IE56" s="614"/>
      <c r="IF56" s="614"/>
      <c r="IG56" s="614"/>
      <c r="IH56" s="614"/>
      <c r="II56" s="614"/>
      <c r="IJ56" s="614"/>
      <c r="IK56" s="614"/>
      <c r="IL56" s="614"/>
      <c r="IM56" s="614"/>
      <c r="IN56" s="614"/>
      <c r="IO56" s="614"/>
      <c r="IP56" s="614"/>
      <c r="IQ56" s="614"/>
      <c r="IR56" s="614"/>
      <c r="IS56" s="614"/>
      <c r="IT56" s="614"/>
      <c r="IU56" s="614"/>
      <c r="IV56" s="614"/>
    </row>
    <row r="57" spans="1:256" ht="15">
      <c r="A57" s="631"/>
      <c r="B57" s="624"/>
      <c r="C57" s="624"/>
      <c r="D57" s="624"/>
      <c r="E57" s="624"/>
      <c r="F57" s="625"/>
      <c r="G57" s="625"/>
      <c r="H57" s="625"/>
      <c r="I57" s="625"/>
      <c r="J57" s="625"/>
      <c r="K57" s="625"/>
      <c r="L57" s="626"/>
      <c r="R57" s="519"/>
      <c r="S57" s="506"/>
    </row>
    <row r="58" spans="1:256" s="668" customFormat="1" ht="15.6">
      <c r="A58" s="543" t="s">
        <v>230</v>
      </c>
      <c r="B58" s="543"/>
      <c r="C58" s="543"/>
      <c r="D58" s="543"/>
      <c r="E58" s="543"/>
      <c r="F58" s="544"/>
      <c r="G58" s="544"/>
      <c r="H58" s="544"/>
      <c r="I58" s="544"/>
      <c r="J58" s="544"/>
      <c r="K58" s="544"/>
      <c r="M58" s="544"/>
      <c r="N58" s="546"/>
      <c r="O58" s="544"/>
      <c r="P58" s="544"/>
      <c r="Q58" s="544"/>
      <c r="R58" s="519"/>
      <c r="S58" s="506"/>
    </row>
    <row r="59" spans="1:256" ht="21" customHeight="1">
      <c r="A59" s="519" t="s">
        <v>228</v>
      </c>
      <c r="B59" s="519"/>
      <c r="C59" s="519"/>
      <c r="D59" s="519"/>
      <c r="E59" s="519"/>
      <c r="F59" s="506"/>
      <c r="G59" s="506"/>
      <c r="H59" s="506"/>
      <c r="I59" s="506"/>
      <c r="J59" s="506"/>
      <c r="K59" s="506"/>
      <c r="M59" s="506"/>
      <c r="N59" s="507"/>
      <c r="O59" s="506"/>
      <c r="P59" s="506"/>
      <c r="Q59" s="506"/>
      <c r="R59" s="519"/>
      <c r="S59" s="506"/>
    </row>
    <row r="60" spans="1:256" ht="15">
      <c r="A60" s="519" t="s">
        <v>365</v>
      </c>
      <c r="B60" s="519"/>
      <c r="C60" s="519"/>
      <c r="D60" s="519"/>
      <c r="E60" s="519"/>
      <c r="F60" s="506"/>
      <c r="G60" s="506"/>
      <c r="H60" s="506"/>
      <c r="I60" s="506"/>
      <c r="J60" s="506"/>
      <c r="K60" s="506"/>
      <c r="M60" s="506"/>
      <c r="N60" s="507"/>
      <c r="O60" s="506"/>
      <c r="P60" s="506"/>
      <c r="Q60" s="506"/>
      <c r="R60" s="519"/>
      <c r="S60" s="506"/>
    </row>
    <row r="61" spans="1:256" ht="15">
      <c r="A61" s="519" t="s">
        <v>366</v>
      </c>
      <c r="B61" s="519"/>
      <c r="C61" s="519"/>
      <c r="D61" s="519"/>
      <c r="E61" s="519"/>
      <c r="F61" s="506"/>
      <c r="G61" s="506"/>
      <c r="H61" s="506"/>
      <c r="I61" s="506"/>
      <c r="J61" s="506"/>
      <c r="K61" s="506"/>
      <c r="M61" s="506"/>
      <c r="N61" s="507"/>
      <c r="O61" s="506"/>
      <c r="P61" s="506"/>
      <c r="Q61" s="506"/>
      <c r="R61" s="519"/>
      <c r="S61" s="506"/>
    </row>
    <row r="62" spans="1:256" ht="16.2">
      <c r="A62" s="669"/>
      <c r="B62" s="519"/>
      <c r="C62" s="519"/>
      <c r="D62" s="519"/>
      <c r="E62" s="519"/>
      <c r="F62" s="506"/>
      <c r="G62" s="506"/>
      <c r="H62" s="506"/>
      <c r="I62" s="506"/>
      <c r="J62" s="506"/>
      <c r="K62" s="506"/>
      <c r="M62" s="506"/>
      <c r="N62" s="507"/>
      <c r="O62" s="506"/>
      <c r="P62" s="506"/>
      <c r="Q62" s="506"/>
      <c r="R62" s="550"/>
      <c r="S62" s="509"/>
    </row>
    <row r="63" spans="1:256" ht="16.2">
      <c r="A63" s="519" t="s">
        <v>314</v>
      </c>
      <c r="B63" s="519"/>
      <c r="C63" s="519"/>
      <c r="D63" s="519"/>
      <c r="E63" s="519"/>
      <c r="F63" s="506"/>
      <c r="G63" s="506"/>
      <c r="H63" s="506"/>
      <c r="I63" s="506"/>
      <c r="J63" s="506"/>
      <c r="K63" s="506"/>
      <c r="M63" s="506"/>
      <c r="N63" s="507"/>
      <c r="O63" s="506"/>
      <c r="P63" s="506"/>
      <c r="Q63" s="506"/>
      <c r="R63" s="550"/>
      <c r="S63" s="509"/>
    </row>
    <row r="64" spans="1:256" ht="15">
      <c r="A64" s="519" t="s">
        <v>229</v>
      </c>
      <c r="B64" s="519"/>
      <c r="C64" s="519"/>
      <c r="D64" s="519"/>
      <c r="E64" s="519"/>
      <c r="F64" s="506"/>
      <c r="G64" s="506"/>
      <c r="H64" s="506"/>
      <c r="I64" s="506"/>
      <c r="J64" s="506"/>
      <c r="K64" s="506"/>
      <c r="M64" s="506"/>
      <c r="N64" s="507"/>
      <c r="O64" s="506"/>
      <c r="P64" s="506"/>
      <c r="Q64" s="506"/>
      <c r="R64" s="507"/>
    </row>
    <row r="65" spans="1:18" ht="16.2">
      <c r="A65" s="550"/>
      <c r="B65" s="519"/>
      <c r="C65" s="519"/>
      <c r="D65" s="519"/>
      <c r="E65" s="519"/>
      <c r="F65" s="506"/>
      <c r="G65" s="506"/>
      <c r="H65" s="506"/>
      <c r="I65" s="506"/>
      <c r="J65" s="506"/>
      <c r="K65" s="506"/>
      <c r="M65" s="506"/>
      <c r="N65" s="507"/>
      <c r="O65" s="506"/>
      <c r="P65" s="506"/>
      <c r="Q65" s="506"/>
      <c r="R65" s="507"/>
    </row>
    <row r="66" spans="1:18" ht="15">
      <c r="A66" s="506" t="s">
        <v>238</v>
      </c>
      <c r="B66" s="519"/>
      <c r="C66" s="519"/>
      <c r="D66" s="519"/>
      <c r="E66" s="519"/>
      <c r="F66" s="506"/>
      <c r="G66" s="506"/>
      <c r="H66" s="506"/>
      <c r="I66" s="506"/>
      <c r="J66" s="506"/>
      <c r="K66" s="506"/>
      <c r="M66" s="506"/>
      <c r="N66" s="507"/>
      <c r="O66" s="506"/>
      <c r="P66" s="506"/>
      <c r="Q66" s="506"/>
      <c r="R66" s="507"/>
    </row>
    <row r="67" spans="1:18" ht="15">
      <c r="A67" s="506"/>
      <c r="B67" s="519"/>
      <c r="C67" s="519"/>
      <c r="D67" s="506"/>
      <c r="E67" s="506"/>
      <c r="F67" s="506"/>
      <c r="I67" s="506"/>
      <c r="J67" s="506"/>
      <c r="P67" s="506"/>
      <c r="Q67" s="506"/>
      <c r="R67" s="507"/>
    </row>
    <row r="68" spans="1:18" ht="16.2">
      <c r="A68" s="506" t="s">
        <v>218</v>
      </c>
      <c r="B68" s="638">
        <v>47910</v>
      </c>
      <c r="C68" s="604" t="s">
        <v>63</v>
      </c>
      <c r="E68" s="506" t="s">
        <v>3</v>
      </c>
      <c r="G68" s="861">
        <v>40990</v>
      </c>
      <c r="H68" s="861"/>
      <c r="I68" s="553" t="s">
        <v>63</v>
      </c>
      <c r="K68" s="506" t="s">
        <v>5</v>
      </c>
      <c r="L68" s="506"/>
      <c r="M68" s="506"/>
      <c r="N68" s="506">
        <v>37850</v>
      </c>
      <c r="O68" s="553" t="s">
        <v>63</v>
      </c>
      <c r="P68" s="506"/>
    </row>
    <row r="69" spans="1:18" ht="16.2">
      <c r="A69" s="506" t="s">
        <v>67</v>
      </c>
      <c r="B69" s="638">
        <v>43370</v>
      </c>
      <c r="C69" s="604" t="s">
        <v>63</v>
      </c>
      <c r="E69" s="506" t="s">
        <v>6</v>
      </c>
      <c r="G69" s="861">
        <v>40554.83899771623</v>
      </c>
      <c r="H69" s="861"/>
      <c r="I69" s="553" t="s">
        <v>63</v>
      </c>
      <c r="K69" s="506" t="s">
        <v>7</v>
      </c>
      <c r="N69" s="554">
        <v>52715</v>
      </c>
      <c r="O69" s="553" t="s">
        <v>63</v>
      </c>
      <c r="P69" s="506"/>
    </row>
    <row r="70" spans="1:18" ht="16.2">
      <c r="A70" s="506" t="s">
        <v>68</v>
      </c>
      <c r="B70" s="638">
        <v>51380</v>
      </c>
      <c r="C70" s="604" t="s">
        <v>63</v>
      </c>
      <c r="E70" s="506" t="s">
        <v>8</v>
      </c>
      <c r="G70" s="861">
        <v>71755</v>
      </c>
      <c r="H70" s="861"/>
      <c r="I70" s="553" t="s">
        <v>63</v>
      </c>
      <c r="K70" s="506" t="s">
        <v>9</v>
      </c>
      <c r="N70" s="554">
        <v>65335</v>
      </c>
      <c r="O70" s="553" t="s">
        <v>63</v>
      </c>
      <c r="P70" s="506"/>
    </row>
    <row r="71" spans="1:18" ht="16.2">
      <c r="A71" s="506" t="s">
        <v>10</v>
      </c>
      <c r="B71" s="638">
        <v>51480</v>
      </c>
      <c r="C71" s="604" t="s">
        <v>63</v>
      </c>
      <c r="E71" s="506" t="s">
        <v>11</v>
      </c>
      <c r="G71" s="861">
        <v>39000</v>
      </c>
      <c r="H71" s="861"/>
      <c r="I71" s="553" t="s">
        <v>63</v>
      </c>
      <c r="K71" s="506" t="s">
        <v>12</v>
      </c>
      <c r="N71" s="554">
        <v>54020</v>
      </c>
      <c r="O71" s="553" t="s">
        <v>63</v>
      </c>
      <c r="P71" s="506"/>
    </row>
    <row r="72" spans="1:18" ht="16.2">
      <c r="A72" s="506" t="s">
        <v>13</v>
      </c>
      <c r="B72" s="638">
        <v>37720</v>
      </c>
      <c r="C72" s="604" t="s">
        <v>63</v>
      </c>
      <c r="E72" s="506" t="s">
        <v>14</v>
      </c>
      <c r="G72" s="861">
        <v>42200</v>
      </c>
      <c r="H72" s="861"/>
      <c r="I72" s="553" t="s">
        <v>63</v>
      </c>
      <c r="K72" s="506" t="s">
        <v>15</v>
      </c>
      <c r="N72" s="554">
        <v>63865</v>
      </c>
      <c r="O72" s="553" t="s">
        <v>63</v>
      </c>
      <c r="P72" s="506"/>
    </row>
    <row r="73" spans="1:18" ht="16.2">
      <c r="A73" s="506" t="s">
        <v>16</v>
      </c>
      <c r="B73" s="638">
        <v>49455</v>
      </c>
      <c r="C73" s="604" t="s">
        <v>63</v>
      </c>
      <c r="E73" s="506" t="s">
        <v>17</v>
      </c>
      <c r="G73" s="861">
        <v>37860</v>
      </c>
      <c r="H73" s="861"/>
      <c r="I73" s="553" t="s">
        <v>63</v>
      </c>
      <c r="K73" s="506" t="s">
        <v>18</v>
      </c>
      <c r="N73" s="554">
        <v>33265</v>
      </c>
      <c r="O73" s="553" t="s">
        <v>63</v>
      </c>
      <c r="P73" s="506"/>
    </row>
    <row r="74" spans="1:18" ht="16.2">
      <c r="A74" s="506" t="s">
        <v>19</v>
      </c>
      <c r="B74" s="638">
        <v>45360</v>
      </c>
      <c r="C74" s="604" t="s">
        <v>63</v>
      </c>
      <c r="E74" s="506" t="s">
        <v>20</v>
      </c>
      <c r="G74" s="861">
        <v>24550</v>
      </c>
      <c r="H74" s="861"/>
      <c r="I74" s="553" t="s">
        <v>63</v>
      </c>
      <c r="K74" s="506" t="s">
        <v>74</v>
      </c>
      <c r="N74" s="554">
        <v>78700</v>
      </c>
      <c r="O74" s="553" t="s">
        <v>63</v>
      </c>
      <c r="P74" s="506"/>
    </row>
    <row r="75" spans="1:18" ht="16.2">
      <c r="A75" s="506" t="s">
        <v>21</v>
      </c>
      <c r="B75" s="638">
        <v>42360</v>
      </c>
      <c r="C75" s="604" t="s">
        <v>63</v>
      </c>
      <c r="E75" s="506" t="s">
        <v>73</v>
      </c>
      <c r="G75" s="861">
        <v>57599.792376630539</v>
      </c>
      <c r="H75" s="861"/>
      <c r="I75" s="553" t="s">
        <v>63</v>
      </c>
      <c r="K75" s="506" t="s">
        <v>22</v>
      </c>
      <c r="N75" s="554">
        <v>46775</v>
      </c>
      <c r="O75" s="553" t="s">
        <v>63</v>
      </c>
      <c r="P75" s="506"/>
    </row>
    <row r="76" spans="1:18" ht="16.2">
      <c r="A76" s="506" t="s">
        <v>23</v>
      </c>
      <c r="B76" s="638">
        <v>70630</v>
      </c>
      <c r="C76" s="604" t="s">
        <v>63</v>
      </c>
      <c r="E76" s="506" t="s">
        <v>24</v>
      </c>
      <c r="G76" s="861">
        <v>55545</v>
      </c>
      <c r="H76" s="861"/>
      <c r="I76" s="553" t="s">
        <v>63</v>
      </c>
      <c r="K76" s="506" t="s">
        <v>75</v>
      </c>
      <c r="N76" s="554">
        <v>114375</v>
      </c>
      <c r="O76" s="553" t="s">
        <v>63</v>
      </c>
      <c r="P76" s="506"/>
    </row>
    <row r="77" spans="1:18" ht="15">
      <c r="A77" s="669"/>
      <c r="B77" s="519"/>
      <c r="C77" s="519"/>
      <c r="D77" s="506"/>
      <c r="E77" s="506"/>
      <c r="F77" s="506"/>
      <c r="I77" s="506"/>
      <c r="J77" s="506"/>
      <c r="K77" s="506"/>
      <c r="N77" s="554"/>
      <c r="P77" s="506"/>
      <c r="Q77" s="506"/>
      <c r="R77" s="507"/>
    </row>
    <row r="78" spans="1:18" ht="13.8">
      <c r="K78" s="607"/>
    </row>
  </sheetData>
  <mergeCells count="9">
    <mergeCell ref="G74:H74"/>
    <mergeCell ref="G75:H75"/>
    <mergeCell ref="G76:H76"/>
    <mergeCell ref="G68:H68"/>
    <mergeCell ref="G69:H69"/>
    <mergeCell ref="G70:H70"/>
    <mergeCell ref="G71:H71"/>
    <mergeCell ref="G72:H72"/>
    <mergeCell ref="G73:H73"/>
  </mergeCells>
  <printOptions horizontalCentered="1"/>
  <pageMargins left="0.39370078740157483" right="0.39370078740157483" top="0.59055118110236227" bottom="0.59055118110236227" header="0.39370078740157483" footer="0.39370078740157483"/>
  <pageSetup paperSize="9" scale="66" orientation="portrait" r:id="rId1"/>
  <headerFooter alignWithMargins="0">
    <oddHeader>&amp;C&amp;"Helvetica,Fett"&amp;12 2010</oddHeader>
    <oddFooter>&amp;L22&amp;C Eidg. Steuerverwaltung  -  Administration fédérale des contributions  -  Amministrazione federale delle contribuzioni</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78"/>
  <sheetViews>
    <sheetView zoomScale="60" zoomScaleNormal="60" workbookViewId="0"/>
  </sheetViews>
  <sheetFormatPr baseColWidth="10" defaultColWidth="10.33203125" defaultRowHeight="17.399999999999999"/>
  <cols>
    <col min="1" max="1" width="32.6640625" style="19" customWidth="1"/>
    <col min="2" max="14" width="10.33203125" style="19" customWidth="1"/>
    <col min="15" max="16" width="10.6640625" style="19" customWidth="1"/>
    <col min="17" max="21" width="12.6640625" style="19" customWidth="1"/>
    <col min="22" max="16384" width="10.33203125" style="19"/>
  </cols>
  <sheetData>
    <row r="1" spans="1:14" ht="20.25" customHeight="1">
      <c r="A1" s="38" t="s">
        <v>356</v>
      </c>
      <c r="B1" s="20"/>
      <c r="C1" s="20"/>
      <c r="D1" s="20"/>
      <c r="E1" s="20"/>
      <c r="F1" s="20"/>
      <c r="G1" s="20"/>
      <c r="H1" s="20"/>
      <c r="I1" s="20"/>
      <c r="J1" s="20"/>
      <c r="K1" s="20"/>
      <c r="L1" s="20"/>
      <c r="M1" s="20"/>
      <c r="N1" s="20"/>
    </row>
    <row r="2" spans="1:14" ht="20.25" customHeight="1">
      <c r="B2" s="20"/>
      <c r="C2" s="20"/>
      <c r="D2" s="20"/>
      <c r="E2" s="20"/>
      <c r="F2" s="20"/>
      <c r="G2" s="20"/>
      <c r="H2" s="20"/>
      <c r="I2" s="20"/>
      <c r="J2" s="20"/>
      <c r="K2" s="20"/>
      <c r="L2" s="20"/>
      <c r="M2" s="20"/>
      <c r="N2" s="20"/>
    </row>
    <row r="3" spans="1:14" ht="14.25" customHeight="1">
      <c r="A3" s="20" t="str">
        <f>'Page 9'!$A$3</f>
        <v>Marginal tax burden in the cantonal capitals</v>
      </c>
      <c r="B3" s="17"/>
      <c r="C3" s="17"/>
      <c r="D3" s="17"/>
      <c r="E3" s="17"/>
      <c r="F3" s="17"/>
      <c r="G3" s="17"/>
      <c r="H3" s="17"/>
      <c r="I3" s="21"/>
      <c r="J3" s="17"/>
      <c r="K3" s="17"/>
      <c r="L3" s="17"/>
      <c r="M3" s="17"/>
      <c r="N3" s="17"/>
    </row>
    <row r="4" spans="1:14" ht="15" customHeight="1">
      <c r="A4" s="20"/>
      <c r="B4" s="20"/>
      <c r="C4" s="20"/>
      <c r="D4" s="20"/>
      <c r="E4" s="20"/>
      <c r="F4" s="20"/>
      <c r="G4" s="20"/>
      <c r="H4" s="20"/>
      <c r="I4" s="20"/>
      <c r="J4" s="20"/>
      <c r="K4" s="20"/>
      <c r="L4" s="20"/>
      <c r="M4" s="20"/>
      <c r="N4" s="20"/>
    </row>
    <row r="5" spans="1:14">
      <c r="A5" s="17"/>
      <c r="B5" s="20"/>
      <c r="C5" s="20"/>
      <c r="D5" s="20"/>
      <c r="E5" s="20"/>
      <c r="F5" s="20"/>
      <c r="G5" s="20"/>
      <c r="H5" s="20"/>
      <c r="I5" s="20"/>
      <c r="J5" s="20"/>
      <c r="K5" s="20"/>
      <c r="L5" s="20"/>
      <c r="M5" s="20"/>
      <c r="N5" s="20"/>
    </row>
    <row r="6" spans="1:14">
      <c r="A6" s="20" t="str">
        <f>'Page 9'!$A$6</f>
        <v>Cantonal, municipal and church tax burden on gross earned income</v>
      </c>
      <c r="B6" s="17"/>
      <c r="C6" s="17"/>
      <c r="D6" s="17"/>
      <c r="E6" s="17"/>
      <c r="F6" s="17"/>
      <c r="H6" s="17"/>
      <c r="I6" s="17"/>
      <c r="J6" s="17"/>
      <c r="K6" s="17"/>
      <c r="L6" s="17"/>
      <c r="M6" s="17"/>
      <c r="N6" s="17"/>
    </row>
    <row r="7" spans="1:14">
      <c r="A7" s="20"/>
      <c r="B7" s="17"/>
      <c r="D7" s="17"/>
      <c r="E7" s="17"/>
      <c r="F7" s="17"/>
      <c r="H7" s="17"/>
      <c r="I7" s="17"/>
      <c r="J7" s="17"/>
      <c r="K7" s="17"/>
      <c r="L7" s="17"/>
      <c r="M7" s="17"/>
      <c r="N7" s="17"/>
    </row>
    <row r="8" spans="1:14">
      <c r="A8" s="17"/>
      <c r="B8" s="17"/>
      <c r="C8" s="17"/>
      <c r="D8" s="17"/>
      <c r="E8" s="17"/>
      <c r="F8" s="17"/>
      <c r="G8" s="17"/>
      <c r="H8" s="17"/>
      <c r="I8" s="17"/>
      <c r="J8" s="17"/>
      <c r="K8" s="17"/>
      <c r="L8" s="17"/>
      <c r="M8" s="17"/>
      <c r="N8" s="17"/>
    </row>
    <row r="9" spans="1:14" ht="18" thickBot="1">
      <c r="A9" s="17"/>
      <c r="B9" s="17"/>
      <c r="C9" s="17"/>
      <c r="D9" s="17"/>
      <c r="E9" s="17"/>
      <c r="F9" s="17"/>
      <c r="G9" s="17"/>
      <c r="H9" s="17"/>
      <c r="I9" s="17"/>
      <c r="J9" s="17"/>
      <c r="K9" s="17"/>
      <c r="L9" s="17"/>
      <c r="M9" s="17"/>
      <c r="N9" s="17"/>
    </row>
    <row r="10" spans="1:14" ht="18" thickBot="1">
      <c r="A10" s="22">
        <v>11</v>
      </c>
      <c r="B10" s="825" t="str">
        <f>'Page 9'!$B$10:$N$10</f>
        <v>Gross earned income in 1'000 SFr.</v>
      </c>
      <c r="C10" s="826"/>
      <c r="D10" s="826"/>
      <c r="E10" s="826"/>
      <c r="F10" s="826"/>
      <c r="G10" s="826"/>
      <c r="H10" s="826"/>
      <c r="I10" s="826"/>
      <c r="J10" s="826"/>
      <c r="K10" s="826"/>
      <c r="L10" s="826"/>
      <c r="M10" s="826"/>
      <c r="N10" s="827"/>
    </row>
    <row r="11" spans="1:14">
      <c r="A11" s="23" t="str">
        <f>'Page 9'!$A$11</f>
        <v>Cantonal capitals</v>
      </c>
      <c r="B11" s="29">
        <v>15</v>
      </c>
      <c r="C11" s="29">
        <v>20</v>
      </c>
      <c r="D11" s="29">
        <v>30</v>
      </c>
      <c r="E11" s="29">
        <v>40</v>
      </c>
      <c r="F11" s="29">
        <v>50</v>
      </c>
      <c r="G11" s="29">
        <v>60</v>
      </c>
      <c r="H11" s="29">
        <v>80</v>
      </c>
      <c r="I11" s="29">
        <v>100</v>
      </c>
      <c r="J11" s="29">
        <v>150</v>
      </c>
      <c r="K11" s="29">
        <v>200</v>
      </c>
      <c r="L11" s="29">
        <v>300</v>
      </c>
      <c r="M11" s="29">
        <v>400</v>
      </c>
      <c r="N11" s="29">
        <v>500</v>
      </c>
    </row>
    <row r="12" spans="1:14">
      <c r="A12" s="23"/>
      <c r="B12" s="30" t="s">
        <v>71</v>
      </c>
      <c r="C12" s="30" t="s">
        <v>71</v>
      </c>
      <c r="D12" s="30" t="s">
        <v>71</v>
      </c>
      <c r="E12" s="30" t="s">
        <v>71</v>
      </c>
      <c r="F12" s="30" t="s">
        <v>71</v>
      </c>
      <c r="G12" s="30" t="s">
        <v>71</v>
      </c>
      <c r="H12" s="30" t="s">
        <v>71</v>
      </c>
      <c r="I12" s="30" t="s">
        <v>71</v>
      </c>
      <c r="J12" s="30" t="s">
        <v>71</v>
      </c>
      <c r="K12" s="30" t="s">
        <v>71</v>
      </c>
      <c r="L12" s="30" t="s">
        <v>71</v>
      </c>
      <c r="M12" s="30" t="s">
        <v>71</v>
      </c>
      <c r="N12" s="30" t="s">
        <v>71</v>
      </c>
    </row>
    <row r="13" spans="1:14">
      <c r="A13" s="23" t="str">
        <f>'Page 9'!A13</f>
        <v>Confederation</v>
      </c>
      <c r="B13" s="31">
        <v>20</v>
      </c>
      <c r="C13" s="31">
        <v>30</v>
      </c>
      <c r="D13" s="31">
        <v>40</v>
      </c>
      <c r="E13" s="31">
        <v>50</v>
      </c>
      <c r="F13" s="31">
        <v>60</v>
      </c>
      <c r="G13" s="31">
        <v>80</v>
      </c>
      <c r="H13" s="31">
        <v>100</v>
      </c>
      <c r="I13" s="31">
        <v>150</v>
      </c>
      <c r="J13" s="31">
        <v>200</v>
      </c>
      <c r="K13" s="31">
        <v>300</v>
      </c>
      <c r="L13" s="31">
        <v>400</v>
      </c>
      <c r="M13" s="31">
        <v>500</v>
      </c>
      <c r="N13" s="32">
        <v>1000</v>
      </c>
    </row>
    <row r="14" spans="1:14">
      <c r="B14" s="17"/>
      <c r="C14" s="17"/>
      <c r="D14" s="17"/>
      <c r="E14" s="17"/>
      <c r="F14" s="17"/>
      <c r="G14" s="17"/>
      <c r="H14" s="17"/>
      <c r="I14" s="17"/>
      <c r="J14" s="17"/>
      <c r="K14" s="17"/>
      <c r="L14" s="17"/>
      <c r="M14" s="17"/>
      <c r="N14" s="17"/>
    </row>
    <row r="15" spans="1:14">
      <c r="A15" s="17"/>
      <c r="B15" s="822" t="str">
        <f>'Page 9'!B15:$N$15</f>
        <v xml:space="preserve">Marginal tax burden in o/o </v>
      </c>
      <c r="C15" s="823"/>
      <c r="D15" s="823"/>
      <c r="E15" s="823"/>
      <c r="F15" s="823"/>
      <c r="G15" s="823"/>
      <c r="H15" s="823"/>
      <c r="I15" s="823"/>
      <c r="J15" s="823"/>
      <c r="K15" s="823"/>
      <c r="L15" s="823"/>
      <c r="M15" s="823"/>
      <c r="N15" s="824"/>
    </row>
    <row r="16" spans="1:14" ht="18.899999999999999" customHeight="1">
      <c r="A16" s="24" t="str">
        <f>'Page 9'!$A$16</f>
        <v>Zurich</v>
      </c>
      <c r="B16" s="25">
        <v>0</v>
      </c>
      <c r="C16" s="25">
        <v>0</v>
      </c>
      <c r="D16" s="25">
        <v>0</v>
      </c>
      <c r="E16" s="25">
        <v>0.8244999999999999</v>
      </c>
      <c r="F16" s="25">
        <v>5.1065000000000005</v>
      </c>
      <c r="G16" s="25">
        <v>7.144750000000001</v>
      </c>
      <c r="H16" s="25">
        <v>10.327999999999998</v>
      </c>
      <c r="I16" s="25">
        <v>12.952199999999999</v>
      </c>
      <c r="J16" s="25">
        <v>16.726199999999995</v>
      </c>
      <c r="K16" s="25">
        <v>19.659649999999999</v>
      </c>
      <c r="L16" s="25">
        <v>23.003050000000002</v>
      </c>
      <c r="M16" s="25">
        <v>25.494550000000004</v>
      </c>
      <c r="N16" s="25">
        <v>26.60248</v>
      </c>
    </row>
    <row r="17" spans="1:14" ht="18.899999999999999" customHeight="1">
      <c r="A17" s="24" t="str">
        <f>'Page 9'!$A$17</f>
        <v>Berne</v>
      </c>
      <c r="B17" s="25">
        <v>0</v>
      </c>
      <c r="C17" s="25">
        <v>0</v>
      </c>
      <c r="D17" s="25">
        <v>0</v>
      </c>
      <c r="E17" s="25">
        <v>2.8515000000000001</v>
      </c>
      <c r="F17" s="25">
        <v>10.484499999999999</v>
      </c>
      <c r="G17" s="25">
        <v>16.467499999999998</v>
      </c>
      <c r="H17" s="25">
        <v>16.633750000000006</v>
      </c>
      <c r="I17" s="25">
        <v>17.865900000000003</v>
      </c>
      <c r="J17" s="25">
        <v>20.729199999999999</v>
      </c>
      <c r="K17" s="25">
        <v>23.992200000000004</v>
      </c>
      <c r="L17" s="25">
        <v>25.016500000000004</v>
      </c>
      <c r="M17" s="25">
        <v>26.323449999999998</v>
      </c>
      <c r="N17" s="25">
        <v>27.703569999999996</v>
      </c>
    </row>
    <row r="18" spans="1:14" ht="18.899999999999999" customHeight="1">
      <c r="A18" s="24" t="str">
        <f>'Page 9'!$A$18</f>
        <v>Lucerne</v>
      </c>
      <c r="B18" s="25">
        <v>0</v>
      </c>
      <c r="C18" s="25">
        <v>0</v>
      </c>
      <c r="D18" s="25">
        <v>0</v>
      </c>
      <c r="E18" s="25">
        <v>0</v>
      </c>
      <c r="F18" s="25">
        <v>4.2920000000000007</v>
      </c>
      <c r="G18" s="25">
        <v>11.442499999999999</v>
      </c>
      <c r="H18" s="25">
        <v>12.320999999999998</v>
      </c>
      <c r="I18" s="25">
        <v>14.626000000000003</v>
      </c>
      <c r="J18" s="25">
        <v>16.550199999999997</v>
      </c>
      <c r="K18" s="25">
        <v>18.885100000000005</v>
      </c>
      <c r="L18" s="25">
        <v>18.970699999999997</v>
      </c>
      <c r="M18" s="25">
        <v>18.992100000000008</v>
      </c>
      <c r="N18" s="25">
        <v>19.176639999999995</v>
      </c>
    </row>
    <row r="19" spans="1:14" ht="18.899999999999999" customHeight="1">
      <c r="A19" s="24" t="str">
        <f>'Page 9'!$A$19</f>
        <v>Altdorf</v>
      </c>
      <c r="B19" s="25">
        <v>0</v>
      </c>
      <c r="C19" s="25">
        <v>0</v>
      </c>
      <c r="D19" s="25">
        <v>0</v>
      </c>
      <c r="E19" s="25">
        <v>0</v>
      </c>
      <c r="F19" s="25">
        <v>9.0627700000000004</v>
      </c>
      <c r="G19" s="25">
        <v>11.737030000000003</v>
      </c>
      <c r="H19" s="25">
        <v>13.148444999999995</v>
      </c>
      <c r="I19" s="25">
        <v>11.766743999999999</v>
      </c>
      <c r="J19" s="25">
        <v>12.717592000000005</v>
      </c>
      <c r="K19" s="25">
        <v>13.133588</v>
      </c>
      <c r="L19" s="25">
        <v>13.133588</v>
      </c>
      <c r="M19" s="25">
        <v>13.148445000000001</v>
      </c>
      <c r="N19" s="25">
        <v>13.276215199999999</v>
      </c>
    </row>
    <row r="20" spans="1:14" ht="18.899999999999999" customHeight="1">
      <c r="A20" s="24" t="str">
        <f>'Page 9'!$A$20</f>
        <v>Schwyz</v>
      </c>
      <c r="B20" s="25">
        <v>0</v>
      </c>
      <c r="C20" s="25">
        <v>0</v>
      </c>
      <c r="D20" s="25">
        <v>0.16900000000000004</v>
      </c>
      <c r="E20" s="25">
        <v>2.2844999999999995</v>
      </c>
      <c r="F20" s="25">
        <v>5.5409999999999995</v>
      </c>
      <c r="G20" s="25">
        <v>8.100500000000002</v>
      </c>
      <c r="H20" s="25">
        <v>8.3542499999999986</v>
      </c>
      <c r="I20" s="25">
        <v>11.251799999999999</v>
      </c>
      <c r="J20" s="25">
        <v>14.1959</v>
      </c>
      <c r="K20" s="25">
        <v>14.699249999999999</v>
      </c>
      <c r="L20" s="25">
        <v>14.716150000000003</v>
      </c>
      <c r="M20" s="25">
        <v>14.711949999999996</v>
      </c>
      <c r="N20" s="25">
        <v>17.599989999999995</v>
      </c>
    </row>
    <row r="21" spans="1:14" ht="18.899999999999999" customHeight="1">
      <c r="A21" s="24" t="str">
        <f>'Page 9'!$A$21</f>
        <v>Sarnen</v>
      </c>
      <c r="B21" s="25">
        <v>0</v>
      </c>
      <c r="C21" s="25">
        <v>0</v>
      </c>
      <c r="D21" s="25">
        <v>0</v>
      </c>
      <c r="E21" s="25">
        <v>0.6885</v>
      </c>
      <c r="F21" s="25">
        <v>9.9145000000000003</v>
      </c>
      <c r="G21" s="25">
        <v>11.979749999999999</v>
      </c>
      <c r="H21" s="25">
        <v>11.842249999999998</v>
      </c>
      <c r="I21" s="25">
        <v>11.6494</v>
      </c>
      <c r="J21" s="25">
        <v>12.200200000000001</v>
      </c>
      <c r="K21" s="25">
        <v>12.269100000000002</v>
      </c>
      <c r="L21" s="25">
        <v>12.282899999999998</v>
      </c>
      <c r="M21" s="25">
        <v>12.28275</v>
      </c>
      <c r="N21" s="25">
        <v>12.307629999999998</v>
      </c>
    </row>
    <row r="22" spans="1:14" ht="18.899999999999999" customHeight="1">
      <c r="A22" s="24" t="str">
        <f>'Page 9'!$A$22</f>
        <v>Stans</v>
      </c>
      <c r="B22" s="25">
        <v>0</v>
      </c>
      <c r="C22" s="25">
        <v>0</v>
      </c>
      <c r="D22" s="25">
        <v>0</v>
      </c>
      <c r="E22" s="25">
        <v>1.113</v>
      </c>
      <c r="F22" s="25">
        <v>5.16</v>
      </c>
      <c r="G22" s="25">
        <v>9.2695000000000007</v>
      </c>
      <c r="H22" s="25">
        <v>12.459500000000002</v>
      </c>
      <c r="I22" s="25">
        <v>13.263</v>
      </c>
      <c r="J22" s="25">
        <v>13.870799999999999</v>
      </c>
      <c r="K22" s="25">
        <v>14.901699999999998</v>
      </c>
      <c r="L22" s="25">
        <v>14.721049999999996</v>
      </c>
      <c r="M22" s="25">
        <v>13.194250000000007</v>
      </c>
      <c r="N22" s="25">
        <v>13.409409999999999</v>
      </c>
    </row>
    <row r="23" spans="1:14" ht="18.899999999999999" customHeight="1">
      <c r="A23" s="24" t="str">
        <f>'Page 9'!$A$23</f>
        <v>Glarus</v>
      </c>
      <c r="B23" s="25">
        <v>0</v>
      </c>
      <c r="C23" s="25">
        <v>0</v>
      </c>
      <c r="D23" s="25">
        <v>0</v>
      </c>
      <c r="E23" s="25">
        <v>6.908500000000001</v>
      </c>
      <c r="F23" s="25">
        <v>7.7219999999999986</v>
      </c>
      <c r="G23" s="25">
        <v>8.9852500000000024</v>
      </c>
      <c r="H23" s="25">
        <v>13.569750000000003</v>
      </c>
      <c r="I23" s="25">
        <v>15.445799999999995</v>
      </c>
      <c r="J23" s="25">
        <v>16.040100000000002</v>
      </c>
      <c r="K23" s="25">
        <v>17.277049999999996</v>
      </c>
      <c r="L23" s="25">
        <v>19.025900000000011</v>
      </c>
      <c r="M23" s="25">
        <v>19.796749999999992</v>
      </c>
      <c r="N23" s="25">
        <v>21.290789999999998</v>
      </c>
    </row>
    <row r="24" spans="1:14" ht="18.899999999999999" customHeight="1">
      <c r="A24" s="24" t="str">
        <f>'Page 9'!$A$24</f>
        <v>Zug</v>
      </c>
      <c r="B24" s="25">
        <v>0</v>
      </c>
      <c r="C24" s="25">
        <v>0</v>
      </c>
      <c r="D24" s="25">
        <v>0</v>
      </c>
      <c r="E24" s="25">
        <v>0</v>
      </c>
      <c r="F24" s="25">
        <v>0</v>
      </c>
      <c r="G24" s="25">
        <v>0.67774999999999985</v>
      </c>
      <c r="H24" s="25">
        <v>3.3770000000000002</v>
      </c>
      <c r="I24" s="25">
        <v>4.2338000000000005</v>
      </c>
      <c r="J24" s="25">
        <v>6.9657999999999998</v>
      </c>
      <c r="K24" s="25">
        <v>13.60965</v>
      </c>
      <c r="L24" s="25">
        <v>13.978400000000002</v>
      </c>
      <c r="M24" s="25">
        <v>10.549200000000004</v>
      </c>
      <c r="N24" s="25">
        <v>10.651719999999996</v>
      </c>
    </row>
    <row r="25" spans="1:14" ht="18.899999999999999" customHeight="1">
      <c r="A25" s="24" t="str">
        <f>'Page 9'!$A$25</f>
        <v>Fribourg</v>
      </c>
      <c r="B25" s="25">
        <v>0</v>
      </c>
      <c r="C25" s="25">
        <v>0</v>
      </c>
      <c r="D25" s="25">
        <v>0</v>
      </c>
      <c r="E25" s="25">
        <v>3.7330000000000001</v>
      </c>
      <c r="F25" s="25">
        <v>9.588499999999998</v>
      </c>
      <c r="G25" s="25">
        <v>9.4057499999999994</v>
      </c>
      <c r="H25" s="25">
        <v>12.841000000000003</v>
      </c>
      <c r="I25" s="25">
        <v>19.804099999999998</v>
      </c>
      <c r="J25" s="25">
        <v>21.456700000000005</v>
      </c>
      <c r="K25" s="25">
        <v>23.532000000000007</v>
      </c>
      <c r="L25" s="25">
        <v>26.912349999999989</v>
      </c>
      <c r="M25" s="25">
        <v>27.458400000000012</v>
      </c>
      <c r="N25" s="25">
        <v>22.75704</v>
      </c>
    </row>
    <row r="26" spans="1:14" ht="18.899999999999999" customHeight="1">
      <c r="A26" s="24" t="str">
        <f>'Page 9'!$A$26</f>
        <v>Solothurn</v>
      </c>
      <c r="B26" s="25">
        <v>0</v>
      </c>
      <c r="C26" s="25">
        <v>0</v>
      </c>
      <c r="D26" s="25">
        <v>0</v>
      </c>
      <c r="E26" s="25">
        <v>10.709</v>
      </c>
      <c r="F26" s="25">
        <v>13.737499999999999</v>
      </c>
      <c r="G26" s="25">
        <v>13.307249999999996</v>
      </c>
      <c r="H26" s="25">
        <v>14.916750000000006</v>
      </c>
      <c r="I26" s="25">
        <v>20.030200000000004</v>
      </c>
      <c r="J26" s="25">
        <v>21.327199999999991</v>
      </c>
      <c r="K26" s="25">
        <v>23.611400000000003</v>
      </c>
      <c r="L26" s="25">
        <v>24.397399999999994</v>
      </c>
      <c r="M26" s="25">
        <v>24.400350000000007</v>
      </c>
      <c r="N26" s="25">
        <v>23.343999999999998</v>
      </c>
    </row>
    <row r="27" spans="1:14" ht="18.899999999999999" customHeight="1">
      <c r="A27" s="24" t="str">
        <f>'Page 9'!$A$27</f>
        <v>Basel</v>
      </c>
      <c r="B27" s="25">
        <v>0</v>
      </c>
      <c r="C27" s="25">
        <v>0</v>
      </c>
      <c r="D27" s="25">
        <v>0</v>
      </c>
      <c r="E27" s="25">
        <v>0</v>
      </c>
      <c r="F27" s="25">
        <v>0.9255000000000001</v>
      </c>
      <c r="G27" s="25">
        <v>9.8167500000000008</v>
      </c>
      <c r="H27" s="25">
        <v>21.266499999999997</v>
      </c>
      <c r="I27" s="25">
        <v>21.338699999999996</v>
      </c>
      <c r="J27" s="25">
        <v>21.3386</v>
      </c>
      <c r="K27" s="25">
        <v>21.412500000000001</v>
      </c>
      <c r="L27" s="25">
        <v>21.434750000000008</v>
      </c>
      <c r="M27" s="25">
        <v>21.436549999999986</v>
      </c>
      <c r="N27" s="25">
        <v>24.955890000000004</v>
      </c>
    </row>
    <row r="28" spans="1:14" ht="18.899999999999999" customHeight="1">
      <c r="A28" s="24" t="str">
        <f>'Page 9'!$A$28</f>
        <v>Liestal</v>
      </c>
      <c r="B28" s="25">
        <v>0</v>
      </c>
      <c r="C28" s="25">
        <v>0</v>
      </c>
      <c r="D28" s="25">
        <v>7.3499999999999996E-2</v>
      </c>
      <c r="E28" s="25">
        <v>0.48850000000000005</v>
      </c>
      <c r="F28" s="25">
        <v>0.48799999999999999</v>
      </c>
      <c r="G28" s="25">
        <v>10.771000000000001</v>
      </c>
      <c r="H28" s="25">
        <v>17.972499999999997</v>
      </c>
      <c r="I28" s="25">
        <v>21.209</v>
      </c>
      <c r="J28" s="25">
        <v>23.484699999999989</v>
      </c>
      <c r="K28" s="25">
        <v>25.643700000000013</v>
      </c>
      <c r="L28" s="25">
        <v>26.42854999999998</v>
      </c>
      <c r="M28" s="25">
        <v>26.829150000000023</v>
      </c>
      <c r="N28" s="25">
        <v>27.652539999999998</v>
      </c>
    </row>
    <row r="29" spans="1:14" ht="18.899999999999999" customHeight="1">
      <c r="A29" s="24" t="str">
        <f>'Page 9'!$A$29</f>
        <v>Schaffhausen</v>
      </c>
      <c r="B29" s="25">
        <v>0</v>
      </c>
      <c r="C29" s="25">
        <v>0</v>
      </c>
      <c r="D29" s="25">
        <v>0</v>
      </c>
      <c r="E29" s="25">
        <v>4.2835000000000001</v>
      </c>
      <c r="F29" s="25">
        <v>10.371</v>
      </c>
      <c r="G29" s="25">
        <v>12.145250000000001</v>
      </c>
      <c r="H29" s="25">
        <v>11.947000000000003</v>
      </c>
      <c r="I29" s="25">
        <v>15.903999999999998</v>
      </c>
      <c r="J29" s="25">
        <v>20.362000000000002</v>
      </c>
      <c r="K29" s="25">
        <v>21.880099999999999</v>
      </c>
      <c r="L29" s="25">
        <v>23.22515000000001</v>
      </c>
      <c r="M29" s="25">
        <v>23.107199999999999</v>
      </c>
      <c r="N29" s="25">
        <v>19.904939999999996</v>
      </c>
    </row>
    <row r="30" spans="1:14" ht="18.899999999999999" customHeight="1">
      <c r="A30" s="24" t="str">
        <f>'Page 9'!$A$30</f>
        <v>Herisau</v>
      </c>
      <c r="B30" s="25">
        <v>0</v>
      </c>
      <c r="C30" s="25">
        <v>0</v>
      </c>
      <c r="D30" s="25">
        <v>0.73650000000000004</v>
      </c>
      <c r="E30" s="25">
        <v>8.2150000000000016</v>
      </c>
      <c r="F30" s="25">
        <v>7.1144999999999996</v>
      </c>
      <c r="G30" s="25">
        <v>10.877000000000002</v>
      </c>
      <c r="H30" s="25">
        <v>14.058500000000002</v>
      </c>
      <c r="I30" s="25">
        <v>17.2483</v>
      </c>
      <c r="J30" s="25">
        <v>19.003000000000004</v>
      </c>
      <c r="K30" s="25">
        <v>19.875700000000002</v>
      </c>
      <c r="L30" s="25">
        <v>20.047699999999995</v>
      </c>
      <c r="M30" s="25">
        <v>19.624550000000003</v>
      </c>
      <c r="N30" s="25">
        <v>18.010059999999999</v>
      </c>
    </row>
    <row r="31" spans="1:14" ht="18.899999999999999" customHeight="1">
      <c r="A31" s="24" t="str">
        <f>'Page 9'!$A$31</f>
        <v>Appenzell</v>
      </c>
      <c r="B31" s="25">
        <v>0</v>
      </c>
      <c r="C31" s="25">
        <v>0.85949999999999982</v>
      </c>
      <c r="D31" s="25">
        <v>3.0140000000000002</v>
      </c>
      <c r="E31" s="25">
        <v>5.17</v>
      </c>
      <c r="F31" s="25">
        <v>5.6930000000000005</v>
      </c>
      <c r="G31" s="25">
        <v>6.9904999999999964</v>
      </c>
      <c r="H31" s="25">
        <v>10.393250000000002</v>
      </c>
      <c r="I31" s="25">
        <v>12.724499999999999</v>
      </c>
      <c r="J31" s="25">
        <v>13.319899999999999</v>
      </c>
      <c r="K31" s="25">
        <v>14.154450000000002</v>
      </c>
      <c r="L31" s="25">
        <v>13.9512</v>
      </c>
      <c r="M31" s="25">
        <v>13.435150000000002</v>
      </c>
      <c r="N31" s="25">
        <v>12.798500000000001</v>
      </c>
    </row>
    <row r="32" spans="1:14" ht="18.899999999999999" customHeight="1">
      <c r="A32" s="24" t="str">
        <f>'Page 9'!$A$32</f>
        <v>St. Gall</v>
      </c>
      <c r="B32" s="25">
        <v>0</v>
      </c>
      <c r="C32" s="25">
        <v>0</v>
      </c>
      <c r="D32" s="25">
        <v>0</v>
      </c>
      <c r="E32" s="25">
        <v>0</v>
      </c>
      <c r="F32" s="25">
        <v>2.9640000000000004</v>
      </c>
      <c r="G32" s="25">
        <v>13.544750000000001</v>
      </c>
      <c r="H32" s="25">
        <v>15.183249999999996</v>
      </c>
      <c r="I32" s="25">
        <v>19.790400000000002</v>
      </c>
      <c r="J32" s="25">
        <v>22.6267</v>
      </c>
      <c r="K32" s="25">
        <v>23.652449999999998</v>
      </c>
      <c r="L32" s="25">
        <v>23.898099999999992</v>
      </c>
      <c r="M32" s="25">
        <v>23.897550000000017</v>
      </c>
      <c r="N32" s="25">
        <v>22.08231</v>
      </c>
    </row>
    <row r="33" spans="1:14" ht="18.899999999999999" customHeight="1">
      <c r="A33" s="24" t="str">
        <f>'Page 9'!$A$33</f>
        <v>Chur</v>
      </c>
      <c r="B33" s="25">
        <v>0</v>
      </c>
      <c r="C33" s="25">
        <v>0</v>
      </c>
      <c r="D33" s="25">
        <v>0</v>
      </c>
      <c r="E33" s="25">
        <v>0</v>
      </c>
      <c r="F33" s="25">
        <v>2.5919000000000003</v>
      </c>
      <c r="G33" s="25">
        <v>11.509749999999999</v>
      </c>
      <c r="H33" s="25">
        <v>12.097199999999999</v>
      </c>
      <c r="I33" s="25">
        <v>14.8338</v>
      </c>
      <c r="J33" s="25">
        <v>18.754300000000001</v>
      </c>
      <c r="K33" s="25">
        <v>19.58484</v>
      </c>
      <c r="L33" s="25">
        <v>20.082010000000004</v>
      </c>
      <c r="M33" s="25">
        <v>20.14441999999999</v>
      </c>
      <c r="N33" s="25">
        <v>20.533738</v>
      </c>
    </row>
    <row r="34" spans="1:14" ht="18.899999999999999" customHeight="1">
      <c r="A34" s="24" t="str">
        <f>'Page 9'!$A$34</f>
        <v>Aarau</v>
      </c>
      <c r="B34" s="25">
        <v>0</v>
      </c>
      <c r="C34" s="25">
        <v>0</v>
      </c>
      <c r="D34" s="25">
        <v>0.64949999999999997</v>
      </c>
      <c r="E34" s="25">
        <v>3.8754999999999997</v>
      </c>
      <c r="F34" s="25">
        <v>5.8684999999999992</v>
      </c>
      <c r="G34" s="25">
        <v>9.1392500000000023</v>
      </c>
      <c r="H34" s="25">
        <v>12.353499999999997</v>
      </c>
      <c r="I34" s="25">
        <v>15.400100000000002</v>
      </c>
      <c r="J34" s="25">
        <v>17.648899999999994</v>
      </c>
      <c r="K34" s="25">
        <v>19.210249999999995</v>
      </c>
      <c r="L34" s="25">
        <v>19.801600000000004</v>
      </c>
      <c r="M34" s="25">
        <v>20.815200000000011</v>
      </c>
      <c r="N34" s="25">
        <v>21.477339999999998</v>
      </c>
    </row>
    <row r="35" spans="1:14" ht="18.899999999999999" customHeight="1">
      <c r="A35" s="24" t="str">
        <f>'Page 9'!$A$35</f>
        <v>Frauenfeld</v>
      </c>
      <c r="B35" s="25">
        <v>0</v>
      </c>
      <c r="C35" s="25">
        <v>0</v>
      </c>
      <c r="D35" s="25">
        <v>0</v>
      </c>
      <c r="E35" s="25">
        <v>0</v>
      </c>
      <c r="F35" s="25">
        <v>4.9264999999999999</v>
      </c>
      <c r="G35" s="25">
        <v>11.54275</v>
      </c>
      <c r="H35" s="25">
        <v>13.602499999999997</v>
      </c>
      <c r="I35" s="25">
        <v>16.436</v>
      </c>
      <c r="J35" s="25">
        <v>17.004300000000004</v>
      </c>
      <c r="K35" s="25">
        <v>18.3582</v>
      </c>
      <c r="L35" s="25">
        <v>18.871549999999996</v>
      </c>
      <c r="M35" s="25">
        <v>19.749950000000005</v>
      </c>
      <c r="N35" s="25">
        <v>19.945489999999992</v>
      </c>
    </row>
    <row r="36" spans="1:14" ht="18.899999999999999" customHeight="1">
      <c r="A36" s="24" t="str">
        <f>'Page 9'!$A$36</f>
        <v>Bellinzona</v>
      </c>
      <c r="B36" s="25">
        <v>0</v>
      </c>
      <c r="C36" s="25">
        <v>0</v>
      </c>
      <c r="D36" s="25">
        <v>0</v>
      </c>
      <c r="E36" s="25">
        <v>0</v>
      </c>
      <c r="F36" s="25">
        <v>0</v>
      </c>
      <c r="G36" s="25">
        <v>5.0120000000000005</v>
      </c>
      <c r="H36" s="25">
        <v>8.4162499999999998</v>
      </c>
      <c r="I36" s="25">
        <v>15.347799999999999</v>
      </c>
      <c r="J36" s="25">
        <v>21.917900000000003</v>
      </c>
      <c r="K36" s="25">
        <v>23.560149999999993</v>
      </c>
      <c r="L36" s="25">
        <v>25.427550000000014</v>
      </c>
      <c r="M36" s="25">
        <v>25.913599999999992</v>
      </c>
      <c r="N36" s="25">
        <v>26.046249999999997</v>
      </c>
    </row>
    <row r="37" spans="1:14" ht="18.899999999999999" customHeight="1">
      <c r="A37" s="24" t="str">
        <f>'Page 9'!$A$37</f>
        <v>Lausanne</v>
      </c>
      <c r="B37" s="25">
        <v>0</v>
      </c>
      <c r="C37" s="25">
        <v>0</v>
      </c>
      <c r="D37" s="25">
        <v>0</v>
      </c>
      <c r="E37" s="25">
        <v>0</v>
      </c>
      <c r="F37" s="25">
        <v>2.669</v>
      </c>
      <c r="G37" s="25">
        <v>14.004750000000001</v>
      </c>
      <c r="H37" s="25">
        <v>23.796499999999995</v>
      </c>
      <c r="I37" s="25">
        <v>18.721600000000002</v>
      </c>
      <c r="J37" s="25">
        <v>19.167299999999994</v>
      </c>
      <c r="K37" s="25">
        <v>23.310050000000011</v>
      </c>
      <c r="L37" s="25">
        <v>28.459649999999993</v>
      </c>
      <c r="M37" s="25">
        <v>29.577949999999998</v>
      </c>
      <c r="N37" s="25">
        <v>30.732150000000004</v>
      </c>
    </row>
    <row r="38" spans="1:14" ht="18.899999999999999" customHeight="1">
      <c r="A38" s="24" t="str">
        <f>'Page 9'!$A$38</f>
        <v>Sion</v>
      </c>
      <c r="B38" s="25">
        <v>0</v>
      </c>
      <c r="C38" s="25">
        <v>0</v>
      </c>
      <c r="D38" s="25">
        <v>0</v>
      </c>
      <c r="E38" s="25">
        <v>0</v>
      </c>
      <c r="F38" s="25">
        <v>0</v>
      </c>
      <c r="G38" s="25">
        <v>2.7737499999999993</v>
      </c>
      <c r="H38" s="25">
        <v>11.766499999999999</v>
      </c>
      <c r="I38" s="25">
        <v>13.595699999999999</v>
      </c>
      <c r="J38" s="25">
        <v>20.223800000000001</v>
      </c>
      <c r="K38" s="25">
        <v>23.795899999999996</v>
      </c>
      <c r="L38" s="25">
        <v>23.683</v>
      </c>
      <c r="M38" s="25">
        <v>23.836900000000007</v>
      </c>
      <c r="N38" s="25">
        <v>22.639959999999999</v>
      </c>
    </row>
    <row r="39" spans="1:14" ht="18.899999999999999" customHeight="1">
      <c r="A39" s="24" t="str">
        <f>'Page 9'!$A$39</f>
        <v>Neuchâtel</v>
      </c>
      <c r="B39" s="25">
        <v>0</v>
      </c>
      <c r="C39" s="25">
        <v>0</v>
      </c>
      <c r="D39" s="25">
        <v>0.80449999999999999</v>
      </c>
      <c r="E39" s="25">
        <v>2.8165000000000004</v>
      </c>
      <c r="F39" s="25">
        <v>10.557000000000002</v>
      </c>
      <c r="G39" s="25">
        <v>18.167999999999999</v>
      </c>
      <c r="H39" s="25">
        <v>17.473749999999999</v>
      </c>
      <c r="I39" s="25">
        <v>21.720799999999997</v>
      </c>
      <c r="J39" s="25">
        <v>23.700799999999997</v>
      </c>
      <c r="K39" s="25">
        <v>26.102950000000014</v>
      </c>
      <c r="L39" s="25">
        <v>28.132599999999989</v>
      </c>
      <c r="M39" s="25">
        <v>25.738600000000005</v>
      </c>
      <c r="N39" s="25">
        <v>24.486439999999995</v>
      </c>
    </row>
    <row r="40" spans="1:14" ht="18.899999999999999" customHeight="1">
      <c r="A40" s="24" t="str">
        <f>'Page 9'!$A$40</f>
        <v>Geneva</v>
      </c>
      <c r="B40" s="25">
        <v>0</v>
      </c>
      <c r="C40" s="25">
        <v>0</v>
      </c>
      <c r="D40" s="25">
        <v>0</v>
      </c>
      <c r="E40" s="25">
        <v>0</v>
      </c>
      <c r="F40" s="25">
        <v>0</v>
      </c>
      <c r="G40" s="25">
        <v>0.77300000000000013</v>
      </c>
      <c r="H40" s="25">
        <v>13.0585</v>
      </c>
      <c r="I40" s="25">
        <v>18.484800000000003</v>
      </c>
      <c r="J40" s="25">
        <v>22.778199999999998</v>
      </c>
      <c r="K40" s="25">
        <v>23.731450000000002</v>
      </c>
      <c r="L40" s="25">
        <v>24.622099999999993</v>
      </c>
      <c r="M40" s="25">
        <v>26.154450000000011</v>
      </c>
      <c r="N40" s="25">
        <v>27.980300000000003</v>
      </c>
    </row>
    <row r="41" spans="1:14" ht="18.899999999999999" customHeight="1">
      <c r="A41" s="24" t="str">
        <f>'Page 9'!$A$41</f>
        <v>Delémont</v>
      </c>
      <c r="B41" s="25">
        <v>0</v>
      </c>
      <c r="C41" s="25">
        <v>0</v>
      </c>
      <c r="D41" s="25">
        <v>0</v>
      </c>
      <c r="E41" s="25">
        <v>1.2384999999999999</v>
      </c>
      <c r="F41" s="25">
        <v>7.7634999999999996</v>
      </c>
      <c r="G41" s="25">
        <v>13.636750000000001</v>
      </c>
      <c r="H41" s="25">
        <v>18.021250000000002</v>
      </c>
      <c r="I41" s="25">
        <v>20.324400000000001</v>
      </c>
      <c r="J41" s="25">
        <v>22.08369999999999</v>
      </c>
      <c r="K41" s="25">
        <v>24.471400000000003</v>
      </c>
      <c r="L41" s="25">
        <v>26.490649999999995</v>
      </c>
      <c r="M41" s="25">
        <v>26.536050000000007</v>
      </c>
      <c r="N41" s="25">
        <v>26.971690000000002</v>
      </c>
    </row>
    <row r="42" spans="1:14" ht="17.25" customHeight="1">
      <c r="A42" s="24"/>
      <c r="B42" s="25"/>
      <c r="C42" s="25"/>
      <c r="D42" s="25"/>
      <c r="E42" s="25"/>
      <c r="F42" s="25"/>
      <c r="G42" s="25"/>
      <c r="H42" s="25"/>
      <c r="I42" s="25"/>
      <c r="J42" s="25"/>
      <c r="K42" s="25"/>
      <c r="L42" s="25"/>
      <c r="M42" s="25"/>
      <c r="N42" s="25"/>
    </row>
    <row r="43" spans="1:14" ht="24" customHeight="1">
      <c r="A43" s="24" t="str">
        <f>'Page 9'!$A$43</f>
        <v>Direct federal tax</v>
      </c>
      <c r="B43" s="25">
        <v>0</v>
      </c>
      <c r="C43" s="25">
        <v>0</v>
      </c>
      <c r="D43" s="25">
        <v>0</v>
      </c>
      <c r="E43" s="25">
        <v>0</v>
      </c>
      <c r="F43" s="25">
        <v>0</v>
      </c>
      <c r="G43" s="25">
        <v>0</v>
      </c>
      <c r="H43" s="25">
        <v>0</v>
      </c>
      <c r="I43" s="25">
        <v>2.3720000000000003</v>
      </c>
      <c r="J43" s="25">
        <v>5.9139999999999997</v>
      </c>
      <c r="K43" s="25">
        <v>11.336</v>
      </c>
      <c r="L43" s="25">
        <v>11.491999999999999</v>
      </c>
      <c r="M43" s="25">
        <v>11.505000000000001</v>
      </c>
      <c r="N43" s="25">
        <v>11.6168</v>
      </c>
    </row>
    <row r="44" spans="1:14" ht="27" customHeight="1">
      <c r="A44" s="28"/>
      <c r="B44" s="17"/>
      <c r="C44" s="17"/>
      <c r="D44" s="17"/>
      <c r="E44" s="17"/>
      <c r="F44" s="17"/>
      <c r="G44" s="17"/>
      <c r="H44" s="17"/>
      <c r="I44" s="17"/>
      <c r="J44" s="17"/>
      <c r="K44" s="17"/>
      <c r="L44" s="17"/>
      <c r="M44" s="17"/>
      <c r="N44" s="17"/>
    </row>
    <row r="45" spans="1:14">
      <c r="A45" s="17"/>
      <c r="B45" s="17"/>
      <c r="C45" s="17"/>
      <c r="D45" s="17"/>
      <c r="E45" s="17"/>
      <c r="F45" s="17"/>
      <c r="G45" s="17"/>
      <c r="H45" s="17"/>
      <c r="I45" s="17"/>
      <c r="J45" s="17"/>
      <c r="K45" s="17"/>
      <c r="L45" s="17"/>
      <c r="M45" s="17"/>
      <c r="N45" s="17"/>
    </row>
    <row r="46" spans="1:14">
      <c r="A46" s="17"/>
      <c r="B46" s="17"/>
      <c r="C46" s="17"/>
      <c r="D46" s="17"/>
      <c r="E46" s="17"/>
      <c r="F46" s="17"/>
      <c r="G46" s="17"/>
      <c r="H46" s="17"/>
      <c r="I46" s="17"/>
      <c r="J46" s="17"/>
      <c r="K46" s="17"/>
      <c r="L46" s="17"/>
      <c r="M46" s="17"/>
      <c r="N46" s="17"/>
    </row>
    <row r="47" spans="1:14">
      <c r="A47" s="17"/>
      <c r="B47" s="17"/>
      <c r="C47" s="17"/>
      <c r="D47" s="17"/>
      <c r="E47" s="17"/>
      <c r="F47" s="17"/>
      <c r="G47" s="17"/>
      <c r="H47" s="17"/>
      <c r="I47" s="17"/>
      <c r="J47" s="17"/>
      <c r="K47" s="17"/>
      <c r="L47" s="17"/>
      <c r="M47" s="17"/>
      <c r="N47" s="17"/>
    </row>
    <row r="48" spans="1:14">
      <c r="A48" s="17"/>
      <c r="B48" s="17"/>
      <c r="C48" s="17"/>
      <c r="D48" s="17"/>
      <c r="E48" s="17"/>
      <c r="F48" s="17"/>
      <c r="G48" s="17"/>
      <c r="H48" s="17"/>
      <c r="I48" s="17"/>
      <c r="J48" s="17"/>
      <c r="K48" s="17"/>
      <c r="L48" s="17"/>
      <c r="M48" s="17"/>
      <c r="N48" s="17"/>
    </row>
    <row r="49" spans="1:14">
      <c r="A49" s="17"/>
      <c r="B49" s="17"/>
      <c r="C49" s="17"/>
      <c r="D49" s="17"/>
      <c r="E49" s="17"/>
      <c r="F49" s="17"/>
      <c r="G49" s="17"/>
      <c r="H49" s="17"/>
      <c r="I49" s="17"/>
      <c r="J49" s="17"/>
      <c r="K49" s="17"/>
      <c r="L49" s="17"/>
      <c r="M49" s="17"/>
      <c r="N49" s="17"/>
    </row>
    <row r="50" spans="1:14">
      <c r="A50" s="17"/>
      <c r="B50" s="17"/>
      <c r="C50" s="17"/>
      <c r="D50" s="17"/>
      <c r="E50" s="17"/>
      <c r="F50" s="17"/>
      <c r="G50" s="17"/>
      <c r="H50" s="17"/>
      <c r="I50" s="17"/>
      <c r="J50" s="17"/>
      <c r="K50" s="17"/>
      <c r="L50" s="17"/>
      <c r="M50" s="17"/>
      <c r="N50" s="17"/>
    </row>
    <row r="51" spans="1:14">
      <c r="A51" s="17"/>
      <c r="B51" s="17"/>
      <c r="C51" s="17"/>
      <c r="D51" s="17"/>
      <c r="E51" s="17"/>
      <c r="F51" s="17"/>
      <c r="G51" s="17"/>
      <c r="H51" s="17"/>
      <c r="I51" s="17"/>
      <c r="J51" s="17"/>
      <c r="K51" s="17"/>
      <c r="L51" s="17"/>
      <c r="M51" s="17"/>
      <c r="N51" s="17"/>
    </row>
    <row r="52" spans="1:14">
      <c r="A52" s="17"/>
      <c r="B52" s="17"/>
      <c r="C52" s="17"/>
      <c r="D52" s="17"/>
      <c r="E52" s="17"/>
      <c r="F52" s="17"/>
      <c r="G52" s="17"/>
      <c r="H52" s="17"/>
      <c r="I52" s="17"/>
      <c r="J52" s="17"/>
      <c r="K52" s="17"/>
      <c r="L52" s="17"/>
      <c r="M52" s="17"/>
      <c r="N52" s="17"/>
    </row>
    <row r="53" spans="1:14">
      <c r="A53" s="17"/>
      <c r="B53" s="17"/>
      <c r="C53" s="17"/>
      <c r="D53" s="17"/>
      <c r="E53" s="17"/>
      <c r="F53" s="17"/>
      <c r="G53" s="17"/>
      <c r="H53" s="17"/>
      <c r="I53" s="17"/>
      <c r="J53" s="17"/>
      <c r="K53" s="17"/>
      <c r="L53" s="17"/>
      <c r="M53" s="17"/>
      <c r="N53" s="17"/>
    </row>
    <row r="54" spans="1:14">
      <c r="A54" s="17"/>
      <c r="B54" s="17"/>
      <c r="C54" s="17"/>
      <c r="D54" s="17"/>
      <c r="E54" s="17"/>
      <c r="F54" s="17"/>
      <c r="G54" s="17"/>
      <c r="H54" s="17"/>
      <c r="I54" s="17"/>
      <c r="J54" s="17"/>
      <c r="K54" s="17"/>
      <c r="L54" s="17"/>
      <c r="M54" s="17"/>
      <c r="N54" s="17"/>
    </row>
    <row r="55" spans="1:14">
      <c r="A55" s="17"/>
      <c r="B55" s="17"/>
      <c r="C55" s="17"/>
      <c r="D55" s="17"/>
      <c r="E55" s="17"/>
      <c r="F55" s="17"/>
      <c r="G55" s="17"/>
      <c r="H55" s="17"/>
      <c r="I55" s="17"/>
      <c r="J55" s="17"/>
      <c r="K55" s="17"/>
      <c r="L55" s="17"/>
      <c r="M55" s="17"/>
      <c r="N55" s="17"/>
    </row>
    <row r="56" spans="1:14">
      <c r="A56" s="17"/>
      <c r="B56" s="17"/>
      <c r="C56" s="17"/>
      <c r="D56" s="17"/>
      <c r="E56" s="17"/>
      <c r="F56" s="17"/>
      <c r="G56" s="17"/>
      <c r="H56" s="17"/>
      <c r="I56" s="17"/>
      <c r="J56" s="17"/>
      <c r="K56" s="17"/>
      <c r="L56" s="17"/>
      <c r="M56" s="17"/>
      <c r="N56" s="17"/>
    </row>
    <row r="57" spans="1:14">
      <c r="A57" s="17"/>
      <c r="B57" s="17"/>
      <c r="C57" s="17"/>
      <c r="D57" s="17"/>
      <c r="E57" s="17"/>
      <c r="F57" s="17"/>
      <c r="G57" s="17"/>
      <c r="H57" s="17"/>
      <c r="I57" s="17"/>
      <c r="J57" s="17"/>
      <c r="K57" s="17"/>
      <c r="L57" s="17"/>
      <c r="M57" s="17"/>
      <c r="N57" s="17"/>
    </row>
    <row r="58" spans="1:14">
      <c r="A58" s="17"/>
      <c r="B58" s="17"/>
      <c r="C58" s="17"/>
      <c r="D58" s="17"/>
      <c r="E58" s="17"/>
      <c r="F58" s="17"/>
      <c r="G58" s="17"/>
      <c r="H58" s="17"/>
      <c r="I58" s="17"/>
      <c r="J58" s="17"/>
      <c r="K58" s="17"/>
      <c r="L58" s="17"/>
      <c r="M58" s="17"/>
      <c r="N58" s="17"/>
    </row>
    <row r="59" spans="1:14" ht="14.25" customHeight="1">
      <c r="A59" s="17"/>
      <c r="B59" s="17"/>
      <c r="C59" s="17"/>
      <c r="D59" s="17"/>
      <c r="E59" s="17"/>
      <c r="F59" s="17"/>
      <c r="G59" s="17"/>
      <c r="H59" s="17"/>
      <c r="I59" s="17"/>
      <c r="J59" s="17"/>
      <c r="K59" s="17"/>
      <c r="L59" s="17"/>
      <c r="M59" s="17"/>
      <c r="N59" s="17"/>
    </row>
    <row r="60" spans="1:14">
      <c r="A60" s="17"/>
      <c r="B60" s="17"/>
      <c r="C60" s="17"/>
      <c r="D60" s="17"/>
      <c r="E60" s="17"/>
      <c r="F60" s="17"/>
      <c r="G60" s="17"/>
      <c r="H60" s="17"/>
      <c r="I60" s="17"/>
      <c r="J60" s="17"/>
      <c r="K60" s="17"/>
      <c r="L60" s="17"/>
      <c r="M60" s="17"/>
      <c r="N60" s="17"/>
    </row>
    <row r="61" spans="1:14">
      <c r="A61" s="17"/>
      <c r="B61" s="17"/>
      <c r="C61" s="17"/>
      <c r="D61" s="17"/>
      <c r="E61" s="17"/>
      <c r="F61" s="17"/>
      <c r="G61" s="17"/>
      <c r="H61" s="17"/>
      <c r="I61" s="17"/>
      <c r="J61" s="17"/>
      <c r="K61" s="17"/>
      <c r="L61" s="17"/>
      <c r="M61" s="17"/>
      <c r="N61" s="17"/>
    </row>
    <row r="62" spans="1:14" ht="111.75" customHeight="1">
      <c r="A62" s="17"/>
      <c r="B62" s="17"/>
      <c r="C62" s="17"/>
      <c r="D62" s="17"/>
      <c r="E62" s="17"/>
      <c r="F62" s="17"/>
      <c r="G62" s="17"/>
      <c r="H62" s="17"/>
      <c r="I62" s="17"/>
      <c r="J62" s="17"/>
      <c r="K62" s="17"/>
      <c r="L62" s="17"/>
      <c r="M62" s="17"/>
      <c r="N62" s="17"/>
    </row>
    <row r="63" spans="1:14" ht="24.75" customHeight="1">
      <c r="A63" s="17"/>
      <c r="B63" s="17"/>
      <c r="C63" s="17"/>
      <c r="D63" s="17"/>
      <c r="E63" s="17"/>
      <c r="F63" s="17"/>
      <c r="G63" s="17"/>
      <c r="H63" s="17"/>
      <c r="I63" s="17"/>
      <c r="J63" s="17"/>
      <c r="K63" s="17"/>
      <c r="L63" s="17"/>
      <c r="M63" s="17"/>
      <c r="N63" s="18"/>
    </row>
    <row r="64" spans="1:14" ht="12.75" customHeight="1"/>
    <row r="65" spans="1:14">
      <c r="A65" s="17"/>
      <c r="B65" s="17"/>
      <c r="C65" s="17"/>
      <c r="D65" s="17"/>
      <c r="E65" s="17"/>
      <c r="F65" s="17"/>
      <c r="G65" s="17"/>
      <c r="H65" s="17"/>
      <c r="I65" s="17"/>
      <c r="J65" s="17"/>
      <c r="K65" s="17"/>
      <c r="L65" s="17"/>
      <c r="M65" s="17"/>
      <c r="N65" s="17"/>
    </row>
    <row r="66" spans="1:14">
      <c r="A66" s="17"/>
      <c r="B66" s="17"/>
      <c r="C66" s="17"/>
      <c r="D66" s="17"/>
      <c r="E66" s="17"/>
      <c r="F66" s="17"/>
      <c r="G66" s="17"/>
      <c r="H66" s="17"/>
      <c r="I66" s="17"/>
      <c r="J66" s="17"/>
      <c r="K66" s="17"/>
      <c r="L66" s="17"/>
      <c r="M66" s="17"/>
      <c r="N66" s="17"/>
    </row>
    <row r="67" spans="1:14">
      <c r="A67" s="17"/>
      <c r="B67" s="17"/>
      <c r="C67" s="17"/>
      <c r="D67" s="17"/>
      <c r="E67" s="17"/>
      <c r="F67" s="17"/>
      <c r="G67" s="17"/>
      <c r="H67" s="17"/>
      <c r="I67" s="17"/>
      <c r="J67" s="17"/>
      <c r="K67" s="17"/>
      <c r="L67" s="17"/>
      <c r="M67" s="17"/>
      <c r="N67" s="17"/>
    </row>
    <row r="68" spans="1:14">
      <c r="A68" s="17"/>
      <c r="B68" s="17"/>
      <c r="C68" s="17"/>
      <c r="D68" s="17"/>
      <c r="E68" s="17"/>
      <c r="F68" s="17"/>
      <c r="G68" s="17"/>
      <c r="H68" s="17"/>
      <c r="I68" s="17"/>
      <c r="J68" s="17"/>
      <c r="K68" s="17"/>
      <c r="L68" s="17"/>
      <c r="M68" s="17"/>
      <c r="N68" s="17"/>
    </row>
    <row r="69" spans="1:14">
      <c r="A69" s="17"/>
      <c r="B69" s="17"/>
      <c r="C69" s="17"/>
      <c r="D69" s="17"/>
      <c r="E69" s="17"/>
      <c r="F69" s="17"/>
      <c r="G69" s="17"/>
      <c r="H69" s="17"/>
      <c r="I69" s="17"/>
      <c r="J69" s="17"/>
      <c r="K69" s="17"/>
      <c r="L69" s="17"/>
      <c r="M69" s="17"/>
      <c r="N69" s="17"/>
    </row>
    <row r="70" spans="1:14">
      <c r="A70" s="17"/>
      <c r="B70" s="17"/>
      <c r="C70" s="17"/>
      <c r="D70" s="17"/>
      <c r="E70" s="17"/>
      <c r="F70" s="17"/>
      <c r="G70" s="17"/>
      <c r="H70" s="17"/>
      <c r="I70" s="17"/>
      <c r="J70" s="17"/>
      <c r="K70" s="17"/>
      <c r="L70" s="17"/>
      <c r="M70" s="17"/>
      <c r="N70" s="17"/>
    </row>
    <row r="71" spans="1:14">
      <c r="A71" s="17"/>
      <c r="B71" s="17"/>
      <c r="C71" s="17"/>
      <c r="D71" s="17"/>
      <c r="E71" s="17"/>
      <c r="F71" s="17"/>
      <c r="G71" s="17"/>
      <c r="H71" s="17"/>
      <c r="I71" s="17"/>
      <c r="J71" s="17"/>
      <c r="K71" s="17"/>
      <c r="L71" s="17"/>
      <c r="M71" s="17"/>
      <c r="N71" s="17"/>
    </row>
    <row r="72" spans="1:14">
      <c r="A72" s="17"/>
      <c r="B72" s="17"/>
      <c r="C72" s="17"/>
      <c r="D72" s="17"/>
      <c r="E72" s="17"/>
      <c r="F72" s="17"/>
      <c r="G72" s="17"/>
      <c r="H72" s="17"/>
      <c r="I72" s="17"/>
      <c r="J72" s="17"/>
      <c r="K72" s="17"/>
      <c r="L72" s="17"/>
      <c r="M72" s="17"/>
      <c r="N72" s="17"/>
    </row>
    <row r="73" spans="1:14">
      <c r="A73" s="17"/>
      <c r="B73" s="17"/>
      <c r="C73" s="17"/>
      <c r="D73" s="17"/>
      <c r="E73" s="17"/>
      <c r="F73" s="17"/>
      <c r="G73" s="17"/>
      <c r="H73" s="17"/>
      <c r="I73" s="17"/>
      <c r="J73" s="17"/>
      <c r="K73" s="17"/>
      <c r="L73" s="17"/>
      <c r="M73" s="17"/>
      <c r="N73" s="17"/>
    </row>
    <row r="74" spans="1:14">
      <c r="A74" s="17"/>
      <c r="B74" s="17"/>
      <c r="C74" s="17"/>
      <c r="D74" s="17"/>
      <c r="E74" s="17"/>
      <c r="F74" s="17"/>
      <c r="G74" s="17"/>
      <c r="H74" s="17"/>
      <c r="I74" s="17"/>
      <c r="J74" s="17"/>
      <c r="K74" s="17"/>
      <c r="L74" s="17"/>
      <c r="M74" s="17"/>
      <c r="N74" s="17"/>
    </row>
    <row r="75" spans="1:14">
      <c r="A75" s="17"/>
      <c r="B75" s="17"/>
      <c r="C75" s="17"/>
      <c r="D75" s="17"/>
      <c r="E75" s="17"/>
      <c r="F75" s="17"/>
      <c r="G75" s="17"/>
      <c r="H75" s="17"/>
      <c r="I75" s="17"/>
      <c r="J75" s="17"/>
      <c r="K75" s="17"/>
      <c r="L75" s="17"/>
      <c r="M75" s="17"/>
      <c r="N75" s="17"/>
    </row>
    <row r="76" spans="1:14">
      <c r="A76" s="17"/>
      <c r="B76" s="17"/>
      <c r="C76" s="17"/>
      <c r="D76" s="17"/>
      <c r="E76" s="17"/>
      <c r="F76" s="17"/>
      <c r="G76" s="17"/>
      <c r="H76" s="17"/>
      <c r="I76" s="17"/>
      <c r="J76" s="17"/>
      <c r="K76" s="17"/>
      <c r="L76" s="17"/>
      <c r="M76" s="17"/>
      <c r="N76" s="17"/>
    </row>
    <row r="77" spans="1:14">
      <c r="A77" s="17"/>
      <c r="B77" s="17"/>
      <c r="C77" s="17"/>
      <c r="D77" s="17"/>
      <c r="E77" s="17"/>
      <c r="F77" s="17"/>
      <c r="G77" s="17"/>
      <c r="H77" s="17"/>
      <c r="I77" s="17"/>
      <c r="J77" s="17"/>
      <c r="K77" s="17"/>
      <c r="L77" s="17"/>
      <c r="M77" s="17"/>
      <c r="N77" s="17"/>
    </row>
    <row r="78" spans="1:14">
      <c r="A78" s="17"/>
      <c r="B78" s="17"/>
      <c r="C78" s="17"/>
      <c r="D78" s="17"/>
      <c r="E78" s="17"/>
      <c r="F78" s="17"/>
      <c r="G78" s="17"/>
      <c r="H78" s="17"/>
      <c r="I78" s="17"/>
      <c r="J78" s="17"/>
      <c r="K78" s="17"/>
      <c r="L78" s="17"/>
      <c r="M78" s="17"/>
      <c r="N78" s="17"/>
    </row>
  </sheetData>
  <mergeCells count="2">
    <mergeCell ref="B10:N10"/>
    <mergeCell ref="B15:N15"/>
  </mergeCells>
  <printOptions horizontalCentered="1"/>
  <pageMargins left="0.39370078740157483" right="0.39370078740157483" top="0.59055118110236227" bottom="0.59055118110236227" header="0.39370078740157483" footer="0.39370078740157483"/>
  <pageSetup paperSize="9" scale="55" orientation="portrait" r:id="rId1"/>
  <headerFooter alignWithMargins="0">
    <oddHeader>&amp;C&amp;"Helvetica,Fett"&amp;12 2010</oddHeader>
    <oddFooter>&amp;C&amp;"Helvetica,Standard" Eidg. Steuerverwaltung  -  Administration fédérale des contributions  -  Amministrazione federale delle contribuzioni&amp;R23</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121"/>
  <sheetViews>
    <sheetView zoomScale="60" zoomScaleNormal="60" workbookViewId="0"/>
  </sheetViews>
  <sheetFormatPr baseColWidth="10" defaultColWidth="12.6640625" defaultRowHeight="13.2"/>
  <cols>
    <col min="1" max="1" width="30.5546875" style="40" customWidth="1"/>
    <col min="2" max="6" width="11.5546875" style="40" bestFit="1" customWidth="1"/>
    <col min="7" max="12" width="13.5546875" style="40" bestFit="1" customWidth="1"/>
    <col min="13" max="24" width="12.6640625" style="40" customWidth="1"/>
    <col min="25" max="25" width="14.5546875" style="40" bestFit="1" customWidth="1"/>
    <col min="26" max="26" width="28.33203125" style="40" bestFit="1" customWidth="1"/>
    <col min="27" max="16384" width="12.6640625" style="40"/>
  </cols>
  <sheetData>
    <row r="1" spans="1:26" s="52" customFormat="1" ht="18.899999999999999" customHeight="1">
      <c r="A1" s="38" t="str">
        <f>'Page 27'!A1</f>
        <v>Double-income married couple with 2 children</v>
      </c>
      <c r="B1" s="38"/>
      <c r="C1" s="38"/>
      <c r="D1" s="38"/>
      <c r="E1" s="38"/>
      <c r="F1" s="38"/>
      <c r="G1" s="38"/>
      <c r="H1" s="38"/>
      <c r="I1" s="38"/>
      <c r="J1" s="38"/>
      <c r="K1" s="38"/>
      <c r="L1" s="38"/>
      <c r="N1" s="38" t="str">
        <f>A1</f>
        <v>Double-income married couple with 2 children</v>
      </c>
    </row>
    <row r="2" spans="1:26" s="52" customFormat="1" ht="18.899999999999999" customHeight="1">
      <c r="A2" s="38"/>
      <c r="B2" s="38"/>
      <c r="C2" s="38"/>
      <c r="D2" s="38"/>
      <c r="E2" s="38"/>
      <c r="F2" s="38"/>
      <c r="G2" s="38"/>
      <c r="H2" s="38"/>
      <c r="I2" s="38"/>
      <c r="J2" s="38"/>
      <c r="K2" s="38"/>
      <c r="L2" s="38"/>
    </row>
    <row r="3" spans="1:26" s="52" customFormat="1" ht="18.899999999999999" customHeight="1">
      <c r="A3" s="41" t="str">
        <f>'Pages 10-11'!$A$3</f>
        <v>Cantonal, municipal and church tax burden on gross earned income</v>
      </c>
      <c r="C3" s="38"/>
      <c r="D3" s="38"/>
      <c r="E3" s="38"/>
      <c r="F3" s="38"/>
      <c r="G3" s="38"/>
      <c r="H3" s="38"/>
      <c r="I3" s="38"/>
      <c r="J3" s="38"/>
      <c r="K3" s="38"/>
      <c r="L3" s="38"/>
      <c r="N3" s="41" t="str">
        <f>A3</f>
        <v>Cantonal, municipal and church tax burden on gross earned income</v>
      </c>
    </row>
    <row r="4" spans="1:26" ht="18.899999999999999" customHeight="1">
      <c r="A4" s="39"/>
      <c r="B4" s="39"/>
      <c r="C4" s="39"/>
      <c r="D4" s="39"/>
      <c r="E4" s="39"/>
      <c r="F4" s="39"/>
      <c r="G4" s="39"/>
      <c r="H4" s="39"/>
      <c r="I4" s="39"/>
      <c r="J4" s="39"/>
      <c r="K4" s="39"/>
      <c r="L4" s="39"/>
      <c r="Z4" s="42"/>
    </row>
    <row r="5" spans="1:26" ht="18.899999999999999" customHeight="1" thickBot="1">
      <c r="A5" s="42">
        <v>12</v>
      </c>
      <c r="B5" s="39"/>
      <c r="C5" s="39"/>
      <c r="D5" s="39"/>
      <c r="E5" s="39"/>
      <c r="F5" s="39"/>
      <c r="G5" s="39"/>
      <c r="H5" s="39"/>
      <c r="I5" s="39"/>
      <c r="J5" s="39"/>
      <c r="K5" s="39"/>
      <c r="L5" s="39"/>
      <c r="Z5" s="57">
        <f>A5</f>
        <v>12</v>
      </c>
    </row>
    <row r="6" spans="1:26" ht="18.899999999999999" customHeight="1" thickBot="1">
      <c r="A6" s="41" t="str">
        <f>'Pages 10-11'!A6</f>
        <v>Cantonal capitals</v>
      </c>
      <c r="B6" s="825" t="s">
        <v>81</v>
      </c>
      <c r="C6" s="826"/>
      <c r="D6" s="826"/>
      <c r="E6" s="826"/>
      <c r="F6" s="826"/>
      <c r="G6" s="826"/>
      <c r="H6" s="826"/>
      <c r="I6" s="826"/>
      <c r="J6" s="826"/>
      <c r="K6" s="826"/>
      <c r="L6" s="826"/>
      <c r="M6" s="827"/>
      <c r="N6" s="825" t="s">
        <v>81</v>
      </c>
      <c r="O6" s="826"/>
      <c r="P6" s="826"/>
      <c r="Q6" s="826"/>
      <c r="R6" s="826"/>
      <c r="S6" s="826"/>
      <c r="T6" s="826"/>
      <c r="U6" s="826"/>
      <c r="V6" s="826"/>
      <c r="W6" s="826"/>
      <c r="X6" s="826"/>
      <c r="Y6" s="827"/>
      <c r="Z6" s="57" t="str">
        <f>A6</f>
        <v>Cantonal capitals</v>
      </c>
    </row>
    <row r="7" spans="1:26" ht="18.899999999999999" customHeight="1">
      <c r="A7" s="41" t="str">
        <f>'Pages 10-11'!A7</f>
        <v>Confederation</v>
      </c>
      <c r="B7" s="86">
        <v>12500</v>
      </c>
      <c r="C7" s="86">
        <v>15000</v>
      </c>
      <c r="D7" s="86">
        <v>17500</v>
      </c>
      <c r="E7" s="86">
        <v>20000</v>
      </c>
      <c r="F7" s="86">
        <v>25000</v>
      </c>
      <c r="G7" s="86">
        <v>30000</v>
      </c>
      <c r="H7" s="86">
        <v>35000</v>
      </c>
      <c r="I7" s="86">
        <v>40000</v>
      </c>
      <c r="J7" s="86">
        <v>45000</v>
      </c>
      <c r="K7" s="86">
        <v>50000</v>
      </c>
      <c r="L7" s="86">
        <v>60000</v>
      </c>
      <c r="M7" s="86">
        <v>70000</v>
      </c>
      <c r="N7" s="396">
        <v>80000</v>
      </c>
      <c r="O7" s="396">
        <v>90000</v>
      </c>
      <c r="P7" s="396">
        <v>100000</v>
      </c>
      <c r="Q7" s="396">
        <v>125000</v>
      </c>
      <c r="R7" s="396">
        <v>150000</v>
      </c>
      <c r="S7" s="396">
        <v>175000</v>
      </c>
      <c r="T7" s="396">
        <v>200000</v>
      </c>
      <c r="U7" s="396">
        <v>250000</v>
      </c>
      <c r="V7" s="396">
        <v>300000</v>
      </c>
      <c r="W7" s="396">
        <v>400000</v>
      </c>
      <c r="X7" s="396">
        <v>500000</v>
      </c>
      <c r="Y7" s="396">
        <v>1000000</v>
      </c>
      <c r="Z7" s="57" t="str">
        <f>A7</f>
        <v>Confederation</v>
      </c>
    </row>
    <row r="8" spans="1:26" ht="18.899999999999999" customHeight="1">
      <c r="A8" s="41"/>
      <c r="B8" s="53"/>
      <c r="C8" s="53"/>
      <c r="D8" s="53"/>
      <c r="E8" s="53"/>
      <c r="F8" s="53"/>
      <c r="G8" s="53"/>
      <c r="H8" s="53"/>
      <c r="I8" s="53"/>
      <c r="J8" s="53"/>
      <c r="K8" s="53"/>
      <c r="L8" s="53"/>
      <c r="N8" s="397"/>
      <c r="O8" s="397"/>
      <c r="P8" s="397"/>
      <c r="Q8" s="397"/>
      <c r="R8" s="397"/>
      <c r="S8" s="397"/>
      <c r="T8" s="397"/>
      <c r="U8" s="397"/>
      <c r="V8" s="397"/>
      <c r="W8" s="397"/>
      <c r="X8" s="397"/>
      <c r="Y8" s="397"/>
      <c r="Z8" s="398"/>
    </row>
    <row r="9" spans="1:26" ht="18.899999999999999" customHeight="1">
      <c r="A9" s="41"/>
      <c r="B9" s="837" t="str">
        <f>'Pages 10-11'!$B$9:$M$9</f>
        <v xml:space="preserve">Tax burden in Swiss francs </v>
      </c>
      <c r="C9" s="838"/>
      <c r="D9" s="838"/>
      <c r="E9" s="838"/>
      <c r="F9" s="838"/>
      <c r="G9" s="838"/>
      <c r="H9" s="838"/>
      <c r="I9" s="838"/>
      <c r="J9" s="838"/>
      <c r="K9" s="838"/>
      <c r="L9" s="838"/>
      <c r="M9" s="839"/>
      <c r="N9" s="837" t="str">
        <f>B9</f>
        <v xml:space="preserve">Tax burden in Swiss francs </v>
      </c>
      <c r="O9" s="838"/>
      <c r="P9" s="838"/>
      <c r="Q9" s="838"/>
      <c r="R9" s="838"/>
      <c r="S9" s="838"/>
      <c r="T9" s="838"/>
      <c r="U9" s="838"/>
      <c r="V9" s="838"/>
      <c r="W9" s="838"/>
      <c r="X9" s="838"/>
      <c r="Y9" s="839"/>
      <c r="Z9" s="398"/>
    </row>
    <row r="10" spans="1:26" ht="18.899999999999999" customHeight="1">
      <c r="A10" s="24" t="str">
        <f>'Page 9'!$A$16</f>
        <v>Zurich</v>
      </c>
      <c r="B10" s="14">
        <v>48</v>
      </c>
      <c r="C10" s="14">
        <v>48</v>
      </c>
      <c r="D10" s="14">
        <v>48</v>
      </c>
      <c r="E10" s="14">
        <v>48</v>
      </c>
      <c r="F10" s="14">
        <v>48</v>
      </c>
      <c r="G10" s="14">
        <v>48</v>
      </c>
      <c r="H10" s="14">
        <v>48</v>
      </c>
      <c r="I10" s="14">
        <v>48</v>
      </c>
      <c r="J10" s="14">
        <v>48</v>
      </c>
      <c r="K10" s="14">
        <v>130.44999999999999</v>
      </c>
      <c r="L10" s="14">
        <v>641.1</v>
      </c>
      <c r="M10" s="14">
        <v>1266.3</v>
      </c>
      <c r="N10" s="14">
        <v>2070.0500000000002</v>
      </c>
      <c r="O10" s="14">
        <v>2917.3500000000004</v>
      </c>
      <c r="P10" s="14">
        <v>4135.6499999999996</v>
      </c>
      <c r="Q10" s="14">
        <v>7030.2</v>
      </c>
      <c r="R10" s="14">
        <v>10611.75</v>
      </c>
      <c r="S10" s="14">
        <v>14587.199999999999</v>
      </c>
      <c r="T10" s="14">
        <v>18974.849999999999</v>
      </c>
      <c r="U10" s="14">
        <v>28425.7</v>
      </c>
      <c r="V10" s="14">
        <v>38634.5</v>
      </c>
      <c r="W10" s="14">
        <v>61637.55</v>
      </c>
      <c r="X10" s="14">
        <v>87132.1</v>
      </c>
      <c r="Y10" s="14">
        <v>220144.5</v>
      </c>
      <c r="Z10" s="399" t="str">
        <f>A10</f>
        <v>Zurich</v>
      </c>
    </row>
    <row r="11" spans="1:26" ht="18.899999999999999" customHeight="1">
      <c r="A11" s="24" t="str">
        <f>'Page 9'!$A$17</f>
        <v>Berne</v>
      </c>
      <c r="B11" s="14">
        <v>0</v>
      </c>
      <c r="C11" s="14">
        <v>0</v>
      </c>
      <c r="D11" s="14">
        <v>0</v>
      </c>
      <c r="E11" s="14">
        <v>0</v>
      </c>
      <c r="F11" s="14">
        <v>0</v>
      </c>
      <c r="G11" s="14">
        <v>0</v>
      </c>
      <c r="H11" s="14">
        <v>0</v>
      </c>
      <c r="I11" s="14">
        <v>0</v>
      </c>
      <c r="J11" s="14">
        <v>0</v>
      </c>
      <c r="K11" s="14">
        <v>285.15000000000003</v>
      </c>
      <c r="L11" s="14">
        <v>1333.6</v>
      </c>
      <c r="M11" s="14">
        <v>2891.2</v>
      </c>
      <c r="N11" s="14">
        <v>4627.0999999999995</v>
      </c>
      <c r="O11" s="14">
        <v>6372.3000000000011</v>
      </c>
      <c r="P11" s="14">
        <v>7953.85</v>
      </c>
      <c r="Q11" s="14">
        <v>12223.6</v>
      </c>
      <c r="R11" s="14">
        <v>16886.800000000003</v>
      </c>
      <c r="S11" s="14">
        <v>21909.500000000004</v>
      </c>
      <c r="T11" s="14">
        <v>27251.4</v>
      </c>
      <c r="U11" s="14">
        <v>39125.5</v>
      </c>
      <c r="V11" s="14">
        <v>51243.600000000006</v>
      </c>
      <c r="W11" s="14">
        <v>76260.100000000006</v>
      </c>
      <c r="X11" s="14">
        <v>102583.55</v>
      </c>
      <c r="Y11" s="14">
        <v>241101.4</v>
      </c>
      <c r="Z11" s="399" t="str">
        <f t="shared" ref="Z11:Z35" si="0">A11</f>
        <v>Berne</v>
      </c>
    </row>
    <row r="12" spans="1:26" ht="18.899999999999999" customHeight="1">
      <c r="A12" s="24" t="str">
        <f>'Page 9'!$A$18</f>
        <v>Lucerne</v>
      </c>
      <c r="B12" s="14">
        <v>50</v>
      </c>
      <c r="C12" s="14">
        <v>50</v>
      </c>
      <c r="D12" s="14">
        <v>50</v>
      </c>
      <c r="E12" s="14">
        <v>50</v>
      </c>
      <c r="F12" s="14">
        <v>50</v>
      </c>
      <c r="G12" s="14">
        <v>50</v>
      </c>
      <c r="H12" s="14">
        <v>50</v>
      </c>
      <c r="I12" s="14">
        <v>50</v>
      </c>
      <c r="J12" s="14">
        <v>50</v>
      </c>
      <c r="K12" s="14">
        <v>50</v>
      </c>
      <c r="L12" s="14">
        <v>479.20000000000005</v>
      </c>
      <c r="M12" s="14">
        <v>1602.2000000000003</v>
      </c>
      <c r="N12" s="14">
        <v>2767.7000000000003</v>
      </c>
      <c r="O12" s="14">
        <v>3966.5000000000005</v>
      </c>
      <c r="P12" s="14">
        <v>5231.8999999999996</v>
      </c>
      <c r="Q12" s="14">
        <v>8828.3000000000011</v>
      </c>
      <c r="R12" s="14">
        <v>12544.900000000001</v>
      </c>
      <c r="S12" s="14">
        <v>16559.400000000001</v>
      </c>
      <c r="T12" s="14">
        <v>20820</v>
      </c>
      <c r="U12" s="14">
        <v>30219.800000000003</v>
      </c>
      <c r="V12" s="14">
        <v>39705.100000000006</v>
      </c>
      <c r="W12" s="14">
        <v>58675.8</v>
      </c>
      <c r="X12" s="14">
        <v>77667.900000000009</v>
      </c>
      <c r="Y12" s="14">
        <v>173551.09999999998</v>
      </c>
      <c r="Z12" s="399" t="str">
        <f t="shared" si="0"/>
        <v>Lucerne</v>
      </c>
    </row>
    <row r="13" spans="1:26" ht="18.899999999999999" customHeight="1">
      <c r="A13" s="24" t="str">
        <f>'Page 9'!$A$19</f>
        <v>Altdorf</v>
      </c>
      <c r="B13" s="14">
        <v>100</v>
      </c>
      <c r="C13" s="14">
        <v>100</v>
      </c>
      <c r="D13" s="14">
        <v>100</v>
      </c>
      <c r="E13" s="14">
        <v>100</v>
      </c>
      <c r="F13" s="14">
        <v>100</v>
      </c>
      <c r="G13" s="14">
        <v>100</v>
      </c>
      <c r="H13" s="14">
        <v>100</v>
      </c>
      <c r="I13" s="14">
        <v>100</v>
      </c>
      <c r="J13" s="14">
        <v>100</v>
      </c>
      <c r="K13" s="14">
        <v>100</v>
      </c>
      <c r="L13" s="14">
        <v>1006.277</v>
      </c>
      <c r="M13" s="14">
        <v>2031.4099999999999</v>
      </c>
      <c r="N13" s="14">
        <v>3353.6830000000004</v>
      </c>
      <c r="O13" s="14">
        <v>4661.0990000000002</v>
      </c>
      <c r="P13" s="14">
        <v>5983.3719999999994</v>
      </c>
      <c r="Q13" s="14">
        <v>8939.9149999999991</v>
      </c>
      <c r="R13" s="14">
        <v>11866.743999999999</v>
      </c>
      <c r="S13" s="14">
        <v>14986.714</v>
      </c>
      <c r="T13" s="14">
        <v>18225.54</v>
      </c>
      <c r="U13" s="14">
        <v>24792.333999999999</v>
      </c>
      <c r="V13" s="14">
        <v>31359.128000000001</v>
      </c>
      <c r="W13" s="14">
        <v>44492.716</v>
      </c>
      <c r="X13" s="14">
        <v>57641.161</v>
      </c>
      <c r="Y13" s="14">
        <v>124022.23700000001</v>
      </c>
      <c r="Z13" s="399" t="str">
        <f t="shared" si="0"/>
        <v>Altdorf</v>
      </c>
    </row>
    <row r="14" spans="1:26" ht="18.899999999999999" customHeight="1">
      <c r="A14" s="24" t="str">
        <f>'Page 9'!$A$20</f>
        <v>Schwyz</v>
      </c>
      <c r="B14" s="14">
        <v>0</v>
      </c>
      <c r="C14" s="14">
        <v>0</v>
      </c>
      <c r="D14" s="14">
        <v>0</v>
      </c>
      <c r="E14" s="14">
        <v>0</v>
      </c>
      <c r="F14" s="14">
        <v>0</v>
      </c>
      <c r="G14" s="14">
        <v>0</v>
      </c>
      <c r="H14" s="14">
        <v>0</v>
      </c>
      <c r="I14" s="14">
        <v>16.900000000000002</v>
      </c>
      <c r="J14" s="14">
        <v>93.050000000000011</v>
      </c>
      <c r="K14" s="14">
        <v>245.35</v>
      </c>
      <c r="L14" s="14">
        <v>799.44999999999993</v>
      </c>
      <c r="M14" s="14">
        <v>1637</v>
      </c>
      <c r="N14" s="14">
        <v>2419.5500000000002</v>
      </c>
      <c r="O14" s="14">
        <v>3227.5000000000005</v>
      </c>
      <c r="P14" s="14">
        <v>4090.3999999999996</v>
      </c>
      <c r="Q14" s="14">
        <v>6531.1</v>
      </c>
      <c r="R14" s="14">
        <v>9716.2999999999993</v>
      </c>
      <c r="S14" s="14">
        <v>13151.05</v>
      </c>
      <c r="T14" s="14">
        <v>16814.25</v>
      </c>
      <c r="U14" s="14">
        <v>24153.3</v>
      </c>
      <c r="V14" s="14">
        <v>31513.5</v>
      </c>
      <c r="W14" s="14">
        <v>46229.65</v>
      </c>
      <c r="X14" s="14">
        <v>60941.599999999999</v>
      </c>
      <c r="Y14" s="14">
        <v>148941.54999999999</v>
      </c>
      <c r="Z14" s="399" t="str">
        <f t="shared" si="0"/>
        <v>Schwyz</v>
      </c>
    </row>
    <row r="15" spans="1:26" ht="18.899999999999999" customHeight="1">
      <c r="A15" s="24" t="str">
        <f>'Page 9'!$A$21</f>
        <v>Sarnen</v>
      </c>
      <c r="B15" s="14">
        <v>0</v>
      </c>
      <c r="C15" s="14">
        <v>0</v>
      </c>
      <c r="D15" s="14">
        <v>0</v>
      </c>
      <c r="E15" s="14">
        <v>0</v>
      </c>
      <c r="F15" s="14">
        <v>0</v>
      </c>
      <c r="G15" s="14">
        <v>0</v>
      </c>
      <c r="H15" s="14">
        <v>0</v>
      </c>
      <c r="I15" s="14">
        <v>0</v>
      </c>
      <c r="J15" s="14">
        <v>0</v>
      </c>
      <c r="K15" s="14">
        <v>68.849999999999994</v>
      </c>
      <c r="L15" s="14">
        <v>1060.3</v>
      </c>
      <c r="M15" s="14">
        <v>2161.8999999999996</v>
      </c>
      <c r="N15" s="14">
        <v>3456.25</v>
      </c>
      <c r="O15" s="14">
        <v>4695.6000000000004</v>
      </c>
      <c r="P15" s="14">
        <v>5824.7</v>
      </c>
      <c r="Q15" s="14">
        <v>8620</v>
      </c>
      <c r="R15" s="14">
        <v>11649.4</v>
      </c>
      <c r="S15" s="14">
        <v>14692.6</v>
      </c>
      <c r="T15" s="14">
        <v>17749.5</v>
      </c>
      <c r="U15" s="14">
        <v>23877.149999999998</v>
      </c>
      <c r="V15" s="14">
        <v>30018.600000000002</v>
      </c>
      <c r="W15" s="14">
        <v>42301.5</v>
      </c>
      <c r="X15" s="14">
        <v>54584.25</v>
      </c>
      <c r="Y15" s="14">
        <v>116122.4</v>
      </c>
      <c r="Z15" s="399" t="str">
        <f t="shared" si="0"/>
        <v>Sarnen</v>
      </c>
    </row>
    <row r="16" spans="1:26" ht="18.899999999999999" customHeight="1">
      <c r="A16" s="24" t="str">
        <f>'Page 9'!$A$22</f>
        <v>Stans</v>
      </c>
      <c r="B16" s="14">
        <v>50</v>
      </c>
      <c r="C16" s="14">
        <v>50</v>
      </c>
      <c r="D16" s="14">
        <v>50</v>
      </c>
      <c r="E16" s="14">
        <v>50</v>
      </c>
      <c r="F16" s="14">
        <v>50</v>
      </c>
      <c r="G16" s="14">
        <v>50</v>
      </c>
      <c r="H16" s="14">
        <v>50</v>
      </c>
      <c r="I16" s="14">
        <v>50</v>
      </c>
      <c r="J16" s="14">
        <v>50</v>
      </c>
      <c r="K16" s="14">
        <v>161.30000000000001</v>
      </c>
      <c r="L16" s="14">
        <v>677.3</v>
      </c>
      <c r="M16" s="14">
        <v>1434.6999999999998</v>
      </c>
      <c r="N16" s="14">
        <v>2531.1999999999998</v>
      </c>
      <c r="O16" s="14">
        <v>3695.25</v>
      </c>
      <c r="P16" s="14">
        <v>5023.1000000000004</v>
      </c>
      <c r="Q16" s="14">
        <v>8363</v>
      </c>
      <c r="R16" s="14">
        <v>11654.6</v>
      </c>
      <c r="S16" s="14">
        <v>15109.35</v>
      </c>
      <c r="T16" s="14">
        <v>18590</v>
      </c>
      <c r="U16" s="14">
        <v>25885.75</v>
      </c>
      <c r="V16" s="14">
        <v>33491.699999999997</v>
      </c>
      <c r="W16" s="14">
        <v>48212.749999999993</v>
      </c>
      <c r="X16" s="14">
        <v>61407</v>
      </c>
      <c r="Y16" s="14">
        <v>128454.05</v>
      </c>
      <c r="Z16" s="399" t="str">
        <f t="shared" si="0"/>
        <v>Stans</v>
      </c>
    </row>
    <row r="17" spans="1:26" ht="18.899999999999999" customHeight="1">
      <c r="A17" s="24" t="str">
        <f>'Page 9'!$A$23</f>
        <v>Glarus</v>
      </c>
      <c r="B17" s="14">
        <v>0</v>
      </c>
      <c r="C17" s="14">
        <v>0</v>
      </c>
      <c r="D17" s="14">
        <v>0</v>
      </c>
      <c r="E17" s="14">
        <v>0</v>
      </c>
      <c r="F17" s="14">
        <v>0</v>
      </c>
      <c r="G17" s="14">
        <v>0</v>
      </c>
      <c r="H17" s="14">
        <v>0</v>
      </c>
      <c r="I17" s="14">
        <v>0</v>
      </c>
      <c r="J17" s="14">
        <v>243.85000000000002</v>
      </c>
      <c r="K17" s="14">
        <v>690.85000000000014</v>
      </c>
      <c r="L17" s="14">
        <v>1463.05</v>
      </c>
      <c r="M17" s="14">
        <v>2296.1499999999996</v>
      </c>
      <c r="N17" s="14">
        <v>3260.1000000000004</v>
      </c>
      <c r="O17" s="14">
        <v>4504.7</v>
      </c>
      <c r="P17" s="14">
        <v>5974.0500000000011</v>
      </c>
      <c r="Q17" s="14">
        <v>9658.35</v>
      </c>
      <c r="R17" s="14">
        <v>13696.949999999999</v>
      </c>
      <c r="S17" s="14">
        <v>17716.5</v>
      </c>
      <c r="T17" s="14">
        <v>21717</v>
      </c>
      <c r="U17" s="14">
        <v>30276.799999999999</v>
      </c>
      <c r="V17" s="14">
        <v>38994.049999999996</v>
      </c>
      <c r="W17" s="14">
        <v>58019.950000000004</v>
      </c>
      <c r="X17" s="14">
        <v>77816.7</v>
      </c>
      <c r="Y17" s="14">
        <v>184270.65</v>
      </c>
      <c r="Z17" s="399" t="str">
        <f t="shared" si="0"/>
        <v>Glarus</v>
      </c>
    </row>
    <row r="18" spans="1:26" ht="18.899999999999999" customHeight="1">
      <c r="A18" s="24" t="str">
        <f>'Page 9'!$A$24</f>
        <v>Zug</v>
      </c>
      <c r="B18" s="14">
        <v>0</v>
      </c>
      <c r="C18" s="14">
        <v>0</v>
      </c>
      <c r="D18" s="14">
        <v>0</v>
      </c>
      <c r="E18" s="14">
        <v>0</v>
      </c>
      <c r="F18" s="14">
        <v>0</v>
      </c>
      <c r="G18" s="14">
        <v>0</v>
      </c>
      <c r="H18" s="14">
        <v>0</v>
      </c>
      <c r="I18" s="14">
        <v>0</v>
      </c>
      <c r="J18" s="14">
        <v>0</v>
      </c>
      <c r="K18" s="14">
        <v>0</v>
      </c>
      <c r="L18" s="14">
        <v>0</v>
      </c>
      <c r="M18" s="14">
        <v>0</v>
      </c>
      <c r="N18" s="14">
        <v>135.54999999999998</v>
      </c>
      <c r="O18" s="14">
        <v>457.45000000000005</v>
      </c>
      <c r="P18" s="14">
        <v>810.95</v>
      </c>
      <c r="Q18" s="14">
        <v>1569.7</v>
      </c>
      <c r="R18" s="14">
        <v>2927.8500000000004</v>
      </c>
      <c r="S18" s="14">
        <v>4624.2000000000007</v>
      </c>
      <c r="T18" s="14">
        <v>6410.75</v>
      </c>
      <c r="U18" s="14">
        <v>12384.149999999998</v>
      </c>
      <c r="V18" s="14">
        <v>20020.400000000001</v>
      </c>
      <c r="W18" s="14">
        <v>33998.800000000003</v>
      </c>
      <c r="X18" s="14">
        <v>44548.000000000007</v>
      </c>
      <c r="Y18" s="14">
        <v>97806.599999999991</v>
      </c>
      <c r="Z18" s="399" t="str">
        <f t="shared" si="0"/>
        <v>Zug</v>
      </c>
    </row>
    <row r="19" spans="1:26" ht="18.899999999999999" customHeight="1">
      <c r="A19" s="24" t="str">
        <f>'Page 9'!$A$25</f>
        <v>Fribourg</v>
      </c>
      <c r="B19" s="14">
        <v>50</v>
      </c>
      <c r="C19" s="14">
        <v>50</v>
      </c>
      <c r="D19" s="14">
        <v>50</v>
      </c>
      <c r="E19" s="14">
        <v>50</v>
      </c>
      <c r="F19" s="14">
        <v>50</v>
      </c>
      <c r="G19" s="14">
        <v>50</v>
      </c>
      <c r="H19" s="14">
        <v>50</v>
      </c>
      <c r="I19" s="14">
        <v>50</v>
      </c>
      <c r="J19" s="14">
        <v>171.6</v>
      </c>
      <c r="K19" s="14">
        <v>423.3</v>
      </c>
      <c r="L19" s="14">
        <v>1382.1499999999999</v>
      </c>
      <c r="M19" s="14">
        <v>2297.5</v>
      </c>
      <c r="N19" s="14">
        <v>3263.2999999999997</v>
      </c>
      <c r="O19" s="14">
        <v>4583</v>
      </c>
      <c r="P19" s="14">
        <v>5831.5</v>
      </c>
      <c r="Q19" s="14">
        <v>10733.000000000002</v>
      </c>
      <c r="R19" s="14">
        <v>15733.55</v>
      </c>
      <c r="S19" s="14">
        <v>20834.649999999998</v>
      </c>
      <c r="T19" s="14">
        <v>26461.9</v>
      </c>
      <c r="U19" s="14">
        <v>37847.5</v>
      </c>
      <c r="V19" s="14">
        <v>49993.900000000009</v>
      </c>
      <c r="W19" s="14">
        <v>76906.25</v>
      </c>
      <c r="X19" s="14">
        <v>104364.65000000001</v>
      </c>
      <c r="Y19" s="14">
        <v>218149.85</v>
      </c>
      <c r="Z19" s="399" t="str">
        <f t="shared" si="0"/>
        <v>Fribourg</v>
      </c>
    </row>
    <row r="20" spans="1:26" ht="18.899999999999999" customHeight="1">
      <c r="A20" s="24" t="str">
        <f>'Page 9'!$A$26</f>
        <v>Solothurn</v>
      </c>
      <c r="B20" s="14">
        <v>60</v>
      </c>
      <c r="C20" s="14">
        <v>60</v>
      </c>
      <c r="D20" s="14">
        <v>60</v>
      </c>
      <c r="E20" s="14">
        <v>60</v>
      </c>
      <c r="F20" s="14">
        <v>60</v>
      </c>
      <c r="G20" s="14">
        <v>60</v>
      </c>
      <c r="H20" s="14">
        <v>60</v>
      </c>
      <c r="I20" s="14">
        <v>60</v>
      </c>
      <c r="J20" s="14">
        <v>533.75</v>
      </c>
      <c r="K20" s="14">
        <v>1130.9000000000001</v>
      </c>
      <c r="L20" s="14">
        <v>2504.65</v>
      </c>
      <c r="M20" s="14">
        <v>3855.75</v>
      </c>
      <c r="N20" s="14">
        <v>5166.0999999999995</v>
      </c>
      <c r="O20" s="14">
        <v>6551.2000000000007</v>
      </c>
      <c r="P20" s="14">
        <v>8149.4500000000007</v>
      </c>
      <c r="Q20" s="14">
        <v>13041.85</v>
      </c>
      <c r="R20" s="14">
        <v>18164.550000000003</v>
      </c>
      <c r="S20" s="14">
        <v>23379.350000000002</v>
      </c>
      <c r="T20" s="14">
        <v>28828.149999999998</v>
      </c>
      <c r="U20" s="14">
        <v>40240.450000000004</v>
      </c>
      <c r="V20" s="14">
        <v>52439.55</v>
      </c>
      <c r="W20" s="14">
        <v>76836.95</v>
      </c>
      <c r="X20" s="14">
        <v>101237.3</v>
      </c>
      <c r="Y20" s="14">
        <v>217957.3</v>
      </c>
      <c r="Z20" s="399" t="str">
        <f t="shared" si="0"/>
        <v>Solothurn</v>
      </c>
    </row>
    <row r="21" spans="1:26" ht="18.899999999999999" customHeight="1">
      <c r="A21" s="24" t="str">
        <f>'Page 9'!$A$27</f>
        <v>Basel</v>
      </c>
      <c r="B21" s="14">
        <v>0</v>
      </c>
      <c r="C21" s="14">
        <v>0</v>
      </c>
      <c r="D21" s="14">
        <v>0</v>
      </c>
      <c r="E21" s="14">
        <v>0</v>
      </c>
      <c r="F21" s="14">
        <v>0</v>
      </c>
      <c r="G21" s="14">
        <v>0</v>
      </c>
      <c r="H21" s="14">
        <v>0</v>
      </c>
      <c r="I21" s="14">
        <v>0</v>
      </c>
      <c r="J21" s="14">
        <v>0</v>
      </c>
      <c r="K21" s="14">
        <v>0</v>
      </c>
      <c r="L21" s="14">
        <v>92.550000000000011</v>
      </c>
      <c r="M21" s="14">
        <v>251</v>
      </c>
      <c r="N21" s="14">
        <v>2055.9</v>
      </c>
      <c r="O21" s="14">
        <v>4170.55</v>
      </c>
      <c r="P21" s="14">
        <v>6309.2</v>
      </c>
      <c r="Q21" s="14">
        <v>11643.85</v>
      </c>
      <c r="R21" s="14">
        <v>16978.55</v>
      </c>
      <c r="S21" s="14">
        <v>22313.200000000001</v>
      </c>
      <c r="T21" s="14">
        <v>27647.85</v>
      </c>
      <c r="U21" s="14">
        <v>38343</v>
      </c>
      <c r="V21" s="14">
        <v>49060.35</v>
      </c>
      <c r="W21" s="14">
        <v>70495.100000000006</v>
      </c>
      <c r="X21" s="14">
        <v>91931.65</v>
      </c>
      <c r="Y21" s="14">
        <v>216711.1</v>
      </c>
      <c r="Z21" s="399" t="str">
        <f t="shared" si="0"/>
        <v>Basel</v>
      </c>
    </row>
    <row r="22" spans="1:26" ht="18.899999999999999" customHeight="1">
      <c r="A22" s="24" t="str">
        <f>'Page 9'!$A$28</f>
        <v>Liestal</v>
      </c>
      <c r="B22" s="14">
        <v>0</v>
      </c>
      <c r="C22" s="14">
        <v>0</v>
      </c>
      <c r="D22" s="14">
        <v>0</v>
      </c>
      <c r="E22" s="14">
        <v>0</v>
      </c>
      <c r="F22" s="14">
        <v>0</v>
      </c>
      <c r="G22" s="14">
        <v>0</v>
      </c>
      <c r="H22" s="14">
        <v>0</v>
      </c>
      <c r="I22" s="14">
        <v>7.35</v>
      </c>
      <c r="J22" s="14">
        <v>31.75</v>
      </c>
      <c r="K22" s="14">
        <v>56.2</v>
      </c>
      <c r="L22" s="14">
        <v>105</v>
      </c>
      <c r="M22" s="14">
        <v>724.75</v>
      </c>
      <c r="N22" s="14">
        <v>2259.2000000000003</v>
      </c>
      <c r="O22" s="14">
        <v>3976.4</v>
      </c>
      <c r="P22" s="14">
        <v>5853.7</v>
      </c>
      <c r="Q22" s="14">
        <v>10984.4</v>
      </c>
      <c r="R22" s="14">
        <v>16458.2</v>
      </c>
      <c r="S22" s="14">
        <v>22210.9</v>
      </c>
      <c r="T22" s="14">
        <v>28200.549999999996</v>
      </c>
      <c r="U22" s="14">
        <v>40819.049999999996</v>
      </c>
      <c r="V22" s="14">
        <v>53844.250000000007</v>
      </c>
      <c r="W22" s="14">
        <v>80272.799999999988</v>
      </c>
      <c r="X22" s="14">
        <v>107101.95000000001</v>
      </c>
      <c r="Y22" s="14">
        <v>245364.65</v>
      </c>
      <c r="Z22" s="399" t="str">
        <f t="shared" si="0"/>
        <v>Liestal</v>
      </c>
    </row>
    <row r="23" spans="1:26" ht="18.899999999999999" customHeight="1">
      <c r="A23" s="24" t="str">
        <f>'Page 9'!$A$29</f>
        <v>Schaffhausen</v>
      </c>
      <c r="B23" s="14">
        <v>60</v>
      </c>
      <c r="C23" s="14">
        <v>60</v>
      </c>
      <c r="D23" s="14">
        <v>60</v>
      </c>
      <c r="E23" s="14">
        <v>60</v>
      </c>
      <c r="F23" s="14">
        <v>60</v>
      </c>
      <c r="G23" s="14">
        <v>60</v>
      </c>
      <c r="H23" s="14">
        <v>60</v>
      </c>
      <c r="I23" s="14">
        <v>60</v>
      </c>
      <c r="J23" s="14">
        <v>176.05</v>
      </c>
      <c r="K23" s="14">
        <v>488.35</v>
      </c>
      <c r="L23" s="14">
        <v>1525.45</v>
      </c>
      <c r="M23" s="14">
        <v>2672</v>
      </c>
      <c r="N23" s="14">
        <v>3954.5</v>
      </c>
      <c r="O23" s="14">
        <v>5137.1000000000004</v>
      </c>
      <c r="P23" s="14">
        <v>6343.9000000000005</v>
      </c>
      <c r="Q23" s="14">
        <v>9902.85</v>
      </c>
      <c r="R23" s="14">
        <v>14295.9</v>
      </c>
      <c r="S23" s="14">
        <v>19151.75</v>
      </c>
      <c r="T23" s="14">
        <v>24476.9</v>
      </c>
      <c r="U23" s="14">
        <v>35423.299999999996</v>
      </c>
      <c r="V23" s="14">
        <v>46357</v>
      </c>
      <c r="W23" s="14">
        <v>69582.150000000009</v>
      </c>
      <c r="X23" s="14">
        <v>92689.35</v>
      </c>
      <c r="Y23" s="14">
        <v>192214.05</v>
      </c>
      <c r="Z23" s="399" t="str">
        <f t="shared" si="0"/>
        <v>Schaffhausen</v>
      </c>
    </row>
    <row r="24" spans="1:26" ht="18.899999999999999" customHeight="1">
      <c r="A24" s="24" t="str">
        <f>'Page 9'!$A$30</f>
        <v>Herisau</v>
      </c>
      <c r="B24" s="14">
        <v>0</v>
      </c>
      <c r="C24" s="14">
        <v>0</v>
      </c>
      <c r="D24" s="14">
        <v>0</v>
      </c>
      <c r="E24" s="14">
        <v>0</v>
      </c>
      <c r="F24" s="14">
        <v>0</v>
      </c>
      <c r="G24" s="14">
        <v>0</v>
      </c>
      <c r="H24" s="14">
        <v>0</v>
      </c>
      <c r="I24" s="14">
        <v>73.650000000000006</v>
      </c>
      <c r="J24" s="14">
        <v>416.95</v>
      </c>
      <c r="K24" s="14">
        <v>895.15000000000009</v>
      </c>
      <c r="L24" s="14">
        <v>1606.6000000000001</v>
      </c>
      <c r="M24" s="14">
        <v>2589.2500000000005</v>
      </c>
      <c r="N24" s="14">
        <v>3782.0000000000005</v>
      </c>
      <c r="O24" s="14">
        <v>5127.3499999999995</v>
      </c>
      <c r="P24" s="14">
        <v>6593.7000000000007</v>
      </c>
      <c r="Q24" s="14">
        <v>10739.95</v>
      </c>
      <c r="R24" s="14">
        <v>15217.85</v>
      </c>
      <c r="S24" s="14">
        <v>19902</v>
      </c>
      <c r="T24" s="14">
        <v>24719.350000000002</v>
      </c>
      <c r="U24" s="14">
        <v>34571.199999999997</v>
      </c>
      <c r="V24" s="14">
        <v>44595.05</v>
      </c>
      <c r="W24" s="14">
        <v>64642.75</v>
      </c>
      <c r="X24" s="14">
        <v>84267.3</v>
      </c>
      <c r="Y24" s="14">
        <v>174317.6</v>
      </c>
      <c r="Z24" s="399" t="str">
        <f t="shared" si="0"/>
        <v>Herisau</v>
      </c>
    </row>
    <row r="25" spans="1:26" ht="18.899999999999999" customHeight="1">
      <c r="A25" s="24" t="str">
        <f>'Page 9'!$A$31</f>
        <v>Appenzell</v>
      </c>
      <c r="B25" s="14">
        <v>0</v>
      </c>
      <c r="C25" s="14">
        <v>0</v>
      </c>
      <c r="D25" s="14">
        <v>0</v>
      </c>
      <c r="E25" s="14">
        <v>0</v>
      </c>
      <c r="F25" s="14">
        <v>7.35</v>
      </c>
      <c r="G25" s="14">
        <v>85.949999999999989</v>
      </c>
      <c r="H25" s="14">
        <v>215.04999999999998</v>
      </c>
      <c r="I25" s="14">
        <v>387.35</v>
      </c>
      <c r="J25" s="14">
        <v>613.5</v>
      </c>
      <c r="K25" s="14">
        <v>904.35</v>
      </c>
      <c r="L25" s="14">
        <v>1473.65</v>
      </c>
      <c r="M25" s="14">
        <v>2110.1</v>
      </c>
      <c r="N25" s="14">
        <v>2871.7499999999995</v>
      </c>
      <c r="O25" s="14">
        <v>3857.1000000000004</v>
      </c>
      <c r="P25" s="14">
        <v>4950.3999999999996</v>
      </c>
      <c r="Q25" s="14">
        <v>8000.25</v>
      </c>
      <c r="R25" s="14">
        <v>11312.65</v>
      </c>
      <c r="S25" s="14">
        <v>14636.95</v>
      </c>
      <c r="T25" s="14">
        <v>17972.599999999999</v>
      </c>
      <c r="U25" s="14">
        <v>25047.5</v>
      </c>
      <c r="V25" s="14">
        <v>32127.05</v>
      </c>
      <c r="W25" s="14">
        <v>46078.25</v>
      </c>
      <c r="X25" s="14">
        <v>59513.4</v>
      </c>
      <c r="Y25" s="14">
        <v>123505.90000000001</v>
      </c>
      <c r="Z25" s="399" t="str">
        <f t="shared" si="0"/>
        <v>Appenzell</v>
      </c>
    </row>
    <row r="26" spans="1:26" ht="18.899999999999999" customHeight="1">
      <c r="A26" s="24" t="str">
        <f>'Page 9'!$A$32</f>
        <v>St. Gall</v>
      </c>
      <c r="B26" s="14">
        <v>0</v>
      </c>
      <c r="C26" s="14">
        <v>0</v>
      </c>
      <c r="D26" s="14">
        <v>0</v>
      </c>
      <c r="E26" s="14">
        <v>0</v>
      </c>
      <c r="F26" s="14">
        <v>0</v>
      </c>
      <c r="G26" s="14">
        <v>0</v>
      </c>
      <c r="H26" s="14">
        <v>0</v>
      </c>
      <c r="I26" s="14">
        <v>0</v>
      </c>
      <c r="J26" s="14">
        <v>0</v>
      </c>
      <c r="K26" s="14">
        <v>0</v>
      </c>
      <c r="L26" s="14">
        <v>296.40000000000003</v>
      </c>
      <c r="M26" s="14">
        <v>1493.4</v>
      </c>
      <c r="N26" s="14">
        <v>3005.35</v>
      </c>
      <c r="O26" s="14">
        <v>4511.8000000000011</v>
      </c>
      <c r="P26" s="14">
        <v>6041.9999999999991</v>
      </c>
      <c r="Q26" s="14">
        <v>10875.6</v>
      </c>
      <c r="R26" s="14">
        <v>15937.199999999999</v>
      </c>
      <c r="S26" s="14">
        <v>21429.75</v>
      </c>
      <c r="T26" s="14">
        <v>27250.55</v>
      </c>
      <c r="U26" s="14">
        <v>38953.4</v>
      </c>
      <c r="V26" s="14">
        <v>50903</v>
      </c>
      <c r="W26" s="14">
        <v>74801.099999999991</v>
      </c>
      <c r="X26" s="14">
        <v>98698.650000000009</v>
      </c>
      <c r="Y26" s="14">
        <v>209110.2</v>
      </c>
      <c r="Z26" s="399" t="str">
        <f t="shared" si="0"/>
        <v>St. Gall</v>
      </c>
    </row>
    <row r="27" spans="1:26" ht="18.899999999999999" customHeight="1">
      <c r="A27" s="24" t="str">
        <f>'Page 9'!$A$33</f>
        <v>Chur</v>
      </c>
      <c r="B27" s="14">
        <v>0</v>
      </c>
      <c r="C27" s="14">
        <v>0</v>
      </c>
      <c r="D27" s="14">
        <v>0</v>
      </c>
      <c r="E27" s="14">
        <v>0</v>
      </c>
      <c r="F27" s="14">
        <v>0</v>
      </c>
      <c r="G27" s="14">
        <v>0</v>
      </c>
      <c r="H27" s="14">
        <v>0</v>
      </c>
      <c r="I27" s="14">
        <v>0</v>
      </c>
      <c r="J27" s="14">
        <v>0</v>
      </c>
      <c r="K27" s="14">
        <v>0</v>
      </c>
      <c r="L27" s="14">
        <v>259.19</v>
      </c>
      <c r="M27" s="14">
        <v>1338.26</v>
      </c>
      <c r="N27" s="14">
        <v>2561.14</v>
      </c>
      <c r="O27" s="14">
        <v>3747.04</v>
      </c>
      <c r="P27" s="14">
        <v>4980.58</v>
      </c>
      <c r="Q27" s="14">
        <v>8486.42</v>
      </c>
      <c r="R27" s="14">
        <v>12397.48</v>
      </c>
      <c r="S27" s="14">
        <v>17044.8</v>
      </c>
      <c r="T27" s="14">
        <v>21774.63</v>
      </c>
      <c r="U27" s="14">
        <v>31329.57</v>
      </c>
      <c r="V27" s="14">
        <v>41359.47</v>
      </c>
      <c r="W27" s="14">
        <v>61441.48</v>
      </c>
      <c r="X27" s="14">
        <v>81585.899999999994</v>
      </c>
      <c r="Y27" s="14">
        <v>184254.59</v>
      </c>
      <c r="Z27" s="399" t="str">
        <f t="shared" si="0"/>
        <v>Chur</v>
      </c>
    </row>
    <row r="28" spans="1:26" ht="18.899999999999999" customHeight="1">
      <c r="A28" s="24" t="str">
        <f>'Page 9'!$A$34</f>
        <v>Aarau</v>
      </c>
      <c r="B28" s="14">
        <v>0</v>
      </c>
      <c r="C28" s="14">
        <v>0</v>
      </c>
      <c r="D28" s="14">
        <v>0</v>
      </c>
      <c r="E28" s="14">
        <v>0</v>
      </c>
      <c r="F28" s="14">
        <v>0</v>
      </c>
      <c r="G28" s="14">
        <v>0</v>
      </c>
      <c r="H28" s="14">
        <v>0</v>
      </c>
      <c r="I28" s="14">
        <v>64.95</v>
      </c>
      <c r="J28" s="14">
        <v>210.54999999999998</v>
      </c>
      <c r="K28" s="14">
        <v>452.5</v>
      </c>
      <c r="L28" s="14">
        <v>1039.3499999999999</v>
      </c>
      <c r="M28" s="14">
        <v>1861.4499999999998</v>
      </c>
      <c r="N28" s="14">
        <v>2867.2000000000003</v>
      </c>
      <c r="O28" s="14">
        <v>4049.8999999999996</v>
      </c>
      <c r="P28" s="14">
        <v>5337.9</v>
      </c>
      <c r="Q28" s="14">
        <v>8995.85</v>
      </c>
      <c r="R28" s="14">
        <v>13037.95</v>
      </c>
      <c r="S28" s="14">
        <v>17319.7</v>
      </c>
      <c r="T28" s="14">
        <v>21862.399999999998</v>
      </c>
      <c r="U28" s="14">
        <v>31268.149999999998</v>
      </c>
      <c r="V28" s="14">
        <v>41072.649999999994</v>
      </c>
      <c r="W28" s="14">
        <v>60874.25</v>
      </c>
      <c r="X28" s="14">
        <v>81689.450000000012</v>
      </c>
      <c r="Y28" s="14">
        <v>189076.15</v>
      </c>
      <c r="Z28" s="399" t="str">
        <f t="shared" si="0"/>
        <v>Aarau</v>
      </c>
    </row>
    <row r="29" spans="1:26" ht="18.899999999999999" customHeight="1">
      <c r="A29" s="24" t="str">
        <f>'Page 9'!$A$35</f>
        <v>Frauenfeld</v>
      </c>
      <c r="B29" s="14">
        <v>0</v>
      </c>
      <c r="C29" s="14">
        <v>0</v>
      </c>
      <c r="D29" s="14">
        <v>0</v>
      </c>
      <c r="E29" s="14">
        <v>0</v>
      </c>
      <c r="F29" s="14">
        <v>0</v>
      </c>
      <c r="G29" s="14">
        <v>0</v>
      </c>
      <c r="H29" s="14">
        <v>0</v>
      </c>
      <c r="I29" s="14">
        <v>0</v>
      </c>
      <c r="J29" s="14">
        <v>0</v>
      </c>
      <c r="K29" s="14">
        <v>0</v>
      </c>
      <c r="L29" s="14">
        <v>492.65</v>
      </c>
      <c r="M29" s="14">
        <v>1460.1</v>
      </c>
      <c r="N29" s="14">
        <v>2801.2000000000003</v>
      </c>
      <c r="O29" s="14">
        <v>4173.8</v>
      </c>
      <c r="P29" s="14">
        <v>5521.7</v>
      </c>
      <c r="Q29" s="14">
        <v>9508.3499999999985</v>
      </c>
      <c r="R29" s="14">
        <v>13739.7</v>
      </c>
      <c r="S29" s="14">
        <v>17984.3</v>
      </c>
      <c r="T29" s="14">
        <v>22241.850000000002</v>
      </c>
      <c r="U29" s="14">
        <v>31351.200000000001</v>
      </c>
      <c r="V29" s="14">
        <v>40600.050000000003</v>
      </c>
      <c r="W29" s="14">
        <v>59471.6</v>
      </c>
      <c r="X29" s="14">
        <v>79221.55</v>
      </c>
      <c r="Y29" s="14">
        <v>178948.99999999997</v>
      </c>
      <c r="Z29" s="399" t="str">
        <f t="shared" si="0"/>
        <v>Frauenfeld</v>
      </c>
    </row>
    <row r="30" spans="1:26" ht="18.899999999999999" customHeight="1">
      <c r="A30" s="24" t="str">
        <f>'Page 9'!$A$36</f>
        <v>Bellinzona</v>
      </c>
      <c r="B30" s="14">
        <v>40</v>
      </c>
      <c r="C30" s="14">
        <v>40</v>
      </c>
      <c r="D30" s="14">
        <v>40</v>
      </c>
      <c r="E30" s="14">
        <v>40</v>
      </c>
      <c r="F30" s="14">
        <v>40</v>
      </c>
      <c r="G30" s="14">
        <v>40</v>
      </c>
      <c r="H30" s="14">
        <v>40</v>
      </c>
      <c r="I30" s="14">
        <v>40</v>
      </c>
      <c r="J30" s="14">
        <v>40</v>
      </c>
      <c r="K30" s="14">
        <v>40</v>
      </c>
      <c r="L30" s="14">
        <v>40</v>
      </c>
      <c r="M30" s="14">
        <v>527</v>
      </c>
      <c r="N30" s="14">
        <v>1042.4000000000001</v>
      </c>
      <c r="O30" s="14">
        <v>1659.5500000000002</v>
      </c>
      <c r="P30" s="14">
        <v>2725.65</v>
      </c>
      <c r="Q30" s="14">
        <v>6045.15</v>
      </c>
      <c r="R30" s="14">
        <v>10399.549999999999</v>
      </c>
      <c r="S30" s="14">
        <v>15966.2</v>
      </c>
      <c r="T30" s="14">
        <v>21358.5</v>
      </c>
      <c r="U30" s="14">
        <v>32706.3</v>
      </c>
      <c r="V30" s="14">
        <v>44918.649999999994</v>
      </c>
      <c r="W30" s="14">
        <v>70346.200000000012</v>
      </c>
      <c r="X30" s="14">
        <v>96259.8</v>
      </c>
      <c r="Y30" s="14">
        <v>226491.05</v>
      </c>
      <c r="Z30" s="399" t="str">
        <f t="shared" si="0"/>
        <v>Bellinzona</v>
      </c>
    </row>
    <row r="31" spans="1:26" ht="18.899999999999999" customHeight="1">
      <c r="A31" s="24" t="str">
        <f>'Page 9'!$A$37</f>
        <v>Lausanne</v>
      </c>
      <c r="B31" s="14">
        <v>0</v>
      </c>
      <c r="C31" s="14">
        <v>0</v>
      </c>
      <c r="D31" s="14">
        <v>0</v>
      </c>
      <c r="E31" s="14">
        <v>0</v>
      </c>
      <c r="F31" s="14">
        <v>0</v>
      </c>
      <c r="G31" s="14">
        <v>0</v>
      </c>
      <c r="H31" s="14">
        <v>0</v>
      </c>
      <c r="I31" s="14">
        <v>0</v>
      </c>
      <c r="J31" s="14">
        <v>0</v>
      </c>
      <c r="K31" s="14">
        <v>0</v>
      </c>
      <c r="L31" s="14">
        <v>266.89999999999998</v>
      </c>
      <c r="M31" s="14">
        <v>1333.75</v>
      </c>
      <c r="N31" s="14">
        <v>3067.8500000000004</v>
      </c>
      <c r="O31" s="14">
        <v>5362.55</v>
      </c>
      <c r="P31" s="14">
        <v>7827.15</v>
      </c>
      <c r="Q31" s="14">
        <v>12963.550000000001</v>
      </c>
      <c r="R31" s="14">
        <v>17187.95</v>
      </c>
      <c r="S31" s="14">
        <v>21848.5</v>
      </c>
      <c r="T31" s="14">
        <v>26771.599999999999</v>
      </c>
      <c r="U31" s="14">
        <v>37479.100000000006</v>
      </c>
      <c r="V31" s="14">
        <v>50081.650000000009</v>
      </c>
      <c r="W31" s="14">
        <v>78541.3</v>
      </c>
      <c r="X31" s="14">
        <v>108119.25</v>
      </c>
      <c r="Y31" s="14">
        <v>261780</v>
      </c>
      <c r="Z31" s="399" t="str">
        <f t="shared" si="0"/>
        <v>Lausanne</v>
      </c>
    </row>
    <row r="32" spans="1:26" ht="18.899999999999999" customHeight="1">
      <c r="A32" s="24" t="str">
        <f>'Page 9'!$A$38</f>
        <v>Sion</v>
      </c>
      <c r="B32" s="14">
        <v>34</v>
      </c>
      <c r="C32" s="14">
        <v>34</v>
      </c>
      <c r="D32" s="14">
        <v>34</v>
      </c>
      <c r="E32" s="14">
        <v>34</v>
      </c>
      <c r="F32" s="14">
        <v>34</v>
      </c>
      <c r="G32" s="14">
        <v>34</v>
      </c>
      <c r="H32" s="14">
        <v>34</v>
      </c>
      <c r="I32" s="14">
        <v>34</v>
      </c>
      <c r="J32" s="14">
        <v>34</v>
      </c>
      <c r="K32" s="14">
        <v>34</v>
      </c>
      <c r="L32" s="14">
        <v>34</v>
      </c>
      <c r="M32" s="14">
        <v>170.10000000000008</v>
      </c>
      <c r="N32" s="14">
        <v>588.74999999999989</v>
      </c>
      <c r="O32" s="14">
        <v>1881.4</v>
      </c>
      <c r="P32" s="14">
        <v>2942.0499999999997</v>
      </c>
      <c r="Q32" s="14">
        <v>6080.5499999999993</v>
      </c>
      <c r="R32" s="14">
        <v>9739.9</v>
      </c>
      <c r="S32" s="14">
        <v>14009.650000000001</v>
      </c>
      <c r="T32" s="14">
        <v>19851.8</v>
      </c>
      <c r="U32" s="14">
        <v>32312.45</v>
      </c>
      <c r="V32" s="14">
        <v>43647.7</v>
      </c>
      <c r="W32" s="14">
        <v>67330.7</v>
      </c>
      <c r="X32" s="14">
        <v>91167.6</v>
      </c>
      <c r="Y32" s="14">
        <v>204367.4</v>
      </c>
      <c r="Z32" s="399" t="str">
        <f t="shared" si="0"/>
        <v>Sion</v>
      </c>
    </row>
    <row r="33" spans="1:26" ht="18.899999999999999" customHeight="1">
      <c r="A33" s="24" t="str">
        <f>'Page 9'!$A$39</f>
        <v>Neuchâtel</v>
      </c>
      <c r="B33" s="14">
        <v>0</v>
      </c>
      <c r="C33" s="14">
        <v>0</v>
      </c>
      <c r="D33" s="14">
        <v>0</v>
      </c>
      <c r="E33" s="14">
        <v>0</v>
      </c>
      <c r="F33" s="14">
        <v>0</v>
      </c>
      <c r="G33" s="14">
        <v>0</v>
      </c>
      <c r="H33" s="14">
        <v>22.1</v>
      </c>
      <c r="I33" s="14">
        <v>80.45</v>
      </c>
      <c r="J33" s="14">
        <v>152.05000000000001</v>
      </c>
      <c r="K33" s="14">
        <v>362.1</v>
      </c>
      <c r="L33" s="14">
        <v>1417.8000000000002</v>
      </c>
      <c r="M33" s="14">
        <v>3484.7500000000005</v>
      </c>
      <c r="N33" s="14">
        <v>5051.3999999999996</v>
      </c>
      <c r="O33" s="14">
        <v>6996.8000000000011</v>
      </c>
      <c r="P33" s="14">
        <v>8546.15</v>
      </c>
      <c r="Q33" s="14">
        <v>13872.55</v>
      </c>
      <c r="R33" s="14">
        <v>19406.55</v>
      </c>
      <c r="S33" s="14">
        <v>25190.15</v>
      </c>
      <c r="T33" s="14">
        <v>31256.949999999997</v>
      </c>
      <c r="U33" s="14">
        <v>43566</v>
      </c>
      <c r="V33" s="14">
        <v>57359.900000000009</v>
      </c>
      <c r="W33" s="14">
        <v>85492.5</v>
      </c>
      <c r="X33" s="14">
        <v>111231.1</v>
      </c>
      <c r="Y33" s="14">
        <v>233663.3</v>
      </c>
      <c r="Z33" s="399" t="str">
        <f t="shared" si="0"/>
        <v>Neuchâtel</v>
      </c>
    </row>
    <row r="34" spans="1:26" ht="18.899999999999999" customHeight="1">
      <c r="A34" s="24" t="str">
        <f>'Page 9'!$A$40</f>
        <v>Geneva</v>
      </c>
      <c r="B34" s="14">
        <v>25</v>
      </c>
      <c r="C34" s="14">
        <v>25</v>
      </c>
      <c r="D34" s="14">
        <v>25</v>
      </c>
      <c r="E34" s="14">
        <v>25</v>
      </c>
      <c r="F34" s="14">
        <v>25</v>
      </c>
      <c r="G34" s="14">
        <v>25</v>
      </c>
      <c r="H34" s="14">
        <v>25</v>
      </c>
      <c r="I34" s="14">
        <v>25</v>
      </c>
      <c r="J34" s="14">
        <v>25</v>
      </c>
      <c r="K34" s="14">
        <v>25</v>
      </c>
      <c r="L34" s="14">
        <v>25</v>
      </c>
      <c r="M34" s="14">
        <v>25</v>
      </c>
      <c r="N34" s="14">
        <v>179.60000000000002</v>
      </c>
      <c r="O34" s="14">
        <v>1295.1500000000001</v>
      </c>
      <c r="P34" s="14">
        <v>2791.3</v>
      </c>
      <c r="Q34" s="14">
        <v>6681.75</v>
      </c>
      <c r="R34" s="14">
        <v>12033.7</v>
      </c>
      <c r="S34" s="14">
        <v>17728.25</v>
      </c>
      <c r="T34" s="14">
        <v>23422.799999999999</v>
      </c>
      <c r="U34" s="14">
        <v>35218.949999999997</v>
      </c>
      <c r="V34" s="14">
        <v>47154.25</v>
      </c>
      <c r="W34" s="14">
        <v>71776.349999999991</v>
      </c>
      <c r="X34" s="14">
        <v>97930.8</v>
      </c>
      <c r="Y34" s="14">
        <v>237832.30000000002</v>
      </c>
      <c r="Z34" s="399" t="str">
        <f t="shared" si="0"/>
        <v>Geneva</v>
      </c>
    </row>
    <row r="35" spans="1:26" ht="18.899999999999999" customHeight="1">
      <c r="A35" s="24" t="str">
        <f>'Page 9'!$A$41</f>
        <v>Delémont</v>
      </c>
      <c r="B35" s="14">
        <v>0</v>
      </c>
      <c r="C35" s="14">
        <v>0</v>
      </c>
      <c r="D35" s="14">
        <v>0</v>
      </c>
      <c r="E35" s="14">
        <v>0</v>
      </c>
      <c r="F35" s="14">
        <v>0</v>
      </c>
      <c r="G35" s="14">
        <v>0</v>
      </c>
      <c r="H35" s="14">
        <v>0</v>
      </c>
      <c r="I35" s="14">
        <v>0</v>
      </c>
      <c r="J35" s="14">
        <v>0</v>
      </c>
      <c r="K35" s="14">
        <v>123.85</v>
      </c>
      <c r="L35" s="14">
        <v>900.19999999999993</v>
      </c>
      <c r="M35" s="14">
        <v>2140.5000000000005</v>
      </c>
      <c r="N35" s="14">
        <v>3627.5499999999997</v>
      </c>
      <c r="O35" s="14">
        <v>5319.55</v>
      </c>
      <c r="P35" s="14">
        <v>7231.8</v>
      </c>
      <c r="Q35" s="14">
        <v>12001.55</v>
      </c>
      <c r="R35" s="14">
        <v>17394</v>
      </c>
      <c r="S35" s="14">
        <v>22914.9</v>
      </c>
      <c r="T35" s="14">
        <v>28435.849999999995</v>
      </c>
      <c r="U35" s="14">
        <v>39661.949999999997</v>
      </c>
      <c r="V35" s="14">
        <v>52907.25</v>
      </c>
      <c r="W35" s="14">
        <v>79397.899999999994</v>
      </c>
      <c r="X35" s="14">
        <v>105933.95</v>
      </c>
      <c r="Y35" s="14">
        <v>240792.4</v>
      </c>
      <c r="Z35" s="399" t="str">
        <f t="shared" si="0"/>
        <v>Delémont</v>
      </c>
    </row>
    <row r="36" spans="1:26" ht="18.899999999999999" customHeight="1">
      <c r="A36" s="24"/>
      <c r="B36" s="14"/>
      <c r="C36" s="14"/>
      <c r="D36" s="14"/>
      <c r="E36" s="14"/>
      <c r="F36" s="14"/>
      <c r="G36" s="14"/>
      <c r="H36" s="14"/>
      <c r="I36" s="14"/>
      <c r="J36" s="14"/>
      <c r="K36" s="14"/>
      <c r="L36" s="14"/>
      <c r="M36" s="14"/>
      <c r="N36" s="14"/>
      <c r="O36" s="14"/>
      <c r="P36" s="14"/>
      <c r="Q36" s="14"/>
      <c r="R36" s="14"/>
      <c r="S36" s="14"/>
      <c r="T36" s="14"/>
      <c r="U36" s="14"/>
      <c r="V36" s="14"/>
      <c r="W36" s="14"/>
      <c r="X36" s="14"/>
      <c r="Y36" s="14"/>
      <c r="Z36" s="399"/>
    </row>
    <row r="37" spans="1:26" ht="18.899999999999999" customHeight="1">
      <c r="A37" s="24" t="str">
        <f>'Page 9'!$A$43</f>
        <v>Direct federal tax</v>
      </c>
      <c r="B37" s="14">
        <v>0</v>
      </c>
      <c r="C37" s="14">
        <v>0</v>
      </c>
      <c r="D37" s="14">
        <v>0</v>
      </c>
      <c r="E37" s="14">
        <v>0</v>
      </c>
      <c r="F37" s="14">
        <v>0</v>
      </c>
      <c r="G37" s="14">
        <v>0</v>
      </c>
      <c r="H37" s="14">
        <v>0</v>
      </c>
      <c r="I37" s="14">
        <v>0</v>
      </c>
      <c r="J37" s="14">
        <v>0</v>
      </c>
      <c r="K37" s="14">
        <v>0</v>
      </c>
      <c r="L37" s="14">
        <v>0</v>
      </c>
      <c r="M37" s="14">
        <v>0</v>
      </c>
      <c r="N37" s="14">
        <v>0</v>
      </c>
      <c r="O37" s="14">
        <v>0</v>
      </c>
      <c r="P37" s="14">
        <v>0</v>
      </c>
      <c r="Q37" s="14">
        <v>303</v>
      </c>
      <c r="R37" s="14">
        <v>1186</v>
      </c>
      <c r="S37" s="14">
        <v>2412</v>
      </c>
      <c r="T37" s="14">
        <v>4143</v>
      </c>
      <c r="U37" s="14">
        <v>9733</v>
      </c>
      <c r="V37" s="14">
        <v>15479</v>
      </c>
      <c r="W37" s="14">
        <v>26971</v>
      </c>
      <c r="X37" s="14">
        <v>38476</v>
      </c>
      <c r="Y37" s="14">
        <v>96560</v>
      </c>
      <c r="Z37" s="399" t="str">
        <f>A37</f>
        <v>Direct federal tax</v>
      </c>
    </row>
    <row r="38" spans="1:26" ht="18.899999999999999" customHeight="1">
      <c r="A38" s="54"/>
      <c r="B38" s="55"/>
      <c r="C38" s="55"/>
      <c r="D38" s="55"/>
      <c r="E38" s="55"/>
      <c r="F38" s="55"/>
      <c r="G38" s="55"/>
      <c r="H38" s="55"/>
      <c r="I38" s="56"/>
      <c r="J38" s="56"/>
      <c r="K38" s="56"/>
      <c r="L38" s="56"/>
      <c r="N38" s="400"/>
      <c r="O38" s="400"/>
      <c r="P38" s="400"/>
      <c r="Q38" s="400"/>
      <c r="R38" s="400"/>
      <c r="S38" s="400"/>
      <c r="T38" s="400"/>
      <c r="U38" s="400"/>
      <c r="V38" s="400"/>
      <c r="W38" s="400"/>
      <c r="X38" s="400"/>
      <c r="Y38" s="400"/>
      <c r="Z38" s="401"/>
    </row>
    <row r="39" spans="1:26" ht="18.899999999999999" customHeight="1">
      <c r="A39" s="38"/>
      <c r="B39" s="843" t="str">
        <f>'Pages 10-11'!$B$39:$M$39</f>
        <v>Tax burden in percent of gross earned income</v>
      </c>
      <c r="C39" s="844"/>
      <c r="D39" s="844"/>
      <c r="E39" s="844"/>
      <c r="F39" s="844"/>
      <c r="G39" s="844"/>
      <c r="H39" s="844"/>
      <c r="I39" s="844"/>
      <c r="J39" s="844"/>
      <c r="K39" s="844"/>
      <c r="L39" s="844"/>
      <c r="M39" s="845"/>
      <c r="N39" s="843" t="str">
        <f>B39</f>
        <v>Tax burden in percent of gross earned income</v>
      </c>
      <c r="O39" s="844"/>
      <c r="P39" s="844"/>
      <c r="Q39" s="844"/>
      <c r="R39" s="844"/>
      <c r="S39" s="844"/>
      <c r="T39" s="844"/>
      <c r="U39" s="844"/>
      <c r="V39" s="844"/>
      <c r="W39" s="844"/>
      <c r="X39" s="844"/>
      <c r="Y39" s="845"/>
      <c r="Z39" s="398"/>
    </row>
    <row r="40" spans="1:26" ht="18.899999999999999" customHeight="1">
      <c r="A40" s="24" t="str">
        <f>'Page 9'!$A$16</f>
        <v>Zurich</v>
      </c>
      <c r="B40" s="10">
        <v>0.38400000000000001</v>
      </c>
      <c r="C40" s="10">
        <v>0.32</v>
      </c>
      <c r="D40" s="10">
        <v>0.2742857142857143</v>
      </c>
      <c r="E40" s="10">
        <v>0.24</v>
      </c>
      <c r="F40" s="10">
        <v>0.192</v>
      </c>
      <c r="G40" s="10">
        <v>0.16</v>
      </c>
      <c r="H40" s="10">
        <v>0.13714285714285715</v>
      </c>
      <c r="I40" s="10">
        <v>0.12</v>
      </c>
      <c r="J40" s="10">
        <v>0.10666666666666667</v>
      </c>
      <c r="K40" s="10">
        <v>0.26089999999999997</v>
      </c>
      <c r="L40" s="10">
        <v>1.0685</v>
      </c>
      <c r="M40" s="10">
        <v>1.8089999999999999</v>
      </c>
      <c r="N40" s="10">
        <v>2.5875625000000002</v>
      </c>
      <c r="O40" s="10">
        <v>3.2415000000000007</v>
      </c>
      <c r="P40" s="10">
        <v>4.13565</v>
      </c>
      <c r="Q40" s="10">
        <v>5.6241599999999998</v>
      </c>
      <c r="R40" s="10">
        <v>7.0745000000000005</v>
      </c>
      <c r="S40" s="10">
        <v>8.3355428571428565</v>
      </c>
      <c r="T40" s="10">
        <v>9.487425</v>
      </c>
      <c r="U40" s="10">
        <v>11.370280000000001</v>
      </c>
      <c r="V40" s="10">
        <v>12.878166666666665</v>
      </c>
      <c r="W40" s="10">
        <v>15.409387500000001</v>
      </c>
      <c r="X40" s="10">
        <v>17.42642</v>
      </c>
      <c r="Y40" s="10">
        <v>22.01445</v>
      </c>
      <c r="Z40" s="399" t="str">
        <f>A40</f>
        <v>Zurich</v>
      </c>
    </row>
    <row r="41" spans="1:26" ht="18.899999999999999" customHeight="1">
      <c r="A41" s="24" t="str">
        <f>'Page 9'!$A$17</f>
        <v>Berne</v>
      </c>
      <c r="B41" s="10">
        <v>0</v>
      </c>
      <c r="C41" s="10">
        <v>0</v>
      </c>
      <c r="D41" s="10">
        <v>0</v>
      </c>
      <c r="E41" s="10">
        <v>0</v>
      </c>
      <c r="F41" s="10">
        <v>0</v>
      </c>
      <c r="G41" s="10">
        <v>0</v>
      </c>
      <c r="H41" s="10">
        <v>0</v>
      </c>
      <c r="I41" s="10">
        <v>0</v>
      </c>
      <c r="J41" s="10">
        <v>0</v>
      </c>
      <c r="K41" s="10">
        <v>0.57030000000000003</v>
      </c>
      <c r="L41" s="10">
        <v>2.2226666666666666</v>
      </c>
      <c r="M41" s="10">
        <v>4.1302857142857139</v>
      </c>
      <c r="N41" s="10">
        <v>5.7838749999999992</v>
      </c>
      <c r="O41" s="10">
        <v>7.0803333333333347</v>
      </c>
      <c r="P41" s="10">
        <v>7.9538500000000001</v>
      </c>
      <c r="Q41" s="10">
        <v>9.7788800000000009</v>
      </c>
      <c r="R41" s="10">
        <v>11.257866666666668</v>
      </c>
      <c r="S41" s="10">
        <v>12.519714285714286</v>
      </c>
      <c r="T41" s="10">
        <v>13.625700000000002</v>
      </c>
      <c r="U41" s="10">
        <v>15.6502</v>
      </c>
      <c r="V41" s="10">
        <v>17.081200000000003</v>
      </c>
      <c r="W41" s="10">
        <v>19.065025000000002</v>
      </c>
      <c r="X41" s="10">
        <v>20.516710000000003</v>
      </c>
      <c r="Y41" s="10">
        <v>24.110139999999998</v>
      </c>
      <c r="Z41" s="399" t="str">
        <f t="shared" ref="Z41:Z67" si="1">A41</f>
        <v>Berne</v>
      </c>
    </row>
    <row r="42" spans="1:26" ht="18.899999999999999" customHeight="1">
      <c r="A42" s="24" t="str">
        <f>'Page 9'!$A$18</f>
        <v>Lucerne</v>
      </c>
      <c r="B42" s="10">
        <v>0.4</v>
      </c>
      <c r="C42" s="10">
        <v>0.33333333333333337</v>
      </c>
      <c r="D42" s="10">
        <v>0.2857142857142857</v>
      </c>
      <c r="E42" s="10">
        <v>0.25</v>
      </c>
      <c r="F42" s="10">
        <v>0.2</v>
      </c>
      <c r="G42" s="10">
        <v>0.16666666666666669</v>
      </c>
      <c r="H42" s="10">
        <v>0.14285714285714285</v>
      </c>
      <c r="I42" s="10">
        <v>0.125</v>
      </c>
      <c r="J42" s="10">
        <v>0.1111111111111111</v>
      </c>
      <c r="K42" s="10">
        <v>0.1</v>
      </c>
      <c r="L42" s="10">
        <v>0.79866666666666675</v>
      </c>
      <c r="M42" s="10">
        <v>2.2888571428571431</v>
      </c>
      <c r="N42" s="10">
        <v>3.4596250000000004</v>
      </c>
      <c r="O42" s="10">
        <v>4.4072222222222228</v>
      </c>
      <c r="P42" s="10">
        <v>5.2318999999999996</v>
      </c>
      <c r="Q42" s="10">
        <v>7.0626400000000009</v>
      </c>
      <c r="R42" s="10">
        <v>8.363266666666668</v>
      </c>
      <c r="S42" s="10">
        <v>9.4625142857142865</v>
      </c>
      <c r="T42" s="10">
        <v>10.41</v>
      </c>
      <c r="U42" s="10">
        <v>12.08792</v>
      </c>
      <c r="V42" s="10">
        <v>13.235033333333334</v>
      </c>
      <c r="W42" s="10">
        <v>14.668950000000001</v>
      </c>
      <c r="X42" s="10">
        <v>15.533580000000002</v>
      </c>
      <c r="Y42" s="10">
        <v>17.35511</v>
      </c>
      <c r="Z42" s="399" t="str">
        <f t="shared" si="1"/>
        <v>Lucerne</v>
      </c>
    </row>
    <row r="43" spans="1:26" ht="18.899999999999999" customHeight="1">
      <c r="A43" s="24" t="str">
        <f>'Page 9'!$A$19</f>
        <v>Altdorf</v>
      </c>
      <c r="B43" s="10">
        <v>0.8</v>
      </c>
      <c r="C43" s="10">
        <v>0.66666666666666674</v>
      </c>
      <c r="D43" s="10">
        <v>0.5714285714285714</v>
      </c>
      <c r="E43" s="10">
        <v>0.5</v>
      </c>
      <c r="F43" s="10">
        <v>0.4</v>
      </c>
      <c r="G43" s="10">
        <v>0.33333333333333337</v>
      </c>
      <c r="H43" s="10">
        <v>0.2857142857142857</v>
      </c>
      <c r="I43" s="10">
        <v>0.25</v>
      </c>
      <c r="J43" s="10">
        <v>0.22222222222222221</v>
      </c>
      <c r="K43" s="10">
        <v>0.2</v>
      </c>
      <c r="L43" s="10">
        <v>1.6771283333333336</v>
      </c>
      <c r="M43" s="10">
        <v>2.9020142857142854</v>
      </c>
      <c r="N43" s="10">
        <v>4.1921037500000011</v>
      </c>
      <c r="O43" s="10">
        <v>5.1789988888888887</v>
      </c>
      <c r="P43" s="10">
        <v>5.9833719999999992</v>
      </c>
      <c r="Q43" s="10">
        <v>7.1519319999999995</v>
      </c>
      <c r="R43" s="10">
        <v>7.9111626666666659</v>
      </c>
      <c r="S43" s="10">
        <v>8.5638365714285705</v>
      </c>
      <c r="T43" s="10">
        <v>9.1127700000000011</v>
      </c>
      <c r="U43" s="10">
        <v>9.9169336000000001</v>
      </c>
      <c r="V43" s="10">
        <v>10.453042666666667</v>
      </c>
      <c r="W43" s="10">
        <v>11.123179</v>
      </c>
      <c r="X43" s="10">
        <v>11.528232200000001</v>
      </c>
      <c r="Y43" s="10">
        <v>12.4022237</v>
      </c>
      <c r="Z43" s="399" t="str">
        <f t="shared" si="1"/>
        <v>Altdorf</v>
      </c>
    </row>
    <row r="44" spans="1:26" ht="18.899999999999999" customHeight="1">
      <c r="A44" s="24" t="str">
        <f>'Page 9'!$A$20</f>
        <v>Schwyz</v>
      </c>
      <c r="B44" s="10">
        <v>0</v>
      </c>
      <c r="C44" s="10">
        <v>0</v>
      </c>
      <c r="D44" s="10">
        <v>0</v>
      </c>
      <c r="E44" s="10">
        <v>0</v>
      </c>
      <c r="F44" s="10">
        <v>0</v>
      </c>
      <c r="G44" s="10">
        <v>0</v>
      </c>
      <c r="H44" s="10">
        <v>0</v>
      </c>
      <c r="I44" s="10">
        <v>4.225000000000001E-2</v>
      </c>
      <c r="J44" s="10">
        <v>0.20677777777777781</v>
      </c>
      <c r="K44" s="10">
        <v>0.49069999999999997</v>
      </c>
      <c r="L44" s="10">
        <v>1.3324166666666666</v>
      </c>
      <c r="M44" s="10">
        <v>2.3385714285714285</v>
      </c>
      <c r="N44" s="10">
        <v>3.0244375000000003</v>
      </c>
      <c r="O44" s="10">
        <v>3.5861111111111112</v>
      </c>
      <c r="P44" s="10">
        <v>4.0903999999999998</v>
      </c>
      <c r="Q44" s="10">
        <v>5.2248800000000006</v>
      </c>
      <c r="R44" s="10">
        <v>6.4775333333333327</v>
      </c>
      <c r="S44" s="10">
        <v>7.5148857142857146</v>
      </c>
      <c r="T44" s="10">
        <v>8.4071250000000006</v>
      </c>
      <c r="U44" s="10">
        <v>9.6613199999999999</v>
      </c>
      <c r="V44" s="10">
        <v>10.5045</v>
      </c>
      <c r="W44" s="10">
        <v>11.5574125</v>
      </c>
      <c r="X44" s="10">
        <v>12.188319999999999</v>
      </c>
      <c r="Y44" s="10">
        <v>14.894154999999998</v>
      </c>
      <c r="Z44" s="399" t="str">
        <f t="shared" si="1"/>
        <v>Schwyz</v>
      </c>
    </row>
    <row r="45" spans="1:26" ht="18.899999999999999" customHeight="1">
      <c r="A45" s="24" t="str">
        <f>'Page 9'!$A$21</f>
        <v>Sarnen</v>
      </c>
      <c r="B45" s="10">
        <v>0</v>
      </c>
      <c r="C45" s="10">
        <v>0</v>
      </c>
      <c r="D45" s="10">
        <v>0</v>
      </c>
      <c r="E45" s="10">
        <v>0</v>
      </c>
      <c r="F45" s="10">
        <v>0</v>
      </c>
      <c r="G45" s="10">
        <v>0</v>
      </c>
      <c r="H45" s="10">
        <v>0</v>
      </c>
      <c r="I45" s="10">
        <v>0</v>
      </c>
      <c r="J45" s="10">
        <v>0</v>
      </c>
      <c r="K45" s="10">
        <v>0.13769999999999999</v>
      </c>
      <c r="L45" s="10">
        <v>1.7671666666666666</v>
      </c>
      <c r="M45" s="10">
        <v>3.0884285714285706</v>
      </c>
      <c r="N45" s="10">
        <v>4.3203125</v>
      </c>
      <c r="O45" s="10">
        <v>5.2173333333333334</v>
      </c>
      <c r="P45" s="10">
        <v>5.8247</v>
      </c>
      <c r="Q45" s="10">
        <v>6.895999999999999</v>
      </c>
      <c r="R45" s="10">
        <v>7.7662666666666658</v>
      </c>
      <c r="S45" s="10">
        <v>8.3957714285714289</v>
      </c>
      <c r="T45" s="10">
        <v>8.8747500000000006</v>
      </c>
      <c r="U45" s="10">
        <v>9.5508599999999984</v>
      </c>
      <c r="V45" s="10">
        <v>10.006200000000002</v>
      </c>
      <c r="W45" s="10">
        <v>10.575374999999999</v>
      </c>
      <c r="X45" s="10">
        <v>10.91685</v>
      </c>
      <c r="Y45" s="10">
        <v>11.61224</v>
      </c>
      <c r="Z45" s="399" t="str">
        <f t="shared" si="1"/>
        <v>Sarnen</v>
      </c>
    </row>
    <row r="46" spans="1:26" ht="18.899999999999999" customHeight="1">
      <c r="A46" s="24" t="str">
        <f>'Page 9'!$A$22</f>
        <v>Stans</v>
      </c>
      <c r="B46" s="10">
        <v>0.4</v>
      </c>
      <c r="C46" s="10">
        <v>0.33333333333333337</v>
      </c>
      <c r="D46" s="10">
        <v>0.2857142857142857</v>
      </c>
      <c r="E46" s="10">
        <v>0.25</v>
      </c>
      <c r="F46" s="10">
        <v>0.2</v>
      </c>
      <c r="G46" s="10">
        <v>0.16666666666666669</v>
      </c>
      <c r="H46" s="10">
        <v>0.14285714285714285</v>
      </c>
      <c r="I46" s="10">
        <v>0.125</v>
      </c>
      <c r="J46" s="10">
        <v>0.1111111111111111</v>
      </c>
      <c r="K46" s="10">
        <v>0.3226</v>
      </c>
      <c r="L46" s="10">
        <v>1.1288333333333334</v>
      </c>
      <c r="M46" s="10">
        <v>2.0495714285714284</v>
      </c>
      <c r="N46" s="10">
        <v>3.1639999999999993</v>
      </c>
      <c r="O46" s="10">
        <v>4.1058333333333339</v>
      </c>
      <c r="P46" s="10">
        <v>5.0231000000000003</v>
      </c>
      <c r="Q46" s="10">
        <v>6.6904000000000003</v>
      </c>
      <c r="R46" s="10">
        <v>7.7697333333333338</v>
      </c>
      <c r="S46" s="10">
        <v>8.6339142857142868</v>
      </c>
      <c r="T46" s="10">
        <v>9.2949999999999999</v>
      </c>
      <c r="U46" s="10">
        <v>10.3543</v>
      </c>
      <c r="V46" s="10">
        <v>11.163899999999998</v>
      </c>
      <c r="W46" s="10">
        <v>12.053187499999998</v>
      </c>
      <c r="X46" s="10">
        <v>12.281400000000001</v>
      </c>
      <c r="Y46" s="10">
        <v>12.845405000000001</v>
      </c>
      <c r="Z46" s="399" t="str">
        <f t="shared" si="1"/>
        <v>Stans</v>
      </c>
    </row>
    <row r="47" spans="1:26" ht="18.899999999999999" customHeight="1">
      <c r="A47" s="24" t="str">
        <f>'Page 9'!$A$23</f>
        <v>Glarus</v>
      </c>
      <c r="B47" s="10">
        <v>0</v>
      </c>
      <c r="C47" s="10">
        <v>0</v>
      </c>
      <c r="D47" s="10">
        <v>0</v>
      </c>
      <c r="E47" s="10">
        <v>0</v>
      </c>
      <c r="F47" s="10">
        <v>0</v>
      </c>
      <c r="G47" s="10">
        <v>0</v>
      </c>
      <c r="H47" s="10">
        <v>0</v>
      </c>
      <c r="I47" s="10">
        <v>0</v>
      </c>
      <c r="J47" s="10">
        <v>0.54188888888888898</v>
      </c>
      <c r="K47" s="10">
        <v>1.3817000000000004</v>
      </c>
      <c r="L47" s="10">
        <v>2.4384166666666665</v>
      </c>
      <c r="M47" s="10">
        <v>3.2802142857142851</v>
      </c>
      <c r="N47" s="10">
        <v>4.0751249999999999</v>
      </c>
      <c r="O47" s="10">
        <v>5.0052222222222218</v>
      </c>
      <c r="P47" s="10">
        <v>5.974050000000001</v>
      </c>
      <c r="Q47" s="10">
        <v>7.72668</v>
      </c>
      <c r="R47" s="10">
        <v>9.1312999999999995</v>
      </c>
      <c r="S47" s="10">
        <v>10.123714285714286</v>
      </c>
      <c r="T47" s="10">
        <v>10.858499999999999</v>
      </c>
      <c r="U47" s="10">
        <v>12.110720000000001</v>
      </c>
      <c r="V47" s="10">
        <v>12.998016666666665</v>
      </c>
      <c r="W47" s="10">
        <v>14.504987500000002</v>
      </c>
      <c r="X47" s="10">
        <v>15.56334</v>
      </c>
      <c r="Y47" s="10">
        <v>18.427065000000002</v>
      </c>
      <c r="Z47" s="399" t="str">
        <f t="shared" si="1"/>
        <v>Glarus</v>
      </c>
    </row>
    <row r="48" spans="1:26" ht="18.899999999999999" customHeight="1">
      <c r="A48" s="24" t="str">
        <f>'Page 9'!$A$24</f>
        <v>Zug</v>
      </c>
      <c r="B48" s="10">
        <v>0</v>
      </c>
      <c r="C48" s="10">
        <v>0</v>
      </c>
      <c r="D48" s="10">
        <v>0</v>
      </c>
      <c r="E48" s="10">
        <v>0</v>
      </c>
      <c r="F48" s="10">
        <v>0</v>
      </c>
      <c r="G48" s="10">
        <v>0</v>
      </c>
      <c r="H48" s="10">
        <v>0</v>
      </c>
      <c r="I48" s="10">
        <v>0</v>
      </c>
      <c r="J48" s="10">
        <v>0</v>
      </c>
      <c r="K48" s="10">
        <v>0</v>
      </c>
      <c r="L48" s="10">
        <v>0</v>
      </c>
      <c r="M48" s="10">
        <v>0</v>
      </c>
      <c r="N48" s="10">
        <v>0.16943749999999996</v>
      </c>
      <c r="O48" s="10">
        <v>0.50827777777777783</v>
      </c>
      <c r="P48" s="10">
        <v>0.81095000000000006</v>
      </c>
      <c r="Q48" s="10">
        <v>1.25576</v>
      </c>
      <c r="R48" s="10">
        <v>1.9519000000000002</v>
      </c>
      <c r="S48" s="10">
        <v>2.6424000000000003</v>
      </c>
      <c r="T48" s="10">
        <v>3.2053750000000001</v>
      </c>
      <c r="U48" s="10">
        <v>4.9536599999999993</v>
      </c>
      <c r="V48" s="10">
        <v>6.673466666666668</v>
      </c>
      <c r="W48" s="10">
        <v>8.4997000000000007</v>
      </c>
      <c r="X48" s="10">
        <v>8.9096000000000011</v>
      </c>
      <c r="Y48" s="10">
        <v>9.7806599999999992</v>
      </c>
      <c r="Z48" s="399" t="str">
        <f t="shared" si="1"/>
        <v>Zug</v>
      </c>
    </row>
    <row r="49" spans="1:26" ht="18.899999999999999" customHeight="1">
      <c r="A49" s="24" t="str">
        <f>'Page 9'!$A$25</f>
        <v>Fribourg</v>
      </c>
      <c r="B49" s="10">
        <v>0.4</v>
      </c>
      <c r="C49" s="10">
        <v>0.33333333333333337</v>
      </c>
      <c r="D49" s="10">
        <v>0.2857142857142857</v>
      </c>
      <c r="E49" s="10">
        <v>0.25</v>
      </c>
      <c r="F49" s="10">
        <v>0.2</v>
      </c>
      <c r="G49" s="10">
        <v>0.16666666666666669</v>
      </c>
      <c r="H49" s="10">
        <v>0.14285714285714285</v>
      </c>
      <c r="I49" s="10">
        <v>0.125</v>
      </c>
      <c r="J49" s="10">
        <v>0.3813333333333333</v>
      </c>
      <c r="K49" s="10">
        <v>0.84659999999999991</v>
      </c>
      <c r="L49" s="10">
        <v>2.3035833333333331</v>
      </c>
      <c r="M49" s="10">
        <v>3.282142857142857</v>
      </c>
      <c r="N49" s="10">
        <v>4.0791249999999994</v>
      </c>
      <c r="O49" s="10">
        <v>5.0922222222222224</v>
      </c>
      <c r="P49" s="10">
        <v>5.8315000000000001</v>
      </c>
      <c r="Q49" s="10">
        <v>8.5864000000000011</v>
      </c>
      <c r="R49" s="10">
        <v>10.489033333333333</v>
      </c>
      <c r="S49" s="10">
        <v>11.905514285714284</v>
      </c>
      <c r="T49" s="10">
        <v>13.23095</v>
      </c>
      <c r="U49" s="10">
        <v>15.138999999999999</v>
      </c>
      <c r="V49" s="10">
        <v>16.664633333333338</v>
      </c>
      <c r="W49" s="10">
        <v>19.2265625</v>
      </c>
      <c r="X49" s="10">
        <v>20.87293</v>
      </c>
      <c r="Y49" s="10">
        <v>21.814985</v>
      </c>
      <c r="Z49" s="399" t="str">
        <f t="shared" si="1"/>
        <v>Fribourg</v>
      </c>
    </row>
    <row r="50" spans="1:26" ht="18.899999999999999" customHeight="1">
      <c r="A50" s="24" t="str">
        <f>'Page 9'!$A$26</f>
        <v>Solothurn</v>
      </c>
      <c r="B50" s="10">
        <v>0.48</v>
      </c>
      <c r="C50" s="10">
        <v>0.4</v>
      </c>
      <c r="D50" s="10">
        <v>0.34285714285714286</v>
      </c>
      <c r="E50" s="10">
        <v>0.3</v>
      </c>
      <c r="F50" s="10">
        <v>0.24</v>
      </c>
      <c r="G50" s="10">
        <v>0.2</v>
      </c>
      <c r="H50" s="10">
        <v>0.17142857142857143</v>
      </c>
      <c r="I50" s="10">
        <v>0.15</v>
      </c>
      <c r="J50" s="10">
        <v>1.1861111111111111</v>
      </c>
      <c r="K50" s="10">
        <v>2.2618000000000005</v>
      </c>
      <c r="L50" s="10">
        <v>4.1744166666666667</v>
      </c>
      <c r="M50" s="10">
        <v>5.5082142857142857</v>
      </c>
      <c r="N50" s="10">
        <v>6.4576249999999984</v>
      </c>
      <c r="O50" s="10">
        <v>7.2791111111111126</v>
      </c>
      <c r="P50" s="10">
        <v>8.1494500000000016</v>
      </c>
      <c r="Q50" s="10">
        <v>10.433480000000001</v>
      </c>
      <c r="R50" s="10">
        <v>12.109700000000002</v>
      </c>
      <c r="S50" s="10">
        <v>13.359628571428573</v>
      </c>
      <c r="T50" s="10">
        <v>14.414074999999999</v>
      </c>
      <c r="U50" s="10">
        <v>16.09618</v>
      </c>
      <c r="V50" s="10">
        <v>17.479850000000003</v>
      </c>
      <c r="W50" s="10">
        <v>19.209237499999997</v>
      </c>
      <c r="X50" s="10">
        <v>20.24746</v>
      </c>
      <c r="Y50" s="10">
        <v>21.795729999999999</v>
      </c>
      <c r="Z50" s="399" t="str">
        <f t="shared" si="1"/>
        <v>Solothurn</v>
      </c>
    </row>
    <row r="51" spans="1:26" ht="18.899999999999999" customHeight="1">
      <c r="A51" s="24" t="str">
        <f>'Page 9'!$A$27</f>
        <v>Basel</v>
      </c>
      <c r="B51" s="10">
        <v>0</v>
      </c>
      <c r="C51" s="10">
        <v>0</v>
      </c>
      <c r="D51" s="10">
        <v>0</v>
      </c>
      <c r="E51" s="10">
        <v>0</v>
      </c>
      <c r="F51" s="10">
        <v>0</v>
      </c>
      <c r="G51" s="10">
        <v>0</v>
      </c>
      <c r="H51" s="10">
        <v>0</v>
      </c>
      <c r="I51" s="10">
        <v>0</v>
      </c>
      <c r="J51" s="10">
        <v>0</v>
      </c>
      <c r="K51" s="10">
        <v>0</v>
      </c>
      <c r="L51" s="10">
        <v>0.15425000000000003</v>
      </c>
      <c r="M51" s="10">
        <v>0.3585714285714286</v>
      </c>
      <c r="N51" s="10">
        <v>2.5698750000000001</v>
      </c>
      <c r="O51" s="10">
        <v>4.6339444444444444</v>
      </c>
      <c r="P51" s="10">
        <v>6.3091999999999997</v>
      </c>
      <c r="Q51" s="10">
        <v>9.31508</v>
      </c>
      <c r="R51" s="10">
        <v>11.319033333333332</v>
      </c>
      <c r="S51" s="10">
        <v>12.750400000000001</v>
      </c>
      <c r="T51" s="10">
        <v>13.823924999999997</v>
      </c>
      <c r="U51" s="10">
        <v>15.337200000000001</v>
      </c>
      <c r="V51" s="10">
        <v>16.353449999999999</v>
      </c>
      <c r="W51" s="10">
        <v>17.623775000000002</v>
      </c>
      <c r="X51" s="10">
        <v>18.386329999999997</v>
      </c>
      <c r="Y51" s="10">
        <v>21.671110000000002</v>
      </c>
      <c r="Z51" s="399" t="str">
        <f t="shared" si="1"/>
        <v>Basel</v>
      </c>
    </row>
    <row r="52" spans="1:26" ht="18.899999999999999" customHeight="1">
      <c r="A52" s="24" t="str">
        <f>'Page 9'!$A$28</f>
        <v>Liestal</v>
      </c>
      <c r="B52" s="10">
        <v>0</v>
      </c>
      <c r="C52" s="10">
        <v>0</v>
      </c>
      <c r="D52" s="10">
        <v>0</v>
      </c>
      <c r="E52" s="10">
        <v>0</v>
      </c>
      <c r="F52" s="10">
        <v>0</v>
      </c>
      <c r="G52" s="10">
        <v>0</v>
      </c>
      <c r="H52" s="10">
        <v>0</v>
      </c>
      <c r="I52" s="10">
        <v>1.8374999999999999E-2</v>
      </c>
      <c r="J52" s="10">
        <v>7.0555555555555552E-2</v>
      </c>
      <c r="K52" s="10">
        <v>0.1124</v>
      </c>
      <c r="L52" s="10">
        <v>0.17500000000000002</v>
      </c>
      <c r="M52" s="10">
        <v>1.0353571428571429</v>
      </c>
      <c r="N52" s="10">
        <v>2.8240000000000003</v>
      </c>
      <c r="O52" s="10">
        <v>4.4182222222222221</v>
      </c>
      <c r="P52" s="10">
        <v>5.8536999999999999</v>
      </c>
      <c r="Q52" s="10">
        <v>8.7875200000000007</v>
      </c>
      <c r="R52" s="10">
        <v>10.972133333333334</v>
      </c>
      <c r="S52" s="10">
        <v>12.691942857142857</v>
      </c>
      <c r="T52" s="10">
        <v>14.100274999999998</v>
      </c>
      <c r="U52" s="10">
        <v>16.32762</v>
      </c>
      <c r="V52" s="10">
        <v>17.948083333333336</v>
      </c>
      <c r="W52" s="10">
        <v>20.068199999999997</v>
      </c>
      <c r="X52" s="10">
        <v>21.420390000000005</v>
      </c>
      <c r="Y52" s="10">
        <v>24.536465</v>
      </c>
      <c r="Z52" s="399" t="str">
        <f t="shared" si="1"/>
        <v>Liestal</v>
      </c>
    </row>
    <row r="53" spans="1:26" ht="18.899999999999999" customHeight="1">
      <c r="A53" s="24" t="str">
        <f>'Page 9'!$A$29</f>
        <v>Schaffhausen</v>
      </c>
      <c r="B53" s="10">
        <v>0.48</v>
      </c>
      <c r="C53" s="10">
        <v>0.4</v>
      </c>
      <c r="D53" s="10">
        <v>0.34285714285714286</v>
      </c>
      <c r="E53" s="10">
        <v>0.3</v>
      </c>
      <c r="F53" s="10">
        <v>0.24</v>
      </c>
      <c r="G53" s="10">
        <v>0.2</v>
      </c>
      <c r="H53" s="10">
        <v>0.17142857142857143</v>
      </c>
      <c r="I53" s="10">
        <v>0.15</v>
      </c>
      <c r="J53" s="10">
        <v>0.39122222222222225</v>
      </c>
      <c r="K53" s="10">
        <v>0.97670000000000001</v>
      </c>
      <c r="L53" s="10">
        <v>2.542416666666667</v>
      </c>
      <c r="M53" s="10">
        <v>3.8171428571428572</v>
      </c>
      <c r="N53" s="10">
        <v>4.9431250000000002</v>
      </c>
      <c r="O53" s="10">
        <v>5.7078888888888892</v>
      </c>
      <c r="P53" s="10">
        <v>6.3439000000000005</v>
      </c>
      <c r="Q53" s="10">
        <v>7.9222799999999998</v>
      </c>
      <c r="R53" s="10">
        <v>9.5305999999999997</v>
      </c>
      <c r="S53" s="10">
        <v>10.943857142857143</v>
      </c>
      <c r="T53" s="10">
        <v>12.23845</v>
      </c>
      <c r="U53" s="10">
        <v>14.169319999999999</v>
      </c>
      <c r="V53" s="10">
        <v>15.452333333333335</v>
      </c>
      <c r="W53" s="10">
        <v>17.395537500000003</v>
      </c>
      <c r="X53" s="10">
        <v>18.537870000000002</v>
      </c>
      <c r="Y53" s="10">
        <v>19.221405000000001</v>
      </c>
      <c r="Z53" s="399" t="str">
        <f t="shared" si="1"/>
        <v>Schaffhausen</v>
      </c>
    </row>
    <row r="54" spans="1:26" ht="18.899999999999999" customHeight="1">
      <c r="A54" s="24" t="str">
        <f>'Page 9'!$A$30</f>
        <v>Herisau</v>
      </c>
      <c r="B54" s="10">
        <v>0</v>
      </c>
      <c r="C54" s="10">
        <v>0</v>
      </c>
      <c r="D54" s="10">
        <v>0</v>
      </c>
      <c r="E54" s="10">
        <v>0</v>
      </c>
      <c r="F54" s="10">
        <v>0</v>
      </c>
      <c r="G54" s="10">
        <v>0</v>
      </c>
      <c r="H54" s="10">
        <v>0</v>
      </c>
      <c r="I54" s="10">
        <v>0.18412500000000001</v>
      </c>
      <c r="J54" s="10">
        <v>0.92655555555555547</v>
      </c>
      <c r="K54" s="10">
        <v>1.7903000000000002</v>
      </c>
      <c r="L54" s="10">
        <v>2.6776666666666666</v>
      </c>
      <c r="M54" s="10">
        <v>3.6989285714285716</v>
      </c>
      <c r="N54" s="10">
        <v>4.7275</v>
      </c>
      <c r="O54" s="10">
        <v>5.6970555555555551</v>
      </c>
      <c r="P54" s="10">
        <v>6.593700000000001</v>
      </c>
      <c r="Q54" s="10">
        <v>8.591960000000002</v>
      </c>
      <c r="R54" s="10">
        <v>10.145233333333334</v>
      </c>
      <c r="S54" s="10">
        <v>11.37257142857143</v>
      </c>
      <c r="T54" s="10">
        <v>12.359675000000001</v>
      </c>
      <c r="U54" s="10">
        <v>13.828479999999999</v>
      </c>
      <c r="V54" s="10">
        <v>14.865016666666667</v>
      </c>
      <c r="W54" s="10">
        <v>16.160687500000002</v>
      </c>
      <c r="X54" s="10">
        <v>16.853460000000002</v>
      </c>
      <c r="Y54" s="10">
        <v>17.431760000000001</v>
      </c>
      <c r="Z54" s="399" t="str">
        <f t="shared" si="1"/>
        <v>Herisau</v>
      </c>
    </row>
    <row r="55" spans="1:26" ht="18.899999999999999" customHeight="1">
      <c r="A55" s="24" t="str">
        <f>'Page 9'!$A$31</f>
        <v>Appenzell</v>
      </c>
      <c r="B55" s="10">
        <v>0</v>
      </c>
      <c r="C55" s="10">
        <v>0</v>
      </c>
      <c r="D55" s="10">
        <v>0</v>
      </c>
      <c r="E55" s="10">
        <v>0</v>
      </c>
      <c r="F55" s="10">
        <v>2.9399999999999999E-2</v>
      </c>
      <c r="G55" s="10">
        <v>0.28649999999999998</v>
      </c>
      <c r="H55" s="10">
        <v>0.61442857142857144</v>
      </c>
      <c r="I55" s="10">
        <v>0.9683750000000001</v>
      </c>
      <c r="J55" s="10">
        <v>1.3633333333333335</v>
      </c>
      <c r="K55" s="10">
        <v>1.8087</v>
      </c>
      <c r="L55" s="10">
        <v>2.4560833333333334</v>
      </c>
      <c r="M55" s="10">
        <v>3.0144285714285712</v>
      </c>
      <c r="N55" s="10">
        <v>3.5896874999999993</v>
      </c>
      <c r="O55" s="10">
        <v>4.2856666666666667</v>
      </c>
      <c r="P55" s="10">
        <v>4.9504000000000001</v>
      </c>
      <c r="Q55" s="10">
        <v>6.4001999999999999</v>
      </c>
      <c r="R55" s="10">
        <v>7.5417666666666658</v>
      </c>
      <c r="S55" s="10">
        <v>8.3639714285714284</v>
      </c>
      <c r="T55" s="10">
        <v>8.9863</v>
      </c>
      <c r="U55" s="10">
        <v>10.019</v>
      </c>
      <c r="V55" s="10">
        <v>10.709016666666667</v>
      </c>
      <c r="W55" s="10">
        <v>11.519562499999999</v>
      </c>
      <c r="X55" s="10">
        <v>11.90268</v>
      </c>
      <c r="Y55" s="10">
        <v>12.35059</v>
      </c>
      <c r="Z55" s="399" t="str">
        <f t="shared" si="1"/>
        <v>Appenzell</v>
      </c>
    </row>
    <row r="56" spans="1:26" ht="18.899999999999999" customHeight="1">
      <c r="A56" s="24" t="str">
        <f>'Page 9'!$A$32</f>
        <v>St. Gall</v>
      </c>
      <c r="B56" s="10">
        <v>0</v>
      </c>
      <c r="C56" s="10">
        <v>0</v>
      </c>
      <c r="D56" s="10">
        <v>0</v>
      </c>
      <c r="E56" s="10">
        <v>0</v>
      </c>
      <c r="F56" s="10">
        <v>0</v>
      </c>
      <c r="G56" s="10">
        <v>0</v>
      </c>
      <c r="H56" s="10">
        <v>0</v>
      </c>
      <c r="I56" s="10">
        <v>0</v>
      </c>
      <c r="J56" s="10">
        <v>0</v>
      </c>
      <c r="K56" s="10">
        <v>0</v>
      </c>
      <c r="L56" s="10">
        <v>0.49400000000000011</v>
      </c>
      <c r="M56" s="10">
        <v>2.1334285714285715</v>
      </c>
      <c r="N56" s="10">
        <v>3.7566875</v>
      </c>
      <c r="O56" s="10">
        <v>5.0131111111111126</v>
      </c>
      <c r="P56" s="10">
        <v>6.0419999999999989</v>
      </c>
      <c r="Q56" s="10">
        <v>8.7004800000000007</v>
      </c>
      <c r="R56" s="10">
        <v>10.624799999999999</v>
      </c>
      <c r="S56" s="10">
        <v>12.245571428571427</v>
      </c>
      <c r="T56" s="10">
        <v>13.625275</v>
      </c>
      <c r="U56" s="10">
        <v>15.58136</v>
      </c>
      <c r="V56" s="10">
        <v>16.967666666666666</v>
      </c>
      <c r="W56" s="10">
        <v>18.700274999999998</v>
      </c>
      <c r="X56" s="10">
        <v>19.739730000000002</v>
      </c>
      <c r="Y56" s="10">
        <v>20.911020000000001</v>
      </c>
      <c r="Z56" s="399" t="str">
        <f t="shared" si="1"/>
        <v>St. Gall</v>
      </c>
    </row>
    <row r="57" spans="1:26" ht="18.899999999999999" customHeight="1">
      <c r="A57" s="24" t="str">
        <f>'Page 9'!$A$33</f>
        <v>Chur</v>
      </c>
      <c r="B57" s="10">
        <v>0</v>
      </c>
      <c r="C57" s="10">
        <v>0</v>
      </c>
      <c r="D57" s="10">
        <v>0</v>
      </c>
      <c r="E57" s="10">
        <v>0</v>
      </c>
      <c r="F57" s="10">
        <v>0</v>
      </c>
      <c r="G57" s="10">
        <v>0</v>
      </c>
      <c r="H57" s="10">
        <v>0</v>
      </c>
      <c r="I57" s="10">
        <v>0</v>
      </c>
      <c r="J57" s="10">
        <v>0</v>
      </c>
      <c r="K57" s="10">
        <v>0</v>
      </c>
      <c r="L57" s="10">
        <v>0.43198333333333333</v>
      </c>
      <c r="M57" s="10">
        <v>1.9117999999999999</v>
      </c>
      <c r="N57" s="10">
        <v>3.201425</v>
      </c>
      <c r="O57" s="10">
        <v>4.1633777777777778</v>
      </c>
      <c r="P57" s="10">
        <v>4.9805799999999998</v>
      </c>
      <c r="Q57" s="10">
        <v>6.7891360000000001</v>
      </c>
      <c r="R57" s="10">
        <v>8.2649866666666671</v>
      </c>
      <c r="S57" s="10">
        <v>9.7398857142857143</v>
      </c>
      <c r="T57" s="10">
        <v>10.887315000000001</v>
      </c>
      <c r="U57" s="10">
        <v>12.531828000000001</v>
      </c>
      <c r="V57" s="10">
        <v>13.786490000000001</v>
      </c>
      <c r="W57" s="10">
        <v>15.360370000000001</v>
      </c>
      <c r="X57" s="10">
        <v>16.317179999999997</v>
      </c>
      <c r="Y57" s="10">
        <v>18.425459</v>
      </c>
      <c r="Z57" s="399" t="str">
        <f t="shared" si="1"/>
        <v>Chur</v>
      </c>
    </row>
    <row r="58" spans="1:26" ht="18.899999999999999" customHeight="1">
      <c r="A58" s="24" t="str">
        <f>'Page 9'!$A$34</f>
        <v>Aarau</v>
      </c>
      <c r="B58" s="10">
        <v>0</v>
      </c>
      <c r="C58" s="10">
        <v>0</v>
      </c>
      <c r="D58" s="10">
        <v>0</v>
      </c>
      <c r="E58" s="10">
        <v>0</v>
      </c>
      <c r="F58" s="10">
        <v>0</v>
      </c>
      <c r="G58" s="10">
        <v>0</v>
      </c>
      <c r="H58" s="10">
        <v>0</v>
      </c>
      <c r="I58" s="10">
        <v>0.16237499999999999</v>
      </c>
      <c r="J58" s="10">
        <v>0.46788888888888885</v>
      </c>
      <c r="K58" s="10">
        <v>0.90500000000000003</v>
      </c>
      <c r="L58" s="10">
        <v>1.7322499999999998</v>
      </c>
      <c r="M58" s="10">
        <v>2.6592142857142855</v>
      </c>
      <c r="N58" s="10">
        <v>3.5840000000000005</v>
      </c>
      <c r="O58" s="10">
        <v>4.499888888888889</v>
      </c>
      <c r="P58" s="10">
        <v>5.3378999999999994</v>
      </c>
      <c r="Q58" s="10">
        <v>7.1966799999999997</v>
      </c>
      <c r="R58" s="10">
        <v>8.6919666666666675</v>
      </c>
      <c r="S58" s="10">
        <v>9.8969714285714279</v>
      </c>
      <c r="T58" s="10">
        <v>10.931199999999999</v>
      </c>
      <c r="U58" s="10">
        <v>12.507259999999999</v>
      </c>
      <c r="V58" s="10">
        <v>13.690883333333332</v>
      </c>
      <c r="W58" s="10">
        <v>15.218562499999999</v>
      </c>
      <c r="X58" s="10">
        <v>16.337890000000002</v>
      </c>
      <c r="Y58" s="10">
        <v>18.907615</v>
      </c>
      <c r="Z58" s="399" t="str">
        <f t="shared" si="1"/>
        <v>Aarau</v>
      </c>
    </row>
    <row r="59" spans="1:26" ht="18.899999999999999" customHeight="1">
      <c r="A59" s="24" t="str">
        <f>'Page 9'!$A$35</f>
        <v>Frauenfeld</v>
      </c>
      <c r="B59" s="10">
        <v>0</v>
      </c>
      <c r="C59" s="10">
        <v>0</v>
      </c>
      <c r="D59" s="10">
        <v>0</v>
      </c>
      <c r="E59" s="10">
        <v>0</v>
      </c>
      <c r="F59" s="10">
        <v>0</v>
      </c>
      <c r="G59" s="10">
        <v>0</v>
      </c>
      <c r="H59" s="10">
        <v>0</v>
      </c>
      <c r="I59" s="10">
        <v>0</v>
      </c>
      <c r="J59" s="10">
        <v>0</v>
      </c>
      <c r="K59" s="10">
        <v>0</v>
      </c>
      <c r="L59" s="10">
        <v>0.82108333333333317</v>
      </c>
      <c r="M59" s="10">
        <v>2.0858571428571429</v>
      </c>
      <c r="N59" s="10">
        <v>3.5015000000000005</v>
      </c>
      <c r="O59" s="10">
        <v>4.6375555555555561</v>
      </c>
      <c r="P59" s="10">
        <v>5.5216999999999992</v>
      </c>
      <c r="Q59" s="10">
        <v>7.606679999999999</v>
      </c>
      <c r="R59" s="10">
        <v>9.1598000000000006</v>
      </c>
      <c r="S59" s="10">
        <v>10.276742857142857</v>
      </c>
      <c r="T59" s="10">
        <v>11.120925000000002</v>
      </c>
      <c r="U59" s="10">
        <v>12.540480000000001</v>
      </c>
      <c r="V59" s="10">
        <v>13.533350000000002</v>
      </c>
      <c r="W59" s="10">
        <v>14.867900000000001</v>
      </c>
      <c r="X59" s="10">
        <v>15.84431</v>
      </c>
      <c r="Y59" s="10">
        <v>17.894899999999996</v>
      </c>
      <c r="Z59" s="399" t="str">
        <f t="shared" si="1"/>
        <v>Frauenfeld</v>
      </c>
    </row>
    <row r="60" spans="1:26" ht="18.899999999999999" customHeight="1">
      <c r="A60" s="24" t="str">
        <f>'Page 9'!$A$36</f>
        <v>Bellinzona</v>
      </c>
      <c r="B60" s="10">
        <v>0.32</v>
      </c>
      <c r="C60" s="10">
        <v>0.26666666666666666</v>
      </c>
      <c r="D60" s="10">
        <v>0.22857142857142859</v>
      </c>
      <c r="E60" s="10">
        <v>0.2</v>
      </c>
      <c r="F60" s="10">
        <v>0.16</v>
      </c>
      <c r="G60" s="10">
        <v>0.13333333333333333</v>
      </c>
      <c r="H60" s="10">
        <v>0.1142857142857143</v>
      </c>
      <c r="I60" s="10">
        <v>0.1</v>
      </c>
      <c r="J60" s="10">
        <v>8.8888888888888892E-2</v>
      </c>
      <c r="K60" s="10">
        <v>0.08</v>
      </c>
      <c r="L60" s="10">
        <v>6.6666666666666666E-2</v>
      </c>
      <c r="M60" s="10">
        <v>0.75285714285714289</v>
      </c>
      <c r="N60" s="10">
        <v>1.3030000000000002</v>
      </c>
      <c r="O60" s="10">
        <v>1.8439444444444446</v>
      </c>
      <c r="P60" s="10">
        <v>2.7256499999999999</v>
      </c>
      <c r="Q60" s="10">
        <v>4.8361200000000002</v>
      </c>
      <c r="R60" s="10">
        <v>6.9330333333333325</v>
      </c>
      <c r="S60" s="10">
        <v>9.1235428571428585</v>
      </c>
      <c r="T60" s="10">
        <v>10.67925</v>
      </c>
      <c r="U60" s="10">
        <v>13.082520000000001</v>
      </c>
      <c r="V60" s="10">
        <v>14.972883333333332</v>
      </c>
      <c r="W60" s="10">
        <v>17.586550000000003</v>
      </c>
      <c r="X60" s="10">
        <v>19.25196</v>
      </c>
      <c r="Y60" s="10">
        <v>22.649104999999999</v>
      </c>
      <c r="Z60" s="399" t="str">
        <f t="shared" si="1"/>
        <v>Bellinzona</v>
      </c>
    </row>
    <row r="61" spans="1:26" ht="18.899999999999999" customHeight="1">
      <c r="A61" s="24" t="str">
        <f>'Page 9'!$A$37</f>
        <v>Lausanne</v>
      </c>
      <c r="B61" s="10">
        <v>0</v>
      </c>
      <c r="C61" s="10">
        <v>0</v>
      </c>
      <c r="D61" s="10">
        <v>0</v>
      </c>
      <c r="E61" s="10">
        <v>0</v>
      </c>
      <c r="F61" s="10">
        <v>0</v>
      </c>
      <c r="G61" s="10">
        <v>0</v>
      </c>
      <c r="H61" s="10">
        <v>0</v>
      </c>
      <c r="I61" s="10">
        <v>0</v>
      </c>
      <c r="J61" s="10">
        <v>0</v>
      </c>
      <c r="K61" s="10">
        <v>0</v>
      </c>
      <c r="L61" s="10">
        <v>0.4448333333333333</v>
      </c>
      <c r="M61" s="10">
        <v>1.905357142857143</v>
      </c>
      <c r="N61" s="10">
        <v>3.8348125000000004</v>
      </c>
      <c r="O61" s="10">
        <v>5.958388888888889</v>
      </c>
      <c r="P61" s="10">
        <v>7.8271499999999996</v>
      </c>
      <c r="Q61" s="10">
        <v>10.370840000000001</v>
      </c>
      <c r="R61" s="10">
        <v>11.458633333333333</v>
      </c>
      <c r="S61" s="10">
        <v>12.484857142857143</v>
      </c>
      <c r="T61" s="10">
        <v>13.3858</v>
      </c>
      <c r="U61" s="10">
        <v>14.991640000000004</v>
      </c>
      <c r="V61" s="10">
        <v>16.693883333333336</v>
      </c>
      <c r="W61" s="10">
        <v>19.635325000000002</v>
      </c>
      <c r="X61" s="10">
        <v>21.623850000000001</v>
      </c>
      <c r="Y61" s="10">
        <v>26.178000000000001</v>
      </c>
      <c r="Z61" s="399" t="str">
        <f t="shared" si="1"/>
        <v>Lausanne</v>
      </c>
    </row>
    <row r="62" spans="1:26" ht="18.899999999999999" customHeight="1">
      <c r="A62" s="24" t="str">
        <f>'Page 9'!$A$38</f>
        <v>Sion</v>
      </c>
      <c r="B62" s="10">
        <v>0.27200000000000002</v>
      </c>
      <c r="C62" s="10">
        <v>0.22666666666666668</v>
      </c>
      <c r="D62" s="10">
        <v>0.19428571428571428</v>
      </c>
      <c r="E62" s="10">
        <v>0.16999999999999998</v>
      </c>
      <c r="F62" s="10">
        <v>0.13600000000000001</v>
      </c>
      <c r="G62" s="10">
        <v>0.11333333333333334</v>
      </c>
      <c r="H62" s="10">
        <v>9.7142857142857142E-2</v>
      </c>
      <c r="I62" s="10">
        <v>8.4999999999999992E-2</v>
      </c>
      <c r="J62" s="10">
        <v>7.5555555555555556E-2</v>
      </c>
      <c r="K62" s="10">
        <v>6.8000000000000005E-2</v>
      </c>
      <c r="L62" s="10">
        <v>5.6666666666666671E-2</v>
      </c>
      <c r="M62" s="10">
        <v>0.2430000000000001</v>
      </c>
      <c r="N62" s="10">
        <v>0.73593749999999991</v>
      </c>
      <c r="O62" s="10">
        <v>2.0904444444444445</v>
      </c>
      <c r="P62" s="10">
        <v>2.9420500000000001</v>
      </c>
      <c r="Q62" s="10">
        <v>4.8644400000000001</v>
      </c>
      <c r="R62" s="10">
        <v>6.493266666666667</v>
      </c>
      <c r="S62" s="10">
        <v>8.0055142857142858</v>
      </c>
      <c r="T62" s="10">
        <v>9.9259000000000004</v>
      </c>
      <c r="U62" s="10">
        <v>12.92498</v>
      </c>
      <c r="V62" s="10">
        <v>14.549233333333333</v>
      </c>
      <c r="W62" s="10">
        <v>16.832674999999998</v>
      </c>
      <c r="X62" s="10">
        <v>18.233519999999999</v>
      </c>
      <c r="Y62" s="10">
        <v>20.43674</v>
      </c>
      <c r="Z62" s="399" t="str">
        <f t="shared" si="1"/>
        <v>Sion</v>
      </c>
    </row>
    <row r="63" spans="1:26" ht="18.899999999999999" customHeight="1">
      <c r="A63" s="24" t="str">
        <f>'Page 9'!$A$39</f>
        <v>Neuchâtel</v>
      </c>
      <c r="B63" s="10">
        <v>0</v>
      </c>
      <c r="C63" s="10">
        <v>0</v>
      </c>
      <c r="D63" s="10">
        <v>0</v>
      </c>
      <c r="E63" s="10">
        <v>0</v>
      </c>
      <c r="F63" s="10">
        <v>0</v>
      </c>
      <c r="G63" s="10">
        <v>0</v>
      </c>
      <c r="H63" s="10">
        <v>6.3142857142857153E-2</v>
      </c>
      <c r="I63" s="10">
        <v>0.201125</v>
      </c>
      <c r="J63" s="10">
        <v>0.33788888888888891</v>
      </c>
      <c r="K63" s="10">
        <v>0.72420000000000007</v>
      </c>
      <c r="L63" s="10">
        <v>2.363</v>
      </c>
      <c r="M63" s="10">
        <v>4.9782142857142864</v>
      </c>
      <c r="N63" s="10">
        <v>6.3142499999999995</v>
      </c>
      <c r="O63" s="10">
        <v>7.7742222222222237</v>
      </c>
      <c r="P63" s="10">
        <v>8.546149999999999</v>
      </c>
      <c r="Q63" s="10">
        <v>11.098039999999999</v>
      </c>
      <c r="R63" s="10">
        <v>12.9377</v>
      </c>
      <c r="S63" s="10">
        <v>14.394371428571429</v>
      </c>
      <c r="T63" s="10">
        <v>15.628474999999998</v>
      </c>
      <c r="U63" s="10">
        <v>17.426400000000001</v>
      </c>
      <c r="V63" s="10">
        <v>19.11996666666667</v>
      </c>
      <c r="W63" s="10">
        <v>21.373125000000002</v>
      </c>
      <c r="X63" s="10">
        <v>22.246220000000001</v>
      </c>
      <c r="Y63" s="10">
        <v>23.366329999999998</v>
      </c>
      <c r="Z63" s="399" t="str">
        <f t="shared" si="1"/>
        <v>Neuchâtel</v>
      </c>
    </row>
    <row r="64" spans="1:26" ht="18.899999999999999" customHeight="1">
      <c r="A64" s="24" t="str">
        <f>'Page 9'!$A$40</f>
        <v>Geneva</v>
      </c>
      <c r="B64" s="10">
        <v>0.2</v>
      </c>
      <c r="C64" s="10">
        <v>0.16666666666666669</v>
      </c>
      <c r="D64" s="10">
        <v>0.14285714285714285</v>
      </c>
      <c r="E64" s="10">
        <v>0.125</v>
      </c>
      <c r="F64" s="10">
        <v>0.1</v>
      </c>
      <c r="G64" s="10">
        <v>8.3333333333333343E-2</v>
      </c>
      <c r="H64" s="10">
        <v>7.1428571428571425E-2</v>
      </c>
      <c r="I64" s="10">
        <v>6.25E-2</v>
      </c>
      <c r="J64" s="10">
        <v>5.5555555555555552E-2</v>
      </c>
      <c r="K64" s="10">
        <v>0.05</v>
      </c>
      <c r="L64" s="10">
        <v>4.1666666666666671E-2</v>
      </c>
      <c r="M64" s="10">
        <v>3.5714285714285712E-2</v>
      </c>
      <c r="N64" s="10">
        <v>0.22450000000000003</v>
      </c>
      <c r="O64" s="10">
        <v>1.4390555555555555</v>
      </c>
      <c r="P64" s="10">
        <v>2.7913000000000001</v>
      </c>
      <c r="Q64" s="10">
        <v>5.3453999999999997</v>
      </c>
      <c r="R64" s="10">
        <v>8.0224666666666664</v>
      </c>
      <c r="S64" s="10">
        <v>10.13042857142857</v>
      </c>
      <c r="T64" s="10">
        <v>11.711399999999999</v>
      </c>
      <c r="U64" s="10">
        <v>14.087579999999999</v>
      </c>
      <c r="V64" s="10">
        <v>15.718083333333333</v>
      </c>
      <c r="W64" s="10">
        <v>17.944087499999998</v>
      </c>
      <c r="X64" s="10">
        <v>19.58616</v>
      </c>
      <c r="Y64" s="10">
        <v>23.783230000000003</v>
      </c>
      <c r="Z64" s="399" t="str">
        <f t="shared" si="1"/>
        <v>Geneva</v>
      </c>
    </row>
    <row r="65" spans="1:26" ht="18.899999999999999" customHeight="1">
      <c r="A65" s="24" t="str">
        <f>'Page 9'!$A$41</f>
        <v>Delémont</v>
      </c>
      <c r="B65" s="10">
        <v>0</v>
      </c>
      <c r="C65" s="10">
        <v>0</v>
      </c>
      <c r="D65" s="10">
        <v>0</v>
      </c>
      <c r="E65" s="10">
        <v>0</v>
      </c>
      <c r="F65" s="10">
        <v>0</v>
      </c>
      <c r="G65" s="10">
        <v>0</v>
      </c>
      <c r="H65" s="10">
        <v>0</v>
      </c>
      <c r="I65" s="10">
        <v>0</v>
      </c>
      <c r="J65" s="10">
        <v>0</v>
      </c>
      <c r="K65" s="10">
        <v>0.2477</v>
      </c>
      <c r="L65" s="10">
        <v>1.5003333333333333</v>
      </c>
      <c r="M65" s="10">
        <v>3.0578571428571433</v>
      </c>
      <c r="N65" s="10">
        <v>4.5344375000000001</v>
      </c>
      <c r="O65" s="10">
        <v>5.9106111111111117</v>
      </c>
      <c r="P65" s="10">
        <v>7.2318000000000007</v>
      </c>
      <c r="Q65" s="10">
        <v>9.6012400000000007</v>
      </c>
      <c r="R65" s="10">
        <v>11.596</v>
      </c>
      <c r="S65" s="10">
        <v>13.094228571428573</v>
      </c>
      <c r="T65" s="10">
        <v>14.217924999999997</v>
      </c>
      <c r="U65" s="10">
        <v>15.864779999999998</v>
      </c>
      <c r="V65" s="10">
        <v>17.635750000000002</v>
      </c>
      <c r="W65" s="10">
        <v>19.849474999999998</v>
      </c>
      <c r="X65" s="10">
        <v>21.186789999999998</v>
      </c>
      <c r="Y65" s="10">
        <v>24.079239999999999</v>
      </c>
      <c r="Z65" s="399" t="str">
        <f t="shared" si="1"/>
        <v>Delémont</v>
      </c>
    </row>
    <row r="66" spans="1:26" ht="18.899999999999999" customHeight="1">
      <c r="A66" s="24"/>
      <c r="B66" s="10"/>
      <c r="C66" s="10"/>
      <c r="D66" s="10"/>
      <c r="E66" s="10"/>
      <c r="F66" s="10"/>
      <c r="G66" s="10"/>
      <c r="H66" s="10"/>
      <c r="I66" s="10"/>
      <c r="J66" s="10"/>
      <c r="K66" s="10"/>
      <c r="L66" s="10"/>
      <c r="M66" s="10"/>
      <c r="N66" s="10"/>
      <c r="O66" s="10"/>
      <c r="P66" s="10"/>
      <c r="Q66" s="10"/>
      <c r="R66" s="10"/>
      <c r="S66" s="10"/>
      <c r="T66" s="10"/>
      <c r="U66" s="10"/>
      <c r="V66" s="10"/>
      <c r="W66" s="10"/>
      <c r="X66" s="10"/>
      <c r="Y66" s="10"/>
      <c r="Z66" s="399"/>
    </row>
    <row r="67" spans="1:26" ht="18.899999999999999" customHeight="1">
      <c r="A67" s="24" t="str">
        <f>'Page 9'!$A$43</f>
        <v>Direct federal tax</v>
      </c>
      <c r="B67" s="10">
        <v>0</v>
      </c>
      <c r="C67" s="10">
        <v>0</v>
      </c>
      <c r="D67" s="10">
        <v>0</v>
      </c>
      <c r="E67" s="10">
        <v>0</v>
      </c>
      <c r="F67" s="10">
        <v>0</v>
      </c>
      <c r="G67" s="10">
        <v>0</v>
      </c>
      <c r="H67" s="10">
        <v>0</v>
      </c>
      <c r="I67" s="10">
        <v>0</v>
      </c>
      <c r="J67" s="10">
        <v>0</v>
      </c>
      <c r="K67" s="10">
        <v>0</v>
      </c>
      <c r="L67" s="10">
        <v>0</v>
      </c>
      <c r="M67" s="10">
        <v>0</v>
      </c>
      <c r="N67" s="10">
        <v>0</v>
      </c>
      <c r="O67" s="10">
        <v>0</v>
      </c>
      <c r="P67" s="10">
        <v>0</v>
      </c>
      <c r="Q67" s="10">
        <v>0.2424</v>
      </c>
      <c r="R67" s="10">
        <v>0.79066666666666663</v>
      </c>
      <c r="S67" s="10">
        <v>1.3782857142857143</v>
      </c>
      <c r="T67" s="10">
        <v>2.0714999999999999</v>
      </c>
      <c r="U67" s="10">
        <v>3.8932000000000002</v>
      </c>
      <c r="V67" s="10">
        <v>5.1596666666666664</v>
      </c>
      <c r="W67" s="10">
        <v>6.74275</v>
      </c>
      <c r="X67" s="10">
        <v>7.6952000000000007</v>
      </c>
      <c r="Y67" s="10">
        <v>9.6560000000000006</v>
      </c>
      <c r="Z67" s="399" t="str">
        <f t="shared" si="1"/>
        <v>Direct federal tax</v>
      </c>
    </row>
    <row r="68" spans="1:26" ht="18.899999999999999" customHeight="1">
      <c r="A68" s="39"/>
      <c r="B68" s="49"/>
      <c r="C68" s="49"/>
      <c r="D68" s="49"/>
      <c r="E68" s="49"/>
      <c r="F68" s="49"/>
      <c r="G68" s="49"/>
      <c r="H68" s="49"/>
      <c r="I68" s="49"/>
      <c r="J68" s="49"/>
      <c r="K68" s="49"/>
      <c r="L68" s="49"/>
    </row>
    <row r="69" spans="1:26" ht="18.899999999999999" customHeight="1">
      <c r="A69" s="57"/>
      <c r="B69" s="58"/>
      <c r="C69" s="58"/>
      <c r="D69" s="58"/>
      <c r="E69" s="59"/>
      <c r="F69" s="59"/>
      <c r="G69" s="59"/>
      <c r="H69" s="59"/>
      <c r="I69" s="59"/>
      <c r="J69" s="59"/>
      <c r="K69" s="59"/>
      <c r="L69" s="57"/>
    </row>
    <row r="70" spans="1:26" ht="18.899999999999999" customHeight="1">
      <c r="B70" s="50"/>
      <c r="C70" s="50"/>
      <c r="D70" s="50"/>
      <c r="E70" s="50"/>
      <c r="F70" s="50"/>
      <c r="G70" s="50"/>
      <c r="H70" s="50"/>
      <c r="I70" s="50"/>
      <c r="J70" s="50"/>
      <c r="K70" s="50"/>
      <c r="L70" s="50"/>
    </row>
    <row r="71" spans="1:26" ht="18.899999999999999" customHeight="1">
      <c r="B71" s="50"/>
      <c r="C71" s="50"/>
      <c r="D71" s="50"/>
      <c r="E71" s="50"/>
      <c r="F71" s="50"/>
      <c r="G71" s="50"/>
      <c r="H71" s="50"/>
      <c r="I71" s="50"/>
      <c r="J71" s="50"/>
      <c r="K71" s="50"/>
      <c r="L71" s="50"/>
    </row>
    <row r="72" spans="1:26" ht="18.899999999999999" customHeight="1">
      <c r="B72" s="50"/>
      <c r="C72" s="50"/>
      <c r="D72" s="50"/>
      <c r="E72" s="50"/>
      <c r="F72" s="50"/>
      <c r="G72" s="50"/>
      <c r="H72" s="50"/>
      <c r="I72" s="50"/>
      <c r="J72" s="50"/>
      <c r="K72" s="50"/>
      <c r="L72" s="50"/>
    </row>
    <row r="73" spans="1:26" ht="18.899999999999999" customHeight="1">
      <c r="B73" s="50"/>
      <c r="C73" s="50"/>
      <c r="D73" s="50"/>
      <c r="E73" s="50"/>
      <c r="F73" s="50"/>
      <c r="G73" s="50"/>
      <c r="H73" s="50"/>
      <c r="I73" s="50"/>
      <c r="J73" s="50"/>
      <c r="K73" s="50"/>
      <c r="L73" s="50"/>
    </row>
    <row r="74" spans="1:26" ht="18.899999999999999" customHeight="1">
      <c r="B74" s="50"/>
      <c r="C74" s="50"/>
      <c r="D74" s="50"/>
      <c r="E74" s="50"/>
      <c r="F74" s="50"/>
      <c r="G74" s="50"/>
      <c r="H74" s="50"/>
      <c r="I74" s="50"/>
      <c r="J74" s="50"/>
      <c r="K74" s="50"/>
      <c r="L74" s="50"/>
    </row>
    <row r="75" spans="1:26" ht="18.899999999999999" customHeight="1">
      <c r="B75" s="50"/>
      <c r="C75" s="50"/>
      <c r="D75" s="50"/>
      <c r="E75" s="50"/>
      <c r="F75" s="50"/>
      <c r="G75" s="50"/>
      <c r="H75" s="50"/>
      <c r="I75" s="50"/>
      <c r="J75" s="50"/>
      <c r="K75" s="50"/>
      <c r="L75" s="50"/>
    </row>
    <row r="76" spans="1:26" ht="18.899999999999999" customHeight="1">
      <c r="B76" s="50"/>
      <c r="C76" s="50"/>
      <c r="D76" s="50"/>
      <c r="E76" s="50"/>
      <c r="F76" s="50"/>
      <c r="G76" s="50"/>
      <c r="H76" s="50"/>
      <c r="I76" s="50"/>
      <c r="J76" s="50"/>
      <c r="K76" s="50"/>
      <c r="L76" s="50"/>
    </row>
    <row r="77" spans="1:26">
      <c r="B77" s="50"/>
      <c r="C77" s="50"/>
      <c r="D77" s="50"/>
      <c r="E77" s="50"/>
      <c r="F77" s="50"/>
      <c r="G77" s="50"/>
      <c r="H77" s="50"/>
      <c r="I77" s="50"/>
      <c r="J77" s="50"/>
      <c r="K77" s="50"/>
      <c r="L77" s="50"/>
    </row>
    <row r="78" spans="1:26">
      <c r="B78" s="50"/>
      <c r="C78" s="50"/>
      <c r="D78" s="50"/>
      <c r="E78" s="50"/>
      <c r="F78" s="50"/>
      <c r="G78" s="50"/>
      <c r="H78" s="50"/>
      <c r="I78" s="50"/>
      <c r="J78" s="50"/>
      <c r="K78" s="50"/>
      <c r="L78" s="50"/>
    </row>
    <row r="79" spans="1:26">
      <c r="B79" s="50"/>
      <c r="C79" s="50"/>
      <c r="D79" s="50"/>
      <c r="E79" s="50"/>
      <c r="F79" s="50"/>
      <c r="G79" s="50"/>
      <c r="H79" s="50"/>
      <c r="I79" s="50"/>
      <c r="J79" s="50"/>
      <c r="K79" s="50"/>
      <c r="L79" s="50"/>
    </row>
    <row r="80" spans="1:26">
      <c r="B80" s="50"/>
      <c r="C80" s="50"/>
      <c r="D80" s="50"/>
      <c r="E80" s="50"/>
      <c r="F80" s="50"/>
      <c r="G80" s="50"/>
      <c r="H80" s="50"/>
      <c r="I80" s="50"/>
      <c r="J80" s="50"/>
      <c r="K80" s="50"/>
      <c r="L80" s="50"/>
    </row>
    <row r="81" spans="2:12">
      <c r="B81" s="50"/>
      <c r="C81" s="50"/>
      <c r="D81" s="50"/>
      <c r="E81" s="50"/>
      <c r="F81" s="50"/>
      <c r="G81" s="50"/>
      <c r="H81" s="50"/>
      <c r="I81" s="50"/>
      <c r="J81" s="50"/>
      <c r="K81" s="50"/>
      <c r="L81" s="50"/>
    </row>
    <row r="82" spans="2:12">
      <c r="B82" s="50"/>
      <c r="C82" s="50"/>
      <c r="D82" s="50"/>
      <c r="E82" s="50"/>
      <c r="F82" s="50"/>
      <c r="G82" s="50"/>
      <c r="H82" s="50"/>
      <c r="I82" s="50"/>
      <c r="J82" s="50"/>
      <c r="K82" s="50"/>
      <c r="L82" s="50"/>
    </row>
    <row r="83" spans="2:12">
      <c r="B83" s="50"/>
      <c r="C83" s="50"/>
      <c r="D83" s="50"/>
      <c r="E83" s="50"/>
      <c r="F83" s="50"/>
      <c r="G83" s="50"/>
      <c r="H83" s="50"/>
      <c r="I83" s="50"/>
      <c r="J83" s="50"/>
      <c r="K83" s="50"/>
      <c r="L83" s="50"/>
    </row>
    <row r="84" spans="2:12">
      <c r="B84" s="50"/>
      <c r="C84" s="50"/>
      <c r="D84" s="50"/>
      <c r="E84" s="50"/>
      <c r="F84" s="50"/>
      <c r="G84" s="50"/>
      <c r="H84" s="50"/>
      <c r="I84" s="50"/>
      <c r="J84" s="50"/>
      <c r="K84" s="50"/>
      <c r="L84" s="50"/>
    </row>
    <row r="85" spans="2:12">
      <c r="B85" s="50"/>
      <c r="C85" s="50"/>
      <c r="D85" s="50"/>
      <c r="E85" s="50"/>
      <c r="F85" s="50"/>
      <c r="G85" s="50"/>
      <c r="H85" s="50"/>
      <c r="I85" s="50"/>
      <c r="J85" s="50"/>
      <c r="K85" s="50"/>
      <c r="L85" s="50"/>
    </row>
    <row r="86" spans="2:12">
      <c r="B86" s="50"/>
      <c r="C86" s="50"/>
      <c r="D86" s="50"/>
      <c r="E86" s="50"/>
      <c r="F86" s="50"/>
      <c r="G86" s="50"/>
      <c r="H86" s="50"/>
      <c r="I86" s="50"/>
      <c r="J86" s="50"/>
      <c r="K86" s="50"/>
      <c r="L86" s="50"/>
    </row>
    <row r="87" spans="2:12">
      <c r="B87" s="50"/>
      <c r="C87" s="50"/>
      <c r="D87" s="50"/>
      <c r="E87" s="50"/>
      <c r="F87" s="50"/>
      <c r="G87" s="50"/>
      <c r="H87" s="50"/>
      <c r="I87" s="50"/>
      <c r="J87" s="50"/>
      <c r="K87" s="50"/>
      <c r="L87" s="50"/>
    </row>
    <row r="88" spans="2:12">
      <c r="B88" s="50"/>
      <c r="C88" s="50"/>
      <c r="D88" s="50"/>
      <c r="E88" s="50"/>
      <c r="F88" s="50"/>
      <c r="G88" s="50"/>
      <c r="H88" s="50"/>
      <c r="I88" s="50"/>
      <c r="J88" s="50"/>
      <c r="K88" s="50"/>
      <c r="L88" s="50"/>
    </row>
    <row r="89" spans="2:12">
      <c r="B89" s="50"/>
      <c r="C89" s="50"/>
      <c r="D89" s="50"/>
      <c r="E89" s="50"/>
      <c r="F89" s="50"/>
      <c r="G89" s="50"/>
      <c r="H89" s="50"/>
      <c r="I89" s="50"/>
      <c r="J89" s="50"/>
      <c r="K89" s="50"/>
      <c r="L89" s="50"/>
    </row>
    <row r="90" spans="2:12">
      <c r="B90" s="50"/>
      <c r="C90" s="50"/>
      <c r="D90" s="50"/>
      <c r="E90" s="50"/>
      <c r="F90" s="50"/>
      <c r="G90" s="50"/>
      <c r="H90" s="50"/>
      <c r="I90" s="50"/>
      <c r="J90" s="50"/>
      <c r="K90" s="50"/>
      <c r="L90" s="50"/>
    </row>
    <row r="91" spans="2:12">
      <c r="B91" s="50"/>
      <c r="C91" s="50"/>
      <c r="D91" s="50"/>
      <c r="E91" s="50"/>
      <c r="F91" s="50"/>
      <c r="G91" s="50"/>
      <c r="H91" s="50"/>
      <c r="I91" s="50"/>
      <c r="J91" s="50"/>
      <c r="K91" s="50"/>
      <c r="L91" s="50"/>
    </row>
    <row r="92" spans="2:12">
      <c r="B92" s="50"/>
      <c r="C92" s="50"/>
      <c r="D92" s="50"/>
      <c r="E92" s="50"/>
      <c r="F92" s="50"/>
      <c r="G92" s="50"/>
      <c r="H92" s="50"/>
      <c r="I92" s="50"/>
      <c r="J92" s="50"/>
      <c r="K92" s="50"/>
      <c r="L92" s="50"/>
    </row>
    <row r="93" spans="2:12">
      <c r="B93" s="50"/>
      <c r="C93" s="50"/>
      <c r="D93" s="50"/>
      <c r="E93" s="50"/>
      <c r="F93" s="50"/>
      <c r="G93" s="50"/>
      <c r="H93" s="50"/>
      <c r="I93" s="50"/>
      <c r="J93" s="50"/>
      <c r="K93" s="50"/>
      <c r="L93" s="50"/>
    </row>
    <row r="94" spans="2:12">
      <c r="B94" s="50"/>
      <c r="C94" s="50"/>
      <c r="D94" s="50"/>
      <c r="E94" s="50"/>
      <c r="F94" s="50"/>
      <c r="G94" s="50"/>
      <c r="H94" s="50"/>
      <c r="I94" s="50"/>
      <c r="J94" s="50"/>
      <c r="K94" s="50"/>
      <c r="L94" s="50"/>
    </row>
    <row r="95" spans="2:12">
      <c r="B95" s="50"/>
      <c r="C95" s="50"/>
      <c r="D95" s="50"/>
      <c r="E95" s="50"/>
      <c r="F95" s="50"/>
      <c r="G95" s="50"/>
      <c r="H95" s="50"/>
      <c r="I95" s="50"/>
      <c r="J95" s="50"/>
      <c r="K95" s="50"/>
      <c r="L95" s="50"/>
    </row>
    <row r="96" spans="2:12">
      <c r="B96" s="50"/>
      <c r="C96" s="50"/>
      <c r="D96" s="50"/>
      <c r="E96" s="50"/>
      <c r="F96" s="50"/>
      <c r="G96" s="50"/>
      <c r="H96" s="50"/>
      <c r="I96" s="50"/>
      <c r="J96" s="50"/>
      <c r="K96" s="50"/>
      <c r="L96" s="50"/>
    </row>
    <row r="97" spans="2:12">
      <c r="B97" s="50"/>
      <c r="C97" s="50"/>
      <c r="D97" s="50"/>
      <c r="E97" s="50"/>
      <c r="F97" s="50"/>
      <c r="G97" s="50"/>
      <c r="H97" s="50"/>
      <c r="I97" s="50"/>
      <c r="J97" s="50"/>
      <c r="K97" s="50"/>
      <c r="L97" s="50"/>
    </row>
    <row r="98" spans="2:12">
      <c r="B98" s="50"/>
      <c r="C98" s="50"/>
      <c r="D98" s="50"/>
      <c r="E98" s="50"/>
      <c r="F98" s="50"/>
      <c r="G98" s="50"/>
      <c r="H98" s="50"/>
      <c r="I98" s="50"/>
      <c r="J98" s="50"/>
      <c r="K98" s="50"/>
      <c r="L98" s="50"/>
    </row>
    <row r="99" spans="2:12">
      <c r="B99" s="50"/>
      <c r="C99" s="50"/>
      <c r="D99" s="50"/>
      <c r="E99" s="50"/>
      <c r="F99" s="50"/>
      <c r="G99" s="50"/>
      <c r="H99" s="50"/>
      <c r="I99" s="50"/>
      <c r="J99" s="50"/>
      <c r="K99" s="50"/>
      <c r="L99" s="50"/>
    </row>
    <row r="100" spans="2:12">
      <c r="B100" s="50"/>
      <c r="C100" s="50"/>
      <c r="D100" s="50"/>
      <c r="E100" s="50"/>
      <c r="F100" s="50"/>
      <c r="G100" s="50"/>
      <c r="H100" s="50"/>
      <c r="I100" s="50"/>
      <c r="J100" s="50"/>
      <c r="K100" s="50"/>
      <c r="L100" s="50"/>
    </row>
    <row r="101" spans="2:12">
      <c r="B101" s="50"/>
      <c r="C101" s="50"/>
      <c r="D101" s="50"/>
      <c r="E101" s="50"/>
      <c r="F101" s="50"/>
      <c r="G101" s="50"/>
      <c r="H101" s="50"/>
      <c r="I101" s="50"/>
      <c r="J101" s="50"/>
      <c r="K101" s="50"/>
      <c r="L101" s="50"/>
    </row>
    <row r="102" spans="2:12">
      <c r="B102" s="50"/>
      <c r="C102" s="50"/>
      <c r="D102" s="50"/>
      <c r="E102" s="50"/>
      <c r="F102" s="50"/>
      <c r="G102" s="50"/>
      <c r="H102" s="50"/>
      <c r="I102" s="50"/>
      <c r="J102" s="50"/>
      <c r="K102" s="50"/>
      <c r="L102" s="50"/>
    </row>
    <row r="103" spans="2:12">
      <c r="B103" s="50"/>
      <c r="C103" s="50"/>
      <c r="D103" s="50"/>
      <c r="E103" s="50"/>
      <c r="F103" s="50"/>
      <c r="G103" s="50"/>
      <c r="H103" s="50"/>
      <c r="I103" s="50"/>
      <c r="J103" s="50"/>
      <c r="K103" s="50"/>
      <c r="L103" s="50"/>
    </row>
    <row r="104" spans="2:12">
      <c r="B104" s="50"/>
      <c r="C104" s="50"/>
      <c r="D104" s="50"/>
      <c r="E104" s="50"/>
      <c r="F104" s="50"/>
      <c r="G104" s="50"/>
      <c r="H104" s="50"/>
      <c r="I104" s="50"/>
      <c r="J104" s="50"/>
      <c r="K104" s="50"/>
      <c r="L104" s="50"/>
    </row>
    <row r="105" spans="2:12">
      <c r="B105" s="50"/>
      <c r="C105" s="50"/>
      <c r="D105" s="50"/>
      <c r="E105" s="50"/>
      <c r="F105" s="50"/>
      <c r="G105" s="50"/>
      <c r="H105" s="50"/>
      <c r="I105" s="50"/>
      <c r="J105" s="50"/>
      <c r="K105" s="50"/>
      <c r="L105" s="50"/>
    </row>
    <row r="106" spans="2:12">
      <c r="B106" s="50"/>
      <c r="C106" s="50"/>
      <c r="D106" s="50"/>
      <c r="E106" s="50"/>
      <c r="F106" s="50"/>
      <c r="G106" s="50"/>
      <c r="H106" s="50"/>
      <c r="I106" s="50"/>
      <c r="J106" s="50"/>
      <c r="K106" s="50"/>
      <c r="L106" s="50"/>
    </row>
    <row r="107" spans="2:12">
      <c r="B107" s="50"/>
      <c r="C107" s="50"/>
      <c r="D107" s="50"/>
      <c r="E107" s="50"/>
      <c r="F107" s="50"/>
      <c r="G107" s="50"/>
      <c r="H107" s="50"/>
      <c r="I107" s="50"/>
      <c r="J107" s="50"/>
      <c r="K107" s="50"/>
      <c r="L107" s="50"/>
    </row>
    <row r="108" spans="2:12">
      <c r="B108" s="50"/>
      <c r="C108" s="50"/>
      <c r="D108" s="50"/>
      <c r="E108" s="50"/>
      <c r="F108" s="50"/>
      <c r="G108" s="50"/>
      <c r="H108" s="50"/>
      <c r="I108" s="50"/>
      <c r="J108" s="50"/>
      <c r="K108" s="50"/>
      <c r="L108" s="50"/>
    </row>
    <row r="109" spans="2:12">
      <c r="B109" s="50"/>
      <c r="C109" s="50"/>
      <c r="D109" s="50"/>
      <c r="E109" s="50"/>
      <c r="F109" s="50"/>
      <c r="G109" s="50"/>
      <c r="H109" s="50"/>
      <c r="I109" s="50"/>
      <c r="J109" s="50"/>
      <c r="K109" s="50"/>
      <c r="L109" s="50"/>
    </row>
    <row r="110" spans="2:12">
      <c r="B110" s="50"/>
      <c r="C110" s="50"/>
      <c r="D110" s="50"/>
      <c r="E110" s="50"/>
      <c r="F110" s="50"/>
      <c r="G110" s="50"/>
      <c r="H110" s="50"/>
      <c r="I110" s="50"/>
      <c r="J110" s="50"/>
      <c r="K110" s="50"/>
      <c r="L110" s="50"/>
    </row>
    <row r="111" spans="2:12">
      <c r="B111" s="50"/>
      <c r="C111" s="50"/>
      <c r="D111" s="50"/>
      <c r="E111" s="50"/>
      <c r="F111" s="50"/>
      <c r="G111" s="50"/>
      <c r="H111" s="50"/>
      <c r="I111" s="50"/>
      <c r="J111" s="50"/>
      <c r="K111" s="50"/>
      <c r="L111" s="50"/>
    </row>
    <row r="112" spans="2:12">
      <c r="B112" s="50"/>
      <c r="C112" s="50"/>
      <c r="D112" s="50"/>
      <c r="E112" s="50"/>
      <c r="F112" s="50"/>
      <c r="G112" s="50"/>
      <c r="H112" s="50"/>
      <c r="I112" s="50"/>
      <c r="J112" s="50"/>
      <c r="K112" s="50"/>
      <c r="L112" s="50"/>
    </row>
    <row r="113" spans="2:12">
      <c r="B113" s="50"/>
      <c r="C113" s="50"/>
      <c r="D113" s="50"/>
      <c r="E113" s="50"/>
      <c r="F113" s="50"/>
      <c r="G113" s="50"/>
      <c r="H113" s="50"/>
      <c r="I113" s="50"/>
      <c r="J113" s="50"/>
      <c r="K113" s="50"/>
      <c r="L113" s="50"/>
    </row>
    <row r="114" spans="2:12">
      <c r="B114" s="50"/>
      <c r="C114" s="50"/>
      <c r="D114" s="50"/>
      <c r="E114" s="50"/>
      <c r="F114" s="50"/>
      <c r="G114" s="50"/>
      <c r="H114" s="50"/>
      <c r="I114" s="50"/>
      <c r="J114" s="50"/>
      <c r="K114" s="50"/>
      <c r="L114" s="50"/>
    </row>
    <row r="115" spans="2:12">
      <c r="B115" s="50"/>
      <c r="C115" s="50"/>
      <c r="D115" s="50"/>
      <c r="E115" s="50"/>
      <c r="F115" s="50"/>
      <c r="G115" s="50"/>
      <c r="H115" s="50"/>
      <c r="I115" s="50"/>
      <c r="J115" s="50"/>
      <c r="K115" s="50"/>
      <c r="L115" s="50"/>
    </row>
    <row r="116" spans="2:12">
      <c r="B116" s="50"/>
      <c r="C116" s="50"/>
      <c r="D116" s="50"/>
      <c r="E116" s="50"/>
      <c r="F116" s="50"/>
      <c r="G116" s="50"/>
      <c r="H116" s="50"/>
      <c r="I116" s="50"/>
      <c r="J116" s="50"/>
      <c r="K116" s="50"/>
      <c r="L116" s="50"/>
    </row>
    <row r="117" spans="2:12">
      <c r="B117" s="50"/>
      <c r="C117" s="50"/>
      <c r="D117" s="50"/>
      <c r="E117" s="50"/>
      <c r="F117" s="50"/>
      <c r="G117" s="50"/>
      <c r="H117" s="50"/>
      <c r="I117" s="50"/>
      <c r="J117" s="50"/>
      <c r="K117" s="50"/>
      <c r="L117" s="50"/>
    </row>
    <row r="118" spans="2:12">
      <c r="B118" s="50"/>
      <c r="C118" s="50"/>
      <c r="D118" s="50"/>
      <c r="E118" s="50"/>
      <c r="F118" s="50"/>
      <c r="G118" s="50"/>
      <c r="H118" s="50"/>
      <c r="I118" s="50"/>
      <c r="J118" s="50"/>
      <c r="K118" s="50"/>
      <c r="L118" s="50"/>
    </row>
    <row r="119" spans="2:12">
      <c r="B119" s="50"/>
      <c r="C119" s="50"/>
      <c r="D119" s="50"/>
      <c r="E119" s="50"/>
      <c r="F119" s="50"/>
      <c r="G119" s="50"/>
      <c r="H119" s="50"/>
      <c r="I119" s="50"/>
      <c r="J119" s="50"/>
      <c r="K119" s="50"/>
      <c r="L119" s="50"/>
    </row>
    <row r="120" spans="2:12">
      <c r="B120" s="50"/>
      <c r="C120" s="50"/>
      <c r="D120" s="50"/>
      <c r="E120" s="50"/>
      <c r="F120" s="50"/>
      <c r="G120" s="50"/>
      <c r="H120" s="50"/>
      <c r="I120" s="50"/>
      <c r="J120" s="50"/>
      <c r="K120" s="50"/>
      <c r="L120" s="50"/>
    </row>
    <row r="121" spans="2:12">
      <c r="B121" s="50"/>
      <c r="C121" s="50"/>
      <c r="D121" s="50"/>
      <c r="E121" s="50"/>
      <c r="F121" s="50"/>
      <c r="G121" s="50"/>
      <c r="H121" s="50"/>
      <c r="I121" s="50"/>
      <c r="J121" s="50"/>
      <c r="K121" s="50"/>
      <c r="L121" s="50"/>
    </row>
  </sheetData>
  <mergeCells count="6">
    <mergeCell ref="B6:M6"/>
    <mergeCell ref="N6:Y6"/>
    <mergeCell ref="B9:M9"/>
    <mergeCell ref="N9:Y9"/>
    <mergeCell ref="B39:M39"/>
    <mergeCell ref="N39:Y39"/>
  </mergeCells>
  <printOptions horizontalCentered="1"/>
  <pageMargins left="0.39370078740157483" right="0.39370078740157483" top="0.59055118110236227" bottom="0.59055118110236227" header="0.39370078740157483" footer="0.39370078740157483"/>
  <pageSetup paperSize="9" scale="52" fitToWidth="2" orientation="portrait" r:id="rId1"/>
  <headerFooter alignWithMargins="0">
    <oddHeader>&amp;C&amp;"Helvetica,Fett"&amp;12 2010</oddHeader>
    <oddFooter>&amp;C&amp;"Helvetica,Standard" Eidg. Steuerverwaltung  -  Administration fédérale des contributions  -  Amministrazione federale delle contribuzioni&amp;R24 - 25</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29">
    <tabColor indexed="43"/>
  </sheetPr>
  <dimension ref="A1:Z74"/>
  <sheetViews>
    <sheetView zoomScale="75" workbookViewId="0"/>
  </sheetViews>
  <sheetFormatPr baseColWidth="10" defaultColWidth="10.33203125" defaultRowHeight="7.8"/>
  <cols>
    <col min="1" max="1" width="9.109375" style="675" customWidth="1"/>
    <col min="2" max="2" width="20.109375" style="675" customWidth="1"/>
    <col min="3" max="3" width="4.6640625" style="675" customWidth="1"/>
    <col min="4" max="4" width="13.5546875" style="675" customWidth="1"/>
    <col min="5" max="5" width="7.88671875" style="675" customWidth="1"/>
    <col min="6" max="6" width="10.33203125" style="676" customWidth="1"/>
    <col min="7" max="7" width="5" style="675" customWidth="1"/>
    <col min="8" max="8" width="8.6640625" style="675" customWidth="1"/>
    <col min="9" max="9" width="3.88671875" style="675" customWidth="1"/>
    <col min="10" max="10" width="8.44140625" style="675" customWidth="1"/>
    <col min="11" max="11" width="20.33203125" style="675" customWidth="1"/>
    <col min="12" max="12" width="3.6640625" style="675" customWidth="1"/>
    <col min="13" max="13" width="8.33203125" style="675" bestFit="1" customWidth="1"/>
    <col min="14" max="14" width="4.6640625" style="676" customWidth="1"/>
    <col min="15" max="15" width="8.6640625" style="677" customWidth="1"/>
    <col min="16" max="16384" width="10.33203125" style="676"/>
  </cols>
  <sheetData>
    <row r="1" spans="1:15" s="674" customFormat="1" ht="18.75" customHeight="1">
      <c r="A1" s="670" t="s">
        <v>89</v>
      </c>
      <c r="B1" s="670"/>
      <c r="C1" s="670"/>
      <c r="D1" s="670"/>
      <c r="E1" s="670"/>
      <c r="F1" s="671"/>
      <c r="G1" s="670"/>
      <c r="H1" s="672"/>
      <c r="I1" s="670"/>
      <c r="J1" s="670"/>
      <c r="K1" s="670"/>
      <c r="L1" s="670"/>
      <c r="M1" s="671"/>
      <c r="N1" s="671"/>
      <c r="O1" s="673"/>
    </row>
    <row r="2" spans="1:15" ht="15" customHeight="1"/>
    <row r="3" spans="1:15" s="574" customFormat="1" ht="15" customHeight="1">
      <c r="A3" s="506" t="s">
        <v>363</v>
      </c>
      <c r="B3" s="506"/>
      <c r="C3" s="506"/>
      <c r="D3" s="506"/>
      <c r="E3" s="506"/>
      <c r="F3" s="506"/>
      <c r="G3" s="506"/>
      <c r="H3" s="506"/>
      <c r="I3" s="506"/>
      <c r="J3" s="506"/>
      <c r="K3" s="506"/>
      <c r="L3" s="506"/>
      <c r="M3" s="506"/>
      <c r="N3" s="507"/>
      <c r="O3" s="508"/>
    </row>
    <row r="4" spans="1:15" s="576" customFormat="1" ht="16.2">
      <c r="A4" s="678"/>
      <c r="B4" s="506"/>
      <c r="C4" s="506"/>
      <c r="D4" s="506"/>
      <c r="E4" s="506"/>
      <c r="F4" s="506"/>
      <c r="G4" s="506"/>
      <c r="H4" s="504"/>
      <c r="I4" s="506"/>
      <c r="J4" s="506"/>
      <c r="K4" s="506"/>
      <c r="L4" s="506"/>
      <c r="M4" s="509"/>
      <c r="N4" s="504"/>
      <c r="O4" s="505"/>
    </row>
    <row r="5" spans="1:15" s="576" customFormat="1" ht="15.75" customHeight="1">
      <c r="A5" s="775" t="s">
        <v>221</v>
      </c>
      <c r="B5" s="506"/>
      <c r="C5" s="506"/>
      <c r="D5" s="506"/>
      <c r="E5" s="506"/>
      <c r="F5" s="506"/>
      <c r="G5" s="506"/>
      <c r="H5" s="544"/>
      <c r="I5" s="506"/>
      <c r="J5" s="506"/>
      <c r="K5" s="506"/>
      <c r="L5" s="506"/>
      <c r="M5" s="509"/>
      <c r="N5" s="504"/>
      <c r="O5" s="505"/>
    </row>
    <row r="6" spans="1:15" s="576" customFormat="1" ht="15.75" customHeight="1">
      <c r="A6" s="506"/>
      <c r="B6" s="506"/>
      <c r="C6" s="506"/>
      <c r="D6" s="506"/>
      <c r="E6" s="506"/>
      <c r="F6" s="506"/>
      <c r="G6" s="506"/>
      <c r="H6" s="506"/>
      <c r="I6" s="506"/>
      <c r="J6" s="506"/>
      <c r="K6" s="506"/>
      <c r="L6" s="506"/>
      <c r="M6" s="509"/>
      <c r="N6" s="504"/>
      <c r="O6" s="505"/>
    </row>
    <row r="7" spans="1:15" s="576" customFormat="1" ht="17.25" customHeight="1">
      <c r="A7" s="506" t="s">
        <v>220</v>
      </c>
      <c r="B7" s="506"/>
      <c r="C7" s="506"/>
      <c r="D7" s="506"/>
      <c r="E7" s="506"/>
      <c r="F7" s="506"/>
      <c r="G7" s="506"/>
      <c r="H7" s="506"/>
      <c r="I7" s="506"/>
      <c r="J7" s="506"/>
      <c r="K7" s="506"/>
      <c r="L7" s="506"/>
      <c r="M7" s="509"/>
      <c r="N7" s="504"/>
      <c r="O7" s="505"/>
    </row>
    <row r="8" spans="1:15" s="576" customFormat="1" ht="16.2">
      <c r="A8" s="511" t="s">
        <v>276</v>
      </c>
      <c r="B8" s="679"/>
      <c r="C8" s="679"/>
      <c r="D8" s="679"/>
      <c r="E8" s="679"/>
      <c r="F8" s="506"/>
      <c r="G8" s="506"/>
      <c r="H8" s="511"/>
      <c r="I8" s="511"/>
      <c r="J8" s="679"/>
      <c r="K8" s="679"/>
      <c r="L8" s="679"/>
      <c r="M8" s="509"/>
      <c r="N8" s="504"/>
      <c r="O8" s="505"/>
    </row>
    <row r="9" spans="1:15" s="576" customFormat="1" ht="16.2">
      <c r="A9" s="544" t="s">
        <v>275</v>
      </c>
      <c r="B9" s="506"/>
      <c r="C9" s="506"/>
      <c r="D9" s="506"/>
      <c r="E9" s="506"/>
      <c r="F9" s="506"/>
      <c r="G9" s="506"/>
      <c r="H9" s="506"/>
      <c r="I9" s="506"/>
      <c r="J9" s="506"/>
      <c r="K9" s="506"/>
      <c r="L9" s="506"/>
      <c r="M9" s="509"/>
      <c r="N9" s="504"/>
      <c r="O9" s="505"/>
    </row>
    <row r="10" spans="1:15" s="576" customFormat="1" ht="16.2">
      <c r="A10" s="506"/>
      <c r="B10" s="506"/>
      <c r="C10" s="506"/>
      <c r="D10" s="506"/>
      <c r="E10" s="506"/>
      <c r="F10" s="506"/>
      <c r="G10" s="506"/>
      <c r="H10" s="506"/>
      <c r="I10" s="506"/>
      <c r="J10" s="506"/>
      <c r="K10" s="506"/>
      <c r="L10" s="506"/>
      <c r="M10" s="509"/>
      <c r="N10" s="504"/>
      <c r="O10" s="505"/>
    </row>
    <row r="11" spans="1:15" s="576" customFormat="1" ht="16.2">
      <c r="A11" s="511" t="s">
        <v>259</v>
      </c>
      <c r="B11" s="679"/>
      <c r="C11" s="679"/>
      <c r="D11" s="679"/>
      <c r="E11" s="679"/>
      <c r="F11" s="506"/>
      <c r="G11" s="506"/>
      <c r="H11" s="511"/>
      <c r="I11" s="511"/>
      <c r="J11" s="679"/>
      <c r="K11" s="679"/>
      <c r="L11" s="679"/>
      <c r="M11" s="509"/>
      <c r="N11" s="504"/>
      <c r="O11" s="505"/>
    </row>
    <row r="12" spans="1:15" s="576" customFormat="1" ht="16.2">
      <c r="A12" s="506" t="s">
        <v>244</v>
      </c>
      <c r="B12" s="506"/>
      <c r="C12" s="506"/>
      <c r="D12" s="506"/>
      <c r="E12" s="506"/>
      <c r="F12" s="506"/>
      <c r="G12" s="506"/>
      <c r="H12" s="506"/>
      <c r="I12" s="506"/>
      <c r="J12" s="506"/>
      <c r="K12" s="506"/>
      <c r="L12" s="506"/>
      <c r="M12" s="509"/>
      <c r="N12" s="504"/>
      <c r="O12" s="505"/>
    </row>
    <row r="13" spans="1:15" s="576" customFormat="1" ht="16.2">
      <c r="A13" s="506"/>
      <c r="B13" s="506"/>
      <c r="C13" s="506"/>
      <c r="D13" s="506"/>
      <c r="E13" s="506"/>
      <c r="F13" s="506"/>
      <c r="G13" s="506"/>
      <c r="H13" s="506"/>
      <c r="I13" s="506"/>
      <c r="J13" s="506"/>
      <c r="K13" s="506"/>
      <c r="L13" s="506"/>
      <c r="M13" s="509"/>
      <c r="N13" s="504"/>
      <c r="O13" s="505"/>
    </row>
    <row r="14" spans="1:15" s="576" customFormat="1" ht="16.2">
      <c r="A14" s="506" t="s">
        <v>240</v>
      </c>
      <c r="B14" s="506"/>
      <c r="C14" s="506"/>
      <c r="D14" s="506"/>
      <c r="E14" s="506"/>
      <c r="F14" s="506"/>
      <c r="G14" s="506"/>
      <c r="H14" s="506"/>
      <c r="I14" s="506"/>
      <c r="J14" s="506"/>
      <c r="K14" s="506"/>
      <c r="L14" s="506"/>
      <c r="M14" s="509"/>
      <c r="N14" s="504"/>
      <c r="O14" s="505"/>
    </row>
    <row r="15" spans="1:15" s="576" customFormat="1" ht="16.2">
      <c r="A15" s="506"/>
      <c r="B15" s="506"/>
      <c r="C15" s="506"/>
      <c r="D15" s="506"/>
      <c r="E15" s="506"/>
      <c r="F15" s="506"/>
      <c r="G15" s="506"/>
      <c r="H15" s="506"/>
      <c r="I15" s="506"/>
      <c r="J15" s="506"/>
      <c r="K15" s="506"/>
      <c r="L15" s="506"/>
      <c r="M15" s="509"/>
      <c r="N15" s="504"/>
      <c r="O15" s="505"/>
    </row>
    <row r="16" spans="1:15" s="576" customFormat="1" ht="16.2">
      <c r="A16" s="506" t="s">
        <v>221</v>
      </c>
      <c r="B16" s="506"/>
      <c r="C16" s="506"/>
      <c r="D16" s="506"/>
      <c r="E16" s="506"/>
      <c r="F16" s="514">
        <v>50000</v>
      </c>
      <c r="G16" s="506" t="s">
        <v>63</v>
      </c>
      <c r="H16" s="506"/>
      <c r="I16" s="506"/>
      <c r="J16" s="506"/>
      <c r="K16" s="506"/>
      <c r="L16" s="506"/>
      <c r="M16" s="509"/>
      <c r="N16" s="504"/>
      <c r="O16" s="524"/>
    </row>
    <row r="17" spans="1:26" s="576" customFormat="1" ht="16.2">
      <c r="A17" s="506"/>
      <c r="B17" s="506"/>
      <c r="C17" s="506"/>
      <c r="D17" s="506"/>
      <c r="E17" s="506"/>
      <c r="F17" s="514"/>
      <c r="G17" s="506"/>
      <c r="H17" s="506"/>
      <c r="I17" s="506"/>
      <c r="J17" s="506"/>
      <c r="K17" s="506"/>
      <c r="L17" s="506"/>
      <c r="M17" s="509"/>
      <c r="N17" s="504"/>
      <c r="O17" s="505"/>
    </row>
    <row r="18" spans="1:26" s="584" customFormat="1" ht="16.2">
      <c r="A18" s="544" t="s">
        <v>222</v>
      </c>
      <c r="B18" s="544"/>
      <c r="C18" s="544"/>
      <c r="D18" s="544"/>
      <c r="E18" s="544"/>
      <c r="F18" s="545"/>
      <c r="G18" s="544"/>
      <c r="H18" s="544"/>
      <c r="I18" s="544"/>
      <c r="J18" s="544"/>
      <c r="K18" s="544"/>
      <c r="L18" s="544"/>
      <c r="M18" s="547"/>
      <c r="N18" s="548"/>
      <c r="O18" s="549"/>
    </row>
    <row r="19" spans="1:26" s="576" customFormat="1" ht="16.2">
      <c r="A19" s="506"/>
      <c r="B19" s="506"/>
      <c r="C19" s="506"/>
      <c r="D19" s="506"/>
      <c r="E19" s="506"/>
      <c r="F19" s="514"/>
      <c r="G19" s="506"/>
      <c r="H19" s="506"/>
      <c r="I19" s="506"/>
      <c r="J19" s="506"/>
      <c r="K19" s="506"/>
      <c r="L19" s="506"/>
      <c r="M19" s="509"/>
      <c r="N19" s="504"/>
      <c r="O19" s="505"/>
    </row>
    <row r="20" spans="1:26" s="576" customFormat="1" ht="16.2">
      <c r="A20" s="515" t="s">
        <v>371</v>
      </c>
      <c r="B20" s="506" t="s">
        <v>245</v>
      </c>
      <c r="C20" s="506"/>
      <c r="D20" s="506"/>
      <c r="E20" s="506"/>
      <c r="F20" s="514">
        <v>2562.5</v>
      </c>
      <c r="G20" s="506" t="s">
        <v>63</v>
      </c>
      <c r="H20" s="515"/>
      <c r="I20" s="515"/>
      <c r="J20" s="506"/>
      <c r="K20" s="506"/>
      <c r="L20" s="506"/>
      <c r="M20" s="509"/>
      <c r="N20" s="504"/>
      <c r="O20" s="505"/>
      <c r="P20" s="579"/>
      <c r="Q20" s="579"/>
      <c r="R20" s="579"/>
      <c r="S20" s="579"/>
      <c r="T20" s="579"/>
      <c r="U20" s="579"/>
      <c r="V20" s="579"/>
      <c r="W20" s="579"/>
      <c r="X20" s="579"/>
      <c r="Y20" s="579"/>
      <c r="Z20" s="579"/>
    </row>
    <row r="21" spans="1:26" s="576" customFormat="1" ht="17.850000000000001" customHeight="1">
      <c r="A21" s="515" t="s">
        <v>322</v>
      </c>
      <c r="B21" s="506" t="s">
        <v>232</v>
      </c>
      <c r="C21" s="506"/>
      <c r="D21" s="506"/>
      <c r="E21" s="506"/>
      <c r="F21" s="514">
        <v>550</v>
      </c>
      <c r="G21" s="506" t="s">
        <v>63</v>
      </c>
      <c r="H21" s="515"/>
      <c r="I21" s="515"/>
      <c r="J21" s="506"/>
      <c r="K21" s="506"/>
      <c r="L21" s="506"/>
      <c r="M21" s="509"/>
      <c r="N21" s="504"/>
      <c r="O21" s="505"/>
      <c r="P21" s="579"/>
      <c r="Q21" s="579"/>
      <c r="R21" s="579"/>
      <c r="S21" s="579"/>
      <c r="T21" s="579"/>
      <c r="U21" s="579"/>
      <c r="V21" s="579"/>
      <c r="W21" s="579"/>
      <c r="X21" s="579"/>
      <c r="Y21" s="579"/>
      <c r="Z21" s="579"/>
    </row>
    <row r="22" spans="1:26" s="576" customFormat="1" ht="17.850000000000001" customHeight="1">
      <c r="A22" s="515" t="s">
        <v>216</v>
      </c>
      <c r="B22" s="506" t="s">
        <v>233</v>
      </c>
      <c r="C22" s="506"/>
      <c r="D22" s="506"/>
      <c r="E22" s="506"/>
      <c r="F22" s="514">
        <v>2500</v>
      </c>
      <c r="G22" s="506" t="s">
        <v>63</v>
      </c>
      <c r="H22" s="515"/>
      <c r="I22" s="515"/>
      <c r="J22" s="506"/>
      <c r="K22" s="506"/>
      <c r="L22" s="506"/>
      <c r="M22" s="509"/>
      <c r="N22" s="504"/>
      <c r="O22" s="505"/>
      <c r="P22" s="579"/>
      <c r="Q22" s="579"/>
      <c r="R22" s="579"/>
      <c r="S22" s="579"/>
      <c r="T22" s="579"/>
      <c r="U22" s="579"/>
      <c r="V22" s="579"/>
      <c r="W22" s="579"/>
      <c r="X22" s="579"/>
      <c r="Y22" s="579"/>
      <c r="Z22" s="579"/>
    </row>
    <row r="23" spans="1:26" s="576" customFormat="1" ht="16.2">
      <c r="A23" s="515"/>
      <c r="B23" s="506"/>
      <c r="C23" s="506"/>
      <c r="D23" s="506"/>
      <c r="E23" s="506"/>
      <c r="F23" s="514"/>
      <c r="G23" s="506"/>
      <c r="H23" s="515"/>
      <c r="I23" s="515"/>
      <c r="J23" s="506"/>
      <c r="K23" s="506"/>
      <c r="L23" s="506"/>
      <c r="M23" s="509"/>
      <c r="N23" s="504"/>
      <c r="O23" s="505"/>
      <c r="P23" s="579"/>
      <c r="Q23" s="579"/>
      <c r="R23" s="579"/>
      <c r="S23" s="579"/>
      <c r="T23" s="579"/>
      <c r="U23" s="579"/>
      <c r="V23" s="579"/>
      <c r="W23" s="579"/>
      <c r="X23" s="579"/>
      <c r="Y23" s="579"/>
      <c r="Z23" s="579"/>
    </row>
    <row r="24" spans="1:26" s="576" customFormat="1" ht="17.850000000000001" customHeight="1">
      <c r="A24" s="515"/>
      <c r="B24" s="506" t="s">
        <v>235</v>
      </c>
      <c r="C24" s="506"/>
      <c r="D24" s="506"/>
      <c r="E24" s="506"/>
      <c r="F24" s="517">
        <v>5200</v>
      </c>
      <c r="G24" s="518" t="s">
        <v>63</v>
      </c>
      <c r="H24" s="515"/>
      <c r="I24" s="515"/>
      <c r="J24" s="506"/>
      <c r="K24" s="506"/>
      <c r="L24" s="506"/>
      <c r="M24" s="509"/>
      <c r="N24" s="504"/>
      <c r="O24" s="505"/>
      <c r="P24" s="579"/>
      <c r="Q24" s="579"/>
      <c r="R24" s="579"/>
      <c r="S24" s="579"/>
      <c r="T24" s="579"/>
      <c r="U24" s="579"/>
      <c r="V24" s="579"/>
      <c r="W24" s="579"/>
      <c r="X24" s="579"/>
      <c r="Y24" s="579"/>
      <c r="Z24" s="579"/>
    </row>
    <row r="25" spans="1:26" s="576" customFormat="1" ht="16.2">
      <c r="A25" s="519"/>
      <c r="B25" s="506" t="s">
        <v>234</v>
      </c>
      <c r="C25" s="506"/>
      <c r="D25" s="506"/>
      <c r="E25" s="506"/>
      <c r="F25" s="520"/>
      <c r="G25" s="521"/>
      <c r="H25" s="519"/>
      <c r="I25" s="519"/>
      <c r="J25" s="506"/>
      <c r="K25" s="506"/>
      <c r="L25" s="506"/>
      <c r="M25" s="509"/>
      <c r="N25" s="504"/>
      <c r="O25" s="505"/>
      <c r="P25" s="579"/>
      <c r="Q25" s="579"/>
      <c r="R25" s="579"/>
      <c r="S25" s="579"/>
      <c r="T25" s="579"/>
      <c r="U25" s="579"/>
      <c r="V25" s="579"/>
      <c r="W25" s="579"/>
      <c r="X25" s="579"/>
      <c r="Y25" s="579"/>
      <c r="Z25" s="579"/>
    </row>
    <row r="26" spans="1:26" s="576" customFormat="1" ht="16.2">
      <c r="A26" s="519"/>
      <c r="B26" s="506"/>
      <c r="C26" s="506"/>
      <c r="D26" s="506"/>
      <c r="E26" s="506"/>
      <c r="F26" s="680"/>
      <c r="G26" s="521"/>
      <c r="H26" s="519"/>
      <c r="I26" s="519"/>
      <c r="J26" s="506"/>
      <c r="K26" s="506"/>
      <c r="L26" s="506"/>
      <c r="M26" s="509"/>
      <c r="N26" s="504"/>
      <c r="O26" s="505"/>
      <c r="P26" s="579"/>
      <c r="Q26" s="579"/>
      <c r="R26" s="579"/>
      <c r="S26" s="579"/>
      <c r="T26" s="579"/>
      <c r="U26" s="579"/>
      <c r="V26" s="579"/>
      <c r="W26" s="579"/>
      <c r="X26" s="579"/>
      <c r="Y26" s="579"/>
      <c r="Z26" s="579"/>
    </row>
    <row r="27" spans="1:26" s="576" customFormat="1" ht="16.2">
      <c r="A27" s="519"/>
      <c r="B27" s="506" t="s">
        <v>269</v>
      </c>
      <c r="C27" s="506"/>
      <c r="D27" s="506"/>
      <c r="E27" s="506"/>
      <c r="F27" s="522">
        <v>3948</v>
      </c>
      <c r="G27" s="523" t="s">
        <v>63</v>
      </c>
      <c r="H27" s="519"/>
      <c r="I27" s="519"/>
      <c r="J27" s="506"/>
      <c r="K27" s="506"/>
      <c r="L27" s="506"/>
      <c r="M27" s="509"/>
      <c r="N27" s="504"/>
      <c r="O27" s="524"/>
      <c r="P27" s="579"/>
      <c r="Q27" s="579"/>
      <c r="R27" s="579"/>
      <c r="S27" s="579"/>
      <c r="T27" s="579"/>
      <c r="U27" s="579"/>
      <c r="V27" s="579"/>
      <c r="W27" s="579"/>
      <c r="X27" s="579"/>
      <c r="Y27" s="579"/>
      <c r="Z27" s="579"/>
    </row>
    <row r="28" spans="1:26" s="576" customFormat="1" ht="16.2">
      <c r="A28" s="519"/>
      <c r="B28" s="506"/>
      <c r="C28" s="506"/>
      <c r="D28" s="506"/>
      <c r="E28" s="506"/>
      <c r="F28" s="525">
        <f>F24-F27</f>
        <v>1252</v>
      </c>
      <c r="G28" s="506" t="s">
        <v>63</v>
      </c>
      <c r="H28" s="519"/>
      <c r="I28" s="519"/>
      <c r="J28" s="506"/>
      <c r="K28" s="506"/>
      <c r="L28" s="506"/>
      <c r="M28" s="509"/>
      <c r="N28" s="504"/>
      <c r="O28" s="505"/>
      <c r="P28" s="579"/>
      <c r="Q28" s="579"/>
      <c r="R28" s="579"/>
      <c r="S28" s="579"/>
      <c r="T28" s="579"/>
      <c r="U28" s="579"/>
      <c r="V28" s="579"/>
      <c r="W28" s="579"/>
      <c r="X28" s="579"/>
      <c r="Y28" s="579"/>
      <c r="Z28" s="579"/>
    </row>
    <row r="29" spans="1:26" s="576" customFormat="1" ht="16.2">
      <c r="A29" s="519"/>
      <c r="B29" s="506"/>
      <c r="C29" s="506"/>
      <c r="D29" s="506"/>
      <c r="E29" s="506"/>
      <c r="F29" s="525"/>
      <c r="G29" s="506"/>
      <c r="H29" s="506"/>
      <c r="I29" s="506"/>
      <c r="J29" s="506"/>
      <c r="K29" s="506"/>
      <c r="L29" s="506"/>
      <c r="M29" s="509"/>
      <c r="N29" s="504"/>
      <c r="O29" s="505"/>
    </row>
    <row r="30" spans="1:26" s="576" customFormat="1" ht="16.2">
      <c r="A30" s="519"/>
      <c r="B30" s="506" t="s">
        <v>231</v>
      </c>
      <c r="C30" s="506"/>
      <c r="D30" s="506"/>
      <c r="E30" s="506"/>
      <c r="F30" s="681">
        <v>2000</v>
      </c>
      <c r="G30" s="506" t="s">
        <v>63</v>
      </c>
      <c r="H30" s="506"/>
      <c r="I30" s="506"/>
      <c r="J30" s="506"/>
      <c r="K30" s="506"/>
      <c r="L30" s="506"/>
      <c r="M30" s="509"/>
      <c r="N30" s="504"/>
      <c r="O30" s="505"/>
    </row>
    <row r="31" spans="1:26" s="576" customFormat="1" ht="15.6">
      <c r="A31" s="679"/>
      <c r="B31" s="506" t="s">
        <v>241</v>
      </c>
      <c r="C31" s="506"/>
      <c r="D31" s="506"/>
      <c r="E31" s="506"/>
      <c r="F31" s="558"/>
      <c r="G31" s="679"/>
      <c r="H31" s="679"/>
      <c r="I31" s="679"/>
      <c r="J31" s="506"/>
      <c r="K31" s="506"/>
      <c r="L31" s="506"/>
      <c r="M31" s="682"/>
      <c r="N31" s="682"/>
      <c r="O31" s="682"/>
      <c r="P31" s="683"/>
      <c r="Q31" s="683"/>
      <c r="R31" s="683"/>
      <c r="S31" s="683"/>
      <c r="T31" s="683"/>
      <c r="U31" s="683"/>
      <c r="V31" s="683"/>
      <c r="W31" s="683"/>
      <c r="X31" s="683"/>
      <c r="Y31" s="683"/>
      <c r="Z31" s="683"/>
    </row>
    <row r="32" spans="1:26" s="576" customFormat="1" ht="15.6">
      <c r="A32" s="679"/>
      <c r="B32" s="506" t="s">
        <v>242</v>
      </c>
      <c r="C32" s="506"/>
      <c r="D32" s="506"/>
      <c r="E32" s="506"/>
      <c r="F32" s="558"/>
      <c r="G32" s="679"/>
      <c r="H32" s="679"/>
      <c r="I32" s="679"/>
      <c r="J32" s="506"/>
      <c r="K32" s="506"/>
      <c r="L32" s="506"/>
      <c r="M32" s="682"/>
      <c r="N32" s="682"/>
      <c r="O32" s="682"/>
      <c r="P32" s="683"/>
      <c r="Q32" s="683"/>
      <c r="R32" s="683"/>
      <c r="S32" s="683"/>
      <c r="T32" s="683"/>
      <c r="U32" s="683"/>
      <c r="V32" s="683"/>
      <c r="W32" s="683"/>
      <c r="X32" s="683"/>
      <c r="Y32" s="683"/>
      <c r="Z32" s="683"/>
    </row>
    <row r="33" spans="1:26" s="576" customFormat="1" ht="15.6">
      <c r="A33" s="679"/>
      <c r="B33" s="506"/>
      <c r="C33" s="506"/>
      <c r="D33" s="506"/>
      <c r="E33" s="506"/>
      <c r="F33" s="558"/>
      <c r="G33" s="679"/>
      <c r="H33" s="679"/>
      <c r="I33" s="679"/>
      <c r="J33" s="506"/>
      <c r="K33" s="506"/>
      <c r="L33" s="506"/>
      <c r="M33" s="682"/>
      <c r="N33" s="682"/>
      <c r="O33" s="682"/>
      <c r="P33" s="683"/>
      <c r="Q33" s="683"/>
      <c r="R33" s="683"/>
      <c r="S33" s="683"/>
      <c r="T33" s="683"/>
      <c r="U33" s="683"/>
      <c r="V33" s="683"/>
      <c r="W33" s="683"/>
      <c r="X33" s="683"/>
      <c r="Y33" s="683"/>
      <c r="Z33" s="683"/>
    </row>
    <row r="34" spans="1:26" s="576" customFormat="1" ht="15.6">
      <c r="A34" s="679"/>
      <c r="B34" s="506" t="s">
        <v>277</v>
      </c>
      <c r="C34" s="506"/>
      <c r="D34" s="506"/>
      <c r="E34" s="506"/>
      <c r="F34" s="684">
        <v>20200</v>
      </c>
      <c r="G34" s="506" t="s">
        <v>63</v>
      </c>
      <c r="H34" s="679"/>
      <c r="I34" s="679"/>
      <c r="J34" s="506"/>
      <c r="K34" s="506"/>
      <c r="L34" s="506"/>
      <c r="M34" s="682"/>
      <c r="N34" s="682"/>
      <c r="O34" s="524"/>
      <c r="P34" s="683"/>
      <c r="Q34" s="683"/>
      <c r="R34" s="683"/>
      <c r="S34" s="683"/>
      <c r="T34" s="683"/>
      <c r="U34" s="683"/>
      <c r="V34" s="683"/>
      <c r="W34" s="683"/>
      <c r="X34" s="683"/>
      <c r="Y34" s="683"/>
      <c r="Z34" s="683"/>
    </row>
    <row r="35" spans="1:26" s="576" customFormat="1" ht="15.6">
      <c r="A35" s="679"/>
      <c r="B35" s="506" t="s">
        <v>257</v>
      </c>
      <c r="C35" s="506"/>
      <c r="D35" s="506"/>
      <c r="E35" s="506"/>
      <c r="F35" s="684">
        <v>18000</v>
      </c>
      <c r="G35" s="506" t="s">
        <v>63</v>
      </c>
      <c r="H35" s="679"/>
      <c r="I35" s="679"/>
      <c r="J35" s="506"/>
      <c r="K35" s="506"/>
      <c r="L35" s="506"/>
      <c r="M35" s="682"/>
      <c r="N35" s="682"/>
      <c r="O35" s="524"/>
      <c r="P35" s="683"/>
      <c r="Q35" s="683"/>
      <c r="R35" s="683"/>
      <c r="S35" s="683"/>
      <c r="T35" s="683"/>
      <c r="U35" s="683"/>
      <c r="V35" s="683"/>
      <c r="W35" s="683"/>
      <c r="X35" s="683"/>
      <c r="Y35" s="683"/>
      <c r="Z35" s="683"/>
    </row>
    <row r="36" spans="1:26" s="576" customFormat="1" ht="6.9" customHeight="1">
      <c r="A36" s="519"/>
      <c r="B36" s="506"/>
      <c r="C36" s="506"/>
      <c r="D36" s="506"/>
      <c r="E36" s="506"/>
      <c r="F36" s="525"/>
      <c r="G36" s="506"/>
      <c r="H36" s="506"/>
      <c r="I36" s="506"/>
      <c r="J36" s="506"/>
      <c r="K36" s="506"/>
      <c r="L36" s="506"/>
      <c r="M36" s="509"/>
      <c r="N36" s="504"/>
      <c r="O36" s="505"/>
    </row>
    <row r="37" spans="1:26" s="576" customFormat="1" ht="16.2">
      <c r="A37" s="519"/>
      <c r="B37" s="506"/>
      <c r="C37" s="506"/>
      <c r="D37" s="506"/>
      <c r="E37" s="506"/>
      <c r="F37" s="685"/>
      <c r="G37" s="686"/>
      <c r="H37" s="506"/>
      <c r="I37" s="506"/>
      <c r="J37" s="506"/>
      <c r="K37" s="506"/>
      <c r="L37" s="506"/>
      <c r="M37" s="509"/>
      <c r="N37" s="504"/>
      <c r="O37" s="505"/>
    </row>
    <row r="38" spans="1:26" s="576" customFormat="1" ht="16.2">
      <c r="A38" s="519" t="s">
        <v>223</v>
      </c>
      <c r="B38" s="506"/>
      <c r="C38" s="506"/>
      <c r="D38" s="506"/>
      <c r="E38" s="506"/>
      <c r="F38" s="525">
        <v>2900</v>
      </c>
      <c r="G38" s="506" t="s">
        <v>63</v>
      </c>
      <c r="H38" s="506"/>
      <c r="I38" s="506"/>
      <c r="J38" s="506"/>
      <c r="K38" s="506"/>
      <c r="L38" s="506"/>
      <c r="M38" s="509"/>
      <c r="N38" s="504"/>
      <c r="O38" s="505"/>
    </row>
    <row r="39" spans="1:26" s="576" customFormat="1" ht="6.9" customHeight="1">
      <c r="A39" s="519"/>
      <c r="B39" s="506"/>
      <c r="C39" s="506"/>
      <c r="D39" s="506"/>
      <c r="E39" s="506"/>
      <c r="F39" s="529"/>
      <c r="G39" s="530"/>
      <c r="H39" s="506"/>
      <c r="I39" s="506"/>
      <c r="J39" s="506"/>
      <c r="K39" s="506"/>
      <c r="L39" s="506"/>
      <c r="M39" s="509"/>
      <c r="N39" s="504"/>
      <c r="O39" s="505"/>
    </row>
    <row r="40" spans="1:26" s="576" customFormat="1" ht="16.2">
      <c r="A40" s="519"/>
      <c r="B40" s="506"/>
      <c r="C40" s="506"/>
      <c r="D40" s="506"/>
      <c r="E40" s="506"/>
      <c r="F40" s="525"/>
      <c r="G40" s="506"/>
      <c r="H40" s="506"/>
      <c r="I40" s="506"/>
      <c r="J40" s="506"/>
      <c r="K40" s="506"/>
      <c r="L40" s="506"/>
      <c r="M40" s="509"/>
      <c r="N40" s="504"/>
      <c r="O40" s="505"/>
    </row>
    <row r="41" spans="1:26" s="576" customFormat="1" ht="16.2">
      <c r="A41" s="531" t="s">
        <v>224</v>
      </c>
      <c r="B41" s="532"/>
      <c r="C41" s="532"/>
      <c r="D41" s="532"/>
      <c r="E41" s="532"/>
      <c r="F41" s="533">
        <v>0</v>
      </c>
      <c r="G41" s="532" t="s">
        <v>63</v>
      </c>
      <c r="H41" s="532"/>
      <c r="I41" s="532"/>
      <c r="J41" s="532"/>
      <c r="K41" s="532"/>
      <c r="L41" s="532"/>
      <c r="M41" s="509"/>
      <c r="N41" s="504"/>
      <c r="O41" s="524"/>
    </row>
    <row r="42" spans="1:26" s="576" customFormat="1" ht="6.9" customHeight="1">
      <c r="A42" s="519"/>
      <c r="B42" s="506"/>
      <c r="C42" s="506"/>
      <c r="D42" s="506"/>
      <c r="E42" s="506"/>
      <c r="F42" s="529"/>
      <c r="G42" s="530"/>
      <c r="H42" s="506"/>
      <c r="I42" s="506"/>
      <c r="J42" s="506"/>
      <c r="K42" s="506"/>
      <c r="L42" s="506"/>
      <c r="M42" s="509"/>
      <c r="N42" s="504"/>
      <c r="O42" s="505"/>
    </row>
    <row r="43" spans="1:26" s="576" customFormat="1" ht="16.2">
      <c r="A43" s="519"/>
      <c r="B43" s="506"/>
      <c r="C43" s="506"/>
      <c r="D43" s="506"/>
      <c r="E43" s="506"/>
      <c r="F43" s="525"/>
      <c r="G43" s="506"/>
      <c r="H43" s="506"/>
      <c r="I43" s="506"/>
      <c r="J43" s="506"/>
      <c r="K43" s="506"/>
      <c r="L43" s="506"/>
      <c r="M43" s="509"/>
      <c r="N43" s="504"/>
      <c r="O43" s="505"/>
    </row>
    <row r="44" spans="1:26" s="576" customFormat="1" ht="15.6">
      <c r="A44" s="519" t="s">
        <v>246</v>
      </c>
      <c r="B44" s="506"/>
      <c r="C44" s="506"/>
      <c r="D44" s="535">
        <v>1</v>
      </c>
      <c r="E44" s="535"/>
      <c r="F44" s="687">
        <f>F41*1</f>
        <v>0</v>
      </c>
      <c r="G44" s="506" t="s">
        <v>63</v>
      </c>
      <c r="H44" s="506"/>
      <c r="I44" s="506"/>
      <c r="J44" s="506"/>
      <c r="K44" s="504"/>
      <c r="L44" s="504"/>
      <c r="M44" s="535"/>
      <c r="N44" s="504"/>
      <c r="O44" s="505"/>
      <c r="P44" s="688"/>
      <c r="Q44" s="688"/>
      <c r="R44" s="688"/>
      <c r="S44" s="688"/>
      <c r="T44" s="688"/>
      <c r="U44" s="688"/>
      <c r="V44" s="688"/>
      <c r="W44" s="688"/>
      <c r="X44" s="688"/>
      <c r="Y44" s="688"/>
      <c r="Z44" s="688"/>
    </row>
    <row r="45" spans="1:26" s="576" customFormat="1" ht="17.850000000000001" customHeight="1">
      <c r="A45" s="519" t="s">
        <v>225</v>
      </c>
      <c r="B45" s="506"/>
      <c r="C45" s="506"/>
      <c r="D45" s="535">
        <v>1.19</v>
      </c>
      <c r="E45" s="535"/>
      <c r="F45" s="687">
        <f>INT((F41*D45+0.025)/0.05)*0.05</f>
        <v>0</v>
      </c>
      <c r="G45" s="506" t="s">
        <v>63</v>
      </c>
      <c r="H45" s="506"/>
      <c r="I45" s="506"/>
      <c r="J45" s="506"/>
      <c r="K45" s="504"/>
      <c r="L45" s="504"/>
      <c r="M45" s="535"/>
      <c r="N45" s="504"/>
      <c r="O45" s="505"/>
      <c r="P45" s="688"/>
      <c r="Q45" s="688"/>
      <c r="R45" s="688"/>
      <c r="S45" s="688"/>
      <c r="T45" s="688"/>
      <c r="U45" s="688"/>
      <c r="V45" s="688"/>
      <c r="W45" s="688"/>
      <c r="X45" s="688"/>
      <c r="Y45" s="688"/>
      <c r="Z45" s="688"/>
    </row>
    <row r="46" spans="1:26" s="576" customFormat="1" ht="17.850000000000001" customHeight="1">
      <c r="A46" s="519" t="s">
        <v>226</v>
      </c>
      <c r="B46" s="506"/>
      <c r="C46" s="506"/>
      <c r="D46" s="535">
        <v>0.1</v>
      </c>
      <c r="E46" s="535"/>
      <c r="F46" s="687">
        <f>INT((F41*D46+0.025)/0.05)*0.05</f>
        <v>0</v>
      </c>
      <c r="G46" s="506" t="s">
        <v>63</v>
      </c>
      <c r="H46" s="506"/>
      <c r="I46" s="506"/>
      <c r="J46" s="506"/>
      <c r="K46" s="504"/>
      <c r="L46" s="504"/>
      <c r="M46" s="535"/>
      <c r="N46" s="504"/>
      <c r="O46" s="505"/>
      <c r="P46" s="688"/>
      <c r="Q46" s="688"/>
      <c r="R46" s="688"/>
      <c r="S46" s="688"/>
      <c r="T46" s="688"/>
      <c r="U46" s="688"/>
      <c r="V46" s="688"/>
      <c r="W46" s="688"/>
      <c r="X46" s="688"/>
      <c r="Y46" s="688"/>
      <c r="Z46" s="688"/>
    </row>
    <row r="47" spans="1:26" s="576" customFormat="1" ht="17.850000000000001" customHeight="1">
      <c r="A47" s="519" t="s">
        <v>227</v>
      </c>
      <c r="B47" s="506"/>
      <c r="C47" s="506"/>
      <c r="D47" s="506"/>
      <c r="E47" s="506"/>
      <c r="F47" s="538">
        <v>24</v>
      </c>
      <c r="G47" s="506" t="s">
        <v>63</v>
      </c>
      <c r="H47" s="506"/>
      <c r="I47" s="506"/>
      <c r="J47" s="506"/>
      <c r="K47" s="506"/>
      <c r="L47" s="506"/>
      <c r="M47" s="509"/>
      <c r="N47" s="504"/>
      <c r="O47" s="505"/>
      <c r="P47" s="688"/>
      <c r="Q47" s="688"/>
      <c r="R47" s="688"/>
      <c r="S47" s="688"/>
      <c r="T47" s="688"/>
      <c r="U47" s="688"/>
      <c r="V47" s="688"/>
      <c r="W47" s="688"/>
      <c r="X47" s="688"/>
      <c r="Y47" s="688"/>
      <c r="Z47" s="688"/>
    </row>
    <row r="48" spans="1:26" s="576" customFormat="1" ht="6.9" customHeight="1">
      <c r="A48" s="519"/>
      <c r="B48" s="506"/>
      <c r="C48" s="506"/>
      <c r="D48" s="506"/>
      <c r="E48" s="506"/>
      <c r="F48" s="534"/>
      <c r="G48" s="530"/>
      <c r="H48" s="506"/>
      <c r="I48" s="506"/>
      <c r="J48" s="506"/>
      <c r="K48" s="506"/>
      <c r="L48" s="506"/>
      <c r="M48" s="509"/>
      <c r="N48" s="504"/>
      <c r="O48" s="505"/>
    </row>
    <row r="49" spans="1:15" s="576" customFormat="1" ht="16.2">
      <c r="A49" s="519"/>
      <c r="B49" s="506"/>
      <c r="C49" s="506"/>
      <c r="D49" s="506"/>
      <c r="E49" s="506"/>
      <c r="F49" s="514"/>
      <c r="G49" s="506"/>
      <c r="H49" s="506"/>
      <c r="I49" s="506"/>
      <c r="J49" s="506"/>
      <c r="K49" s="506"/>
      <c r="L49" s="506"/>
      <c r="M49" s="509"/>
      <c r="N49" s="504"/>
      <c r="O49" s="505"/>
    </row>
    <row r="50" spans="1:15" s="576" customFormat="1" ht="20.25" customHeight="1">
      <c r="A50" s="539" t="s">
        <v>294</v>
      </c>
      <c r="B50" s="540"/>
      <c r="C50" s="540"/>
      <c r="D50" s="540"/>
      <c r="E50" s="540"/>
      <c r="F50" s="541">
        <f>SUM(F44:F47)</f>
        <v>24</v>
      </c>
      <c r="G50" s="540" t="s">
        <v>63</v>
      </c>
      <c r="H50" s="505"/>
      <c r="I50" s="505"/>
      <c r="J50" s="505"/>
      <c r="K50" s="505"/>
      <c r="L50" s="505"/>
      <c r="M50" s="505"/>
      <c r="N50" s="505"/>
      <c r="O50" s="505"/>
    </row>
    <row r="51" spans="1:15" s="576" customFormat="1" ht="5.25" customHeight="1">
      <c r="A51" s="519"/>
      <c r="B51" s="506"/>
      <c r="C51" s="506"/>
      <c r="D51" s="506"/>
      <c r="E51" s="506"/>
      <c r="F51" s="534"/>
      <c r="G51" s="530"/>
      <c r="H51" s="506"/>
      <c r="I51" s="506"/>
      <c r="J51" s="506"/>
      <c r="K51" s="506"/>
      <c r="L51" s="506"/>
      <c r="M51" s="509"/>
      <c r="N51" s="504"/>
      <c r="O51" s="505"/>
    </row>
    <row r="52" spans="1:15" s="576" customFormat="1" ht="18" customHeight="1">
      <c r="A52" s="519"/>
      <c r="B52" s="506"/>
      <c r="C52" s="506"/>
      <c r="D52" s="506"/>
      <c r="E52" s="506"/>
      <c r="F52" s="514"/>
      <c r="G52" s="506"/>
      <c r="H52" s="506"/>
      <c r="I52" s="506"/>
      <c r="J52" s="506"/>
      <c r="K52" s="506"/>
      <c r="L52" s="506"/>
      <c r="M52" s="509"/>
      <c r="N52" s="504"/>
      <c r="O52" s="505"/>
    </row>
    <row r="53" spans="1:15" s="576" customFormat="1" ht="15.75" customHeight="1">
      <c r="A53" s="543" t="s">
        <v>230</v>
      </c>
      <c r="B53" s="544"/>
      <c r="C53" s="544"/>
      <c r="D53" s="544"/>
      <c r="E53" s="544"/>
      <c r="F53" s="545"/>
      <c r="G53" s="544"/>
      <c r="H53" s="544"/>
      <c r="I53" s="544"/>
      <c r="J53" s="546"/>
      <c r="K53" s="544"/>
      <c r="L53" s="544"/>
      <c r="M53" s="544"/>
      <c r="N53" s="546"/>
      <c r="O53" s="505"/>
    </row>
    <row r="54" spans="1:15" s="576" customFormat="1" ht="15.6">
      <c r="A54" s="519" t="s">
        <v>228</v>
      </c>
      <c r="B54" s="506"/>
      <c r="C54" s="506"/>
      <c r="D54" s="506"/>
      <c r="E54" s="506"/>
      <c r="F54" s="514"/>
      <c r="G54" s="506"/>
      <c r="H54" s="506"/>
      <c r="I54" s="506"/>
      <c r="J54" s="507"/>
      <c r="K54" s="506"/>
      <c r="L54" s="506"/>
      <c r="M54" s="506"/>
      <c r="N54" s="507"/>
      <c r="O54" s="505"/>
    </row>
    <row r="55" spans="1:15" s="576" customFormat="1" ht="15.6">
      <c r="A55" s="519" t="s">
        <v>278</v>
      </c>
      <c r="B55" s="506"/>
      <c r="C55" s="506"/>
      <c r="D55" s="506"/>
      <c r="E55" s="506"/>
      <c r="F55" s="514"/>
      <c r="G55" s="506"/>
      <c r="H55" s="506"/>
      <c r="I55" s="506"/>
      <c r="J55" s="507"/>
      <c r="K55" s="506"/>
      <c r="L55" s="506"/>
      <c r="M55" s="506"/>
      <c r="N55" s="507"/>
      <c r="O55" s="505"/>
    </row>
    <row r="56" spans="1:15" s="576" customFormat="1" ht="15.6">
      <c r="A56" s="519" t="s">
        <v>279</v>
      </c>
      <c r="B56" s="506"/>
      <c r="C56" s="506"/>
      <c r="D56" s="506"/>
      <c r="E56" s="506"/>
      <c r="F56" s="514"/>
      <c r="G56" s="506"/>
      <c r="H56" s="506"/>
      <c r="I56" s="506"/>
      <c r="J56" s="507"/>
      <c r="K56" s="506"/>
      <c r="L56" s="506"/>
      <c r="M56" s="506"/>
      <c r="N56" s="507"/>
      <c r="O56" s="505"/>
    </row>
    <row r="57" spans="1:15" s="576" customFormat="1" ht="15.6">
      <c r="A57" s="519"/>
      <c r="B57" s="506"/>
      <c r="C57" s="506"/>
      <c r="D57" s="506"/>
      <c r="E57" s="506"/>
      <c r="F57" s="514"/>
      <c r="G57" s="506"/>
      <c r="H57" s="506"/>
      <c r="I57" s="506"/>
      <c r="J57" s="507"/>
      <c r="K57" s="506"/>
      <c r="L57" s="506"/>
      <c r="M57" s="506"/>
      <c r="N57" s="507"/>
      <c r="O57" s="505"/>
    </row>
    <row r="58" spans="1:15" s="576" customFormat="1" ht="15.6">
      <c r="A58" s="519" t="s">
        <v>314</v>
      </c>
      <c r="B58" s="506"/>
      <c r="C58" s="506"/>
      <c r="D58" s="506"/>
      <c r="E58" s="506"/>
      <c r="F58" s="514"/>
      <c r="G58" s="506"/>
      <c r="H58" s="506"/>
      <c r="I58" s="506"/>
      <c r="J58" s="507"/>
      <c r="K58" s="506"/>
      <c r="L58" s="506"/>
      <c r="M58" s="506"/>
      <c r="N58" s="507"/>
      <c r="O58" s="505"/>
    </row>
    <row r="59" spans="1:15" s="576" customFormat="1" ht="15.6">
      <c r="A59" s="519" t="s">
        <v>229</v>
      </c>
      <c r="B59" s="506"/>
      <c r="C59" s="506"/>
      <c r="D59" s="506"/>
      <c r="E59" s="506"/>
      <c r="F59" s="514"/>
      <c r="G59" s="506"/>
      <c r="H59" s="506"/>
      <c r="I59" s="506"/>
      <c r="J59" s="507"/>
      <c r="K59" s="506"/>
      <c r="L59" s="506"/>
      <c r="M59" s="506"/>
      <c r="N59" s="507"/>
      <c r="O59" s="505"/>
    </row>
    <row r="60" spans="1:15" s="576" customFormat="1" ht="16.2">
      <c r="A60" s="550"/>
      <c r="B60" s="506"/>
      <c r="C60" s="506"/>
      <c r="D60" s="506"/>
      <c r="E60" s="506"/>
      <c r="F60" s="514"/>
      <c r="G60" s="506"/>
      <c r="H60" s="506"/>
      <c r="I60" s="506"/>
      <c r="J60" s="507"/>
      <c r="K60" s="506"/>
      <c r="L60" s="506"/>
      <c r="M60" s="506"/>
      <c r="N60" s="507"/>
      <c r="O60" s="505"/>
    </row>
    <row r="61" spans="1:15" s="576" customFormat="1" ht="15.6">
      <c r="A61" s="506" t="s">
        <v>238</v>
      </c>
      <c r="B61" s="506"/>
      <c r="C61" s="506"/>
      <c r="D61" s="506"/>
      <c r="E61" s="506"/>
      <c r="F61" s="514"/>
      <c r="G61" s="506"/>
      <c r="H61" s="506"/>
      <c r="I61" s="506"/>
      <c r="J61" s="507"/>
      <c r="K61" s="506"/>
      <c r="L61" s="506"/>
      <c r="M61" s="506"/>
      <c r="N61" s="507"/>
      <c r="O61" s="505"/>
    </row>
    <row r="62" spans="1:15" s="576" customFormat="1" ht="15.6">
      <c r="A62" s="506"/>
      <c r="B62" s="506"/>
      <c r="C62" s="506"/>
      <c r="D62" s="506"/>
      <c r="E62" s="506"/>
      <c r="F62" s="514"/>
      <c r="G62" s="506"/>
      <c r="H62" s="506"/>
      <c r="I62" s="506"/>
      <c r="J62" s="506"/>
      <c r="K62" s="514"/>
      <c r="L62" s="607"/>
      <c r="M62" s="506"/>
      <c r="N62" s="507"/>
      <c r="O62" s="505"/>
    </row>
    <row r="63" spans="1:15" s="576" customFormat="1" ht="16.2">
      <c r="A63" s="506" t="s">
        <v>218</v>
      </c>
      <c r="B63" s="554">
        <v>61960</v>
      </c>
      <c r="C63" s="604" t="s">
        <v>63</v>
      </c>
      <c r="D63" s="506"/>
      <c r="E63" s="506" t="s">
        <v>3</v>
      </c>
      <c r="F63" s="514"/>
      <c r="G63" s="514"/>
      <c r="H63" s="554">
        <v>50165</v>
      </c>
      <c r="I63" s="553" t="s">
        <v>63</v>
      </c>
      <c r="J63" s="506"/>
      <c r="K63" s="506" t="s">
        <v>5</v>
      </c>
      <c r="L63" s="607"/>
      <c r="M63" s="554">
        <v>51935</v>
      </c>
      <c r="N63" s="553" t="s">
        <v>63</v>
      </c>
      <c r="O63" s="575"/>
    </row>
    <row r="64" spans="1:15" s="576" customFormat="1" ht="16.2">
      <c r="A64" s="506" t="s">
        <v>67</v>
      </c>
      <c r="B64" s="554">
        <v>56210</v>
      </c>
      <c r="C64" s="604" t="s">
        <v>63</v>
      </c>
      <c r="D64" s="506"/>
      <c r="E64" s="506" t="s">
        <v>6</v>
      </c>
      <c r="F64" s="514"/>
      <c r="G64" s="514"/>
      <c r="H64" s="554">
        <v>50695</v>
      </c>
      <c r="I64" s="553" t="s">
        <v>63</v>
      </c>
      <c r="J64" s="506"/>
      <c r="K64" s="506" t="s">
        <v>7</v>
      </c>
      <c r="L64" s="607"/>
      <c r="M64" s="554">
        <v>58560</v>
      </c>
      <c r="N64" s="553" t="s">
        <v>63</v>
      </c>
      <c r="O64" s="575"/>
    </row>
    <row r="65" spans="1:15" s="576" customFormat="1" ht="16.2">
      <c r="A65" s="506" t="s">
        <v>68</v>
      </c>
      <c r="B65" s="554">
        <v>54680</v>
      </c>
      <c r="C65" s="604" t="s">
        <v>63</v>
      </c>
      <c r="D65" s="506"/>
      <c r="E65" s="506" t="s">
        <v>8</v>
      </c>
      <c r="F65" s="514"/>
      <c r="G65" s="514"/>
      <c r="H65" s="554">
        <v>80770</v>
      </c>
      <c r="I65" s="553" t="s">
        <v>63</v>
      </c>
      <c r="J65" s="506"/>
      <c r="K65" s="506" t="s">
        <v>9</v>
      </c>
      <c r="L65" s="607"/>
      <c r="M65" s="554">
        <v>62525</v>
      </c>
      <c r="N65" s="553" t="s">
        <v>63</v>
      </c>
      <c r="O65" s="575"/>
    </row>
    <row r="66" spans="1:15" s="689" customFormat="1" ht="16.2">
      <c r="A66" s="506" t="s">
        <v>10</v>
      </c>
      <c r="B66" s="554">
        <v>65785</v>
      </c>
      <c r="C66" s="604" t="s">
        <v>63</v>
      </c>
      <c r="D66" s="506"/>
      <c r="E66" s="506" t="s">
        <v>11</v>
      </c>
      <c r="F66" s="514"/>
      <c r="G66" s="514"/>
      <c r="H66" s="554">
        <v>74200</v>
      </c>
      <c r="I66" s="553" t="s">
        <v>63</v>
      </c>
      <c r="J66" s="506"/>
      <c r="K66" s="506" t="s">
        <v>12</v>
      </c>
      <c r="L66" s="607"/>
      <c r="M66" s="554">
        <v>62990</v>
      </c>
      <c r="N66" s="553" t="s">
        <v>63</v>
      </c>
      <c r="O66" s="575"/>
    </row>
    <row r="67" spans="1:15" ht="16.2">
      <c r="A67" s="506" t="s">
        <v>13</v>
      </c>
      <c r="B67" s="554">
        <v>53364.769488058708</v>
      </c>
      <c r="C67" s="604" t="s">
        <v>63</v>
      </c>
      <c r="D67" s="506"/>
      <c r="E67" s="506" t="s">
        <v>14</v>
      </c>
      <c r="F67" s="514"/>
      <c r="G67" s="514"/>
      <c r="H67" s="554">
        <v>56055</v>
      </c>
      <c r="I67" s="553" t="s">
        <v>63</v>
      </c>
      <c r="J67" s="506"/>
      <c r="K67" s="506" t="s">
        <v>15</v>
      </c>
      <c r="L67" s="607"/>
      <c r="M67" s="554">
        <v>52570</v>
      </c>
      <c r="N67" s="553" t="s">
        <v>63</v>
      </c>
      <c r="O67" s="690"/>
    </row>
    <row r="68" spans="1:15" ht="16.2">
      <c r="A68" s="506" t="s">
        <v>16</v>
      </c>
      <c r="B68" s="554">
        <v>70045</v>
      </c>
      <c r="C68" s="604" t="s">
        <v>63</v>
      </c>
      <c r="D68" s="506"/>
      <c r="E68" s="506" t="s">
        <v>17</v>
      </c>
      <c r="F68" s="514"/>
      <c r="G68" s="514"/>
      <c r="H68" s="554">
        <v>55760</v>
      </c>
      <c r="I68" s="553" t="s">
        <v>63</v>
      </c>
      <c r="J68" s="506"/>
      <c r="K68" s="506" t="s">
        <v>18</v>
      </c>
      <c r="L68" s="607"/>
      <c r="M68" s="554">
        <v>71060</v>
      </c>
      <c r="N68" s="553" t="s">
        <v>63</v>
      </c>
      <c r="O68" s="691"/>
    </row>
    <row r="69" spans="1:15" ht="16.2">
      <c r="A69" s="506" t="s">
        <v>19</v>
      </c>
      <c r="B69" s="554">
        <v>58170</v>
      </c>
      <c r="C69" s="604" t="s">
        <v>63</v>
      </c>
      <c r="D69" s="506"/>
      <c r="E69" s="506" t="s">
        <v>20</v>
      </c>
      <c r="F69" s="514"/>
      <c r="G69" s="514"/>
      <c r="H69" s="554">
        <v>37000</v>
      </c>
      <c r="I69" s="553" t="s">
        <v>63</v>
      </c>
      <c r="J69" s="506"/>
      <c r="K69" s="506" t="s">
        <v>74</v>
      </c>
      <c r="L69" s="607"/>
      <c r="M69" s="554">
        <v>81525</v>
      </c>
      <c r="N69" s="553" t="s">
        <v>63</v>
      </c>
    </row>
    <row r="70" spans="1:15" ht="16.2">
      <c r="A70" s="506" t="s">
        <v>21</v>
      </c>
      <c r="B70" s="554">
        <v>61200</v>
      </c>
      <c r="C70" s="604" t="s">
        <v>63</v>
      </c>
      <c r="D70" s="506"/>
      <c r="E70" s="506" t="s">
        <v>73</v>
      </c>
      <c r="F70" s="514"/>
      <c r="G70" s="514"/>
      <c r="H70" s="554">
        <v>68715</v>
      </c>
      <c r="I70" s="553" t="s">
        <v>63</v>
      </c>
      <c r="J70" s="506"/>
      <c r="K70" s="506" t="s">
        <v>22</v>
      </c>
      <c r="L70" s="607"/>
      <c r="M70" s="554">
        <v>43880</v>
      </c>
      <c r="N70" s="553" t="s">
        <v>63</v>
      </c>
    </row>
    <row r="71" spans="1:15" ht="16.2">
      <c r="A71" s="506" t="s">
        <v>23</v>
      </c>
      <c r="B71" s="554">
        <v>63420</v>
      </c>
      <c r="C71" s="604" t="s">
        <v>63</v>
      </c>
      <c r="D71" s="506"/>
      <c r="E71" s="506" t="s">
        <v>24</v>
      </c>
      <c r="F71" s="514"/>
      <c r="G71" s="514"/>
      <c r="H71" s="554">
        <v>76126</v>
      </c>
      <c r="I71" s="553" t="s">
        <v>63</v>
      </c>
      <c r="J71" s="506"/>
      <c r="K71" s="506" t="s">
        <v>75</v>
      </c>
      <c r="L71" s="607"/>
      <c r="M71" s="554">
        <v>115900</v>
      </c>
      <c r="N71" s="553" t="s">
        <v>63</v>
      </c>
    </row>
    <row r="72" spans="1:15" ht="15">
      <c r="A72" s="519"/>
      <c r="B72" s="607"/>
      <c r="C72" s="607"/>
      <c r="D72" s="692"/>
      <c r="E72" s="514"/>
      <c r="F72" s="514"/>
      <c r="G72" s="514"/>
      <c r="H72" s="519"/>
      <c r="I72" s="604"/>
      <c r="J72" s="506"/>
      <c r="K72" s="514"/>
      <c r="L72" s="607"/>
      <c r="M72" s="677"/>
      <c r="N72" s="677"/>
    </row>
    <row r="73" spans="1:15" ht="15">
      <c r="A73" s="607"/>
      <c r="B73" s="607"/>
      <c r="C73" s="607"/>
      <c r="D73" s="607"/>
      <c r="E73" s="607"/>
      <c r="F73" s="608"/>
      <c r="G73" s="607"/>
      <c r="H73" s="607"/>
      <c r="I73" s="693"/>
      <c r="J73" s="506"/>
      <c r="K73" s="514"/>
      <c r="L73" s="607"/>
      <c r="M73" s="607"/>
      <c r="N73" s="574"/>
    </row>
    <row r="74" spans="1:15">
      <c r="I74" s="694"/>
    </row>
  </sheetData>
  <phoneticPr fontId="44" type="noConversion"/>
  <printOptions horizontalCentered="1"/>
  <pageMargins left="0.39370078740157483" right="0.39370078740157483" top="0.98425196850393704" bottom="0.59055118110236227" header="0.39370078740157483" footer="0.39370078740157483"/>
  <pageSetup paperSize="9" scale="64" orientation="portrait" r:id="rId1"/>
  <headerFooter alignWithMargins="0">
    <oddHeader>&amp;C&amp;"Helvetica,Fett"&amp;12 2010</oddHeader>
    <oddFooter>&amp;L26&amp;C&amp;"Helvetica,Standard" Eidg. Steuerverwaltung  -  Administration fédérale des contributions  -  Amministrazione federale delle contribuzioni</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
    <pageSetUpPr fitToPage="1"/>
  </sheetPr>
  <dimension ref="A1:R77"/>
  <sheetViews>
    <sheetView zoomScale="75" zoomScaleNormal="75" workbookViewId="0"/>
  </sheetViews>
  <sheetFormatPr baseColWidth="10" defaultColWidth="10.33203125" defaultRowHeight="15.6"/>
  <cols>
    <col min="1" max="1" width="9.109375" style="565" customWidth="1"/>
    <col min="2" max="2" width="20.109375" style="565" customWidth="1"/>
    <col min="3" max="3" width="4.6640625" style="565" customWidth="1"/>
    <col min="4" max="4" width="13.5546875" style="565" customWidth="1"/>
    <col min="5" max="5" width="7.88671875" style="565" customWidth="1"/>
    <col min="6" max="6" width="10.33203125" style="527" customWidth="1"/>
    <col min="7" max="7" width="4.44140625" style="565" customWidth="1"/>
    <col min="8" max="8" width="6.6640625" style="565" customWidth="1"/>
    <col min="9" max="9" width="8.88671875" style="565" customWidth="1"/>
    <col min="10" max="10" width="4.33203125" style="565" bestFit="1" customWidth="1"/>
    <col min="11" max="11" width="8.44140625" style="565" customWidth="1"/>
    <col min="12" max="12" width="20.33203125" style="565" customWidth="1"/>
    <col min="13" max="13" width="3.6640625" style="565" customWidth="1"/>
    <col min="14" max="14" width="11.5546875" style="565" customWidth="1"/>
    <col min="15" max="15" width="6.5546875" style="527" customWidth="1"/>
    <col min="16" max="16" width="8.6640625" style="566" customWidth="1"/>
    <col min="17" max="17" width="10.33203125" style="527" customWidth="1"/>
    <col min="18" max="18" width="23.88671875" style="527" customWidth="1"/>
    <col min="19" max="16384" width="10.33203125" style="527"/>
  </cols>
  <sheetData>
    <row r="1" spans="1:16" s="501" customFormat="1" ht="17.399999999999999">
      <c r="A1" s="497" t="s">
        <v>69</v>
      </c>
      <c r="B1" s="497"/>
      <c r="C1" s="497"/>
      <c r="D1" s="497"/>
      <c r="E1" s="498"/>
      <c r="F1" s="497"/>
      <c r="G1" s="497"/>
      <c r="H1" s="497"/>
      <c r="I1" s="499"/>
      <c r="J1" s="500"/>
      <c r="K1" s="500"/>
      <c r="L1" s="500"/>
      <c r="M1" s="500"/>
      <c r="N1" s="500"/>
      <c r="P1" s="502"/>
    </row>
    <row r="2" spans="1:16" s="504" customFormat="1">
      <c r="A2" s="503"/>
      <c r="B2" s="503"/>
      <c r="C2" s="503"/>
      <c r="D2" s="503"/>
      <c r="E2" s="503"/>
      <c r="F2" s="503"/>
      <c r="G2" s="503"/>
      <c r="H2" s="503"/>
      <c r="I2" s="503"/>
      <c r="J2" s="503"/>
      <c r="K2" s="503"/>
      <c r="L2" s="503"/>
      <c r="M2" s="503"/>
      <c r="N2" s="503"/>
      <c r="P2" s="505"/>
    </row>
    <row r="3" spans="1:16" s="504" customFormat="1">
      <c r="A3" s="503"/>
      <c r="B3" s="503"/>
      <c r="C3" s="503"/>
      <c r="D3" s="503"/>
      <c r="E3" s="503"/>
      <c r="F3" s="503"/>
      <c r="G3" s="503"/>
      <c r="H3" s="503"/>
      <c r="I3" s="503"/>
      <c r="J3" s="503"/>
      <c r="K3" s="503"/>
      <c r="L3" s="503"/>
      <c r="M3" s="503"/>
      <c r="N3" s="503"/>
      <c r="P3" s="505"/>
    </row>
    <row r="4" spans="1:16" s="507" customFormat="1">
      <c r="A4" s="506" t="s">
        <v>219</v>
      </c>
      <c r="B4" s="506"/>
      <c r="C4" s="506"/>
      <c r="D4" s="506"/>
      <c r="E4" s="506"/>
      <c r="F4" s="506"/>
      <c r="G4" s="506"/>
      <c r="H4" s="506"/>
      <c r="I4" s="506"/>
      <c r="J4" s="506"/>
      <c r="K4" s="506"/>
      <c r="L4" s="506"/>
      <c r="M4" s="506"/>
      <c r="N4" s="506"/>
      <c r="P4" s="508"/>
    </row>
    <row r="5" spans="1:16" s="504" customFormat="1" ht="16.2">
      <c r="B5" s="506"/>
      <c r="C5" s="506"/>
      <c r="D5" s="506"/>
      <c r="E5" s="506"/>
      <c r="F5" s="506"/>
      <c r="G5" s="506"/>
      <c r="H5" s="506"/>
      <c r="J5" s="506"/>
      <c r="K5" s="506"/>
      <c r="L5" s="506"/>
      <c r="M5" s="506"/>
      <c r="N5" s="509"/>
      <c r="P5" s="505"/>
    </row>
    <row r="6" spans="1:16" s="504" customFormat="1" ht="21.75" customHeight="1">
      <c r="A6" s="775" t="s">
        <v>221</v>
      </c>
      <c r="B6" s="506"/>
      <c r="C6" s="506"/>
      <c r="D6" s="506"/>
      <c r="E6" s="506"/>
      <c r="F6" s="506"/>
      <c r="G6" s="506"/>
      <c r="H6" s="506"/>
      <c r="I6" s="510"/>
      <c r="J6" s="506"/>
      <c r="K6" s="506"/>
      <c r="L6" s="506"/>
      <c r="M6" s="506"/>
      <c r="N6" s="509"/>
      <c r="P6" s="505"/>
    </row>
    <row r="7" spans="1:16" s="504" customFormat="1" ht="16.2">
      <c r="B7" s="506"/>
      <c r="C7" s="506"/>
      <c r="D7" s="506"/>
      <c r="E7" s="506"/>
      <c r="F7" s="506"/>
      <c r="G7" s="506"/>
      <c r="H7" s="506"/>
      <c r="J7" s="506"/>
      <c r="K7" s="506"/>
      <c r="L7" s="506"/>
      <c r="M7" s="506"/>
      <c r="N7" s="509"/>
      <c r="P7" s="505"/>
    </row>
    <row r="8" spans="1:16" s="504" customFormat="1" ht="16.2">
      <c r="A8" s="506" t="s">
        <v>220</v>
      </c>
      <c r="B8" s="506"/>
      <c r="C8" s="506"/>
      <c r="D8" s="506"/>
      <c r="E8" s="506"/>
      <c r="F8" s="506"/>
      <c r="G8" s="506"/>
      <c r="H8" s="506"/>
      <c r="I8" s="506"/>
      <c r="J8" s="506"/>
      <c r="K8" s="506"/>
      <c r="L8" s="506"/>
      <c r="M8" s="506"/>
      <c r="N8" s="509"/>
      <c r="P8" s="505"/>
    </row>
    <row r="9" spans="1:16" s="504" customFormat="1" ht="16.2">
      <c r="A9" s="511" t="s">
        <v>239</v>
      </c>
      <c r="B9" s="512"/>
      <c r="C9" s="512"/>
      <c r="D9" s="512"/>
      <c r="E9" s="512"/>
      <c r="F9" s="506"/>
      <c r="G9" s="506"/>
      <c r="H9" s="506"/>
      <c r="I9" s="511"/>
      <c r="J9" s="511"/>
      <c r="K9" s="512"/>
      <c r="L9" s="512"/>
      <c r="M9" s="512"/>
      <c r="N9" s="509"/>
      <c r="P9" s="505"/>
    </row>
    <row r="10" spans="1:16" s="504" customFormat="1" ht="16.2">
      <c r="A10" s="506"/>
      <c r="B10" s="506"/>
      <c r="C10" s="506"/>
      <c r="D10" s="506"/>
      <c r="E10" s="506"/>
      <c r="F10" s="506"/>
      <c r="G10" s="506"/>
      <c r="H10" s="506"/>
      <c r="I10" s="506"/>
      <c r="J10" s="506"/>
      <c r="K10" s="506"/>
      <c r="L10" s="506"/>
      <c r="M10" s="506"/>
      <c r="N10" s="509"/>
      <c r="P10" s="505"/>
    </row>
    <row r="11" spans="1:16" s="504" customFormat="1" ht="16.2">
      <c r="A11" s="506"/>
      <c r="B11" s="506"/>
      <c r="C11" s="506"/>
      <c r="D11" s="506"/>
      <c r="E11" s="506"/>
      <c r="F11" s="506"/>
      <c r="G11" s="506"/>
      <c r="H11" s="506"/>
      <c r="I11" s="506"/>
      <c r="J11" s="506"/>
      <c r="K11" s="506"/>
      <c r="L11" s="506"/>
      <c r="M11" s="506"/>
      <c r="N11" s="509"/>
      <c r="P11" s="505"/>
    </row>
    <row r="12" spans="1:16" s="504" customFormat="1" ht="16.2">
      <c r="A12" s="506"/>
      <c r="B12" s="506"/>
      <c r="C12" s="506"/>
      <c r="D12" s="506"/>
      <c r="E12" s="506"/>
      <c r="F12" s="506"/>
      <c r="G12" s="506"/>
      <c r="H12" s="506"/>
      <c r="I12" s="506"/>
      <c r="J12" s="506"/>
      <c r="K12" s="506"/>
      <c r="L12" s="506"/>
      <c r="M12" s="506"/>
      <c r="N12" s="509"/>
      <c r="P12" s="505"/>
    </row>
    <row r="13" spans="1:16" s="504" customFormat="1" ht="16.2">
      <c r="A13" s="511" t="s">
        <v>243</v>
      </c>
      <c r="B13" s="512"/>
      <c r="C13" s="512"/>
      <c r="D13" s="512"/>
      <c r="E13" s="512"/>
      <c r="F13" s="506"/>
      <c r="G13" s="506"/>
      <c r="H13" s="506"/>
      <c r="I13" s="511"/>
      <c r="J13" s="511"/>
      <c r="K13" s="512"/>
      <c r="L13" s="512"/>
      <c r="M13" s="512"/>
      <c r="N13" s="509"/>
      <c r="P13" s="505"/>
    </row>
    <row r="14" spans="1:16" s="504" customFormat="1" ht="16.2">
      <c r="A14" s="506" t="s">
        <v>244</v>
      </c>
      <c r="B14" s="506"/>
      <c r="C14" s="506"/>
      <c r="D14" s="506"/>
      <c r="E14" s="506"/>
      <c r="F14" s="506"/>
      <c r="G14" s="506"/>
      <c r="H14" s="506"/>
      <c r="I14" s="506"/>
      <c r="J14" s="506"/>
      <c r="K14" s="506"/>
      <c r="L14" s="506"/>
      <c r="M14" s="506"/>
      <c r="N14" s="509"/>
      <c r="P14" s="505"/>
    </row>
    <row r="15" spans="1:16" s="504" customFormat="1" ht="16.2">
      <c r="A15" s="506"/>
      <c r="B15" s="506"/>
      <c r="C15" s="506"/>
      <c r="D15" s="506"/>
      <c r="E15" s="506"/>
      <c r="F15" s="506"/>
      <c r="G15" s="506"/>
      <c r="H15" s="506"/>
      <c r="I15" s="506"/>
      <c r="J15" s="506"/>
      <c r="K15" s="506"/>
      <c r="L15" s="506"/>
      <c r="M15" s="506"/>
      <c r="N15" s="509"/>
      <c r="P15" s="513"/>
    </row>
    <row r="16" spans="1:16" s="504" customFormat="1" ht="16.2">
      <c r="A16" s="506" t="s">
        <v>240</v>
      </c>
      <c r="B16" s="506"/>
      <c r="C16" s="506"/>
      <c r="D16" s="506"/>
      <c r="E16" s="506"/>
      <c r="F16" s="506"/>
      <c r="G16" s="506"/>
      <c r="H16" s="506"/>
      <c r="I16" s="506"/>
      <c r="J16" s="506"/>
      <c r="K16" s="506"/>
      <c r="L16" s="506"/>
      <c r="M16" s="506"/>
      <c r="N16" s="509"/>
      <c r="P16" s="505"/>
    </row>
    <row r="17" spans="1:18" s="504" customFormat="1" ht="16.2">
      <c r="A17" s="506"/>
      <c r="B17" s="506"/>
      <c r="C17" s="506"/>
      <c r="D17" s="506"/>
      <c r="E17" s="506"/>
      <c r="F17" s="506"/>
      <c r="G17" s="506"/>
      <c r="H17" s="506"/>
      <c r="I17" s="506"/>
      <c r="J17" s="506"/>
      <c r="K17" s="506"/>
      <c r="L17" s="506"/>
      <c r="M17" s="506"/>
      <c r="N17" s="509"/>
      <c r="P17" s="505"/>
    </row>
    <row r="18" spans="1:18" s="504" customFormat="1" ht="16.2">
      <c r="A18" s="506" t="s">
        <v>221</v>
      </c>
      <c r="B18" s="506"/>
      <c r="C18" s="506"/>
      <c r="D18" s="506"/>
      <c r="E18" s="506"/>
      <c r="F18" s="514">
        <v>50000</v>
      </c>
      <c r="G18" s="506" t="s">
        <v>63</v>
      </c>
      <c r="H18" s="506"/>
      <c r="I18" s="506"/>
      <c r="J18" s="506"/>
      <c r="K18" s="506"/>
      <c r="L18" s="506"/>
      <c r="M18" s="506"/>
      <c r="N18" s="509"/>
      <c r="P18" s="505"/>
    </row>
    <row r="19" spans="1:18" s="504" customFormat="1" ht="16.2">
      <c r="A19" s="506"/>
      <c r="B19" s="506"/>
      <c r="C19" s="506"/>
      <c r="D19" s="506"/>
      <c r="E19" s="506"/>
      <c r="F19" s="514"/>
      <c r="G19" s="506"/>
      <c r="H19" s="506"/>
      <c r="I19" s="506"/>
      <c r="J19" s="506"/>
      <c r="K19" s="506"/>
      <c r="L19" s="506"/>
      <c r="M19" s="506"/>
      <c r="N19" s="509"/>
      <c r="P19" s="505"/>
    </row>
    <row r="20" spans="1:18" s="504" customFormat="1" ht="16.2">
      <c r="A20" s="544" t="s">
        <v>222</v>
      </c>
      <c r="B20" s="506"/>
      <c r="C20" s="506"/>
      <c r="D20" s="506"/>
      <c r="E20" s="506"/>
      <c r="F20" s="514"/>
      <c r="G20" s="506"/>
      <c r="H20" s="506"/>
      <c r="I20" s="506"/>
      <c r="J20" s="506"/>
      <c r="K20" s="506"/>
      <c r="L20" s="506"/>
      <c r="M20" s="506"/>
      <c r="N20" s="509"/>
      <c r="P20" s="505"/>
    </row>
    <row r="21" spans="1:18" s="504" customFormat="1" ht="16.2">
      <c r="A21" s="506"/>
      <c r="B21" s="506"/>
      <c r="C21" s="506"/>
      <c r="D21" s="506"/>
      <c r="E21" s="506"/>
      <c r="F21" s="514"/>
      <c r="G21" s="506"/>
      <c r="H21" s="506"/>
      <c r="I21" s="506"/>
      <c r="J21" s="506"/>
      <c r="K21" s="506"/>
      <c r="L21" s="506"/>
      <c r="M21" s="506"/>
      <c r="N21" s="509"/>
      <c r="P21" s="505"/>
    </row>
    <row r="22" spans="1:18" s="504" customFormat="1" ht="16.2">
      <c r="A22" s="515" t="s">
        <v>371</v>
      </c>
      <c r="B22" s="506" t="s">
        <v>245</v>
      </c>
      <c r="C22" s="506"/>
      <c r="D22" s="506"/>
      <c r="E22" s="506"/>
      <c r="F22" s="514">
        <v>2562.5</v>
      </c>
      <c r="G22" s="506" t="s">
        <v>63</v>
      </c>
      <c r="H22" s="506"/>
      <c r="I22" s="515"/>
      <c r="J22" s="515"/>
      <c r="K22" s="506"/>
      <c r="L22" s="506"/>
      <c r="M22" s="506"/>
      <c r="N22" s="509"/>
      <c r="P22" s="505"/>
      <c r="Q22" s="516"/>
    </row>
    <row r="23" spans="1:18" s="504" customFormat="1" ht="17.850000000000001" customHeight="1">
      <c r="A23" s="515" t="s">
        <v>322</v>
      </c>
      <c r="B23" s="506" t="s">
        <v>232</v>
      </c>
      <c r="C23" s="506"/>
      <c r="D23" s="506"/>
      <c r="E23" s="506"/>
      <c r="F23" s="514">
        <v>550</v>
      </c>
      <c r="G23" s="506" t="s">
        <v>63</v>
      </c>
      <c r="H23" s="506"/>
      <c r="I23" s="515"/>
      <c r="J23" s="515"/>
      <c r="K23" s="506"/>
      <c r="L23" s="506"/>
      <c r="M23" s="506"/>
      <c r="N23" s="509"/>
      <c r="P23" s="505"/>
      <c r="Q23" s="516"/>
    </row>
    <row r="24" spans="1:18" s="504" customFormat="1" ht="17.850000000000001" customHeight="1">
      <c r="A24" s="515" t="s">
        <v>216</v>
      </c>
      <c r="B24" s="506" t="s">
        <v>233</v>
      </c>
      <c r="C24" s="506"/>
      <c r="D24" s="506"/>
      <c r="E24" s="506"/>
      <c r="F24" s="514">
        <v>2500</v>
      </c>
      <c r="G24" s="506" t="s">
        <v>63</v>
      </c>
      <c r="H24" s="506"/>
      <c r="I24" s="515"/>
      <c r="J24" s="515"/>
      <c r="K24" s="506"/>
      <c r="L24" s="506"/>
      <c r="M24" s="506"/>
      <c r="N24" s="509"/>
      <c r="P24" s="505"/>
      <c r="Q24" s="516"/>
    </row>
    <row r="25" spans="1:18" s="504" customFormat="1" ht="16.2">
      <c r="A25" s="515"/>
      <c r="B25" s="506"/>
      <c r="C25" s="506"/>
      <c r="D25" s="506"/>
      <c r="E25" s="506"/>
      <c r="F25" s="514"/>
      <c r="G25" s="506"/>
      <c r="H25" s="506"/>
      <c r="I25" s="515"/>
      <c r="J25" s="515"/>
      <c r="K25" s="506"/>
      <c r="L25" s="506"/>
      <c r="M25" s="506"/>
      <c r="N25" s="509"/>
      <c r="P25" s="505"/>
      <c r="Q25" s="516"/>
    </row>
    <row r="26" spans="1:18" s="504" customFormat="1" ht="17.850000000000001" customHeight="1">
      <c r="A26" s="515"/>
      <c r="B26" s="506" t="s">
        <v>235</v>
      </c>
      <c r="C26" s="506"/>
      <c r="D26" s="506"/>
      <c r="E26" s="506"/>
      <c r="F26" s="517">
        <v>2600</v>
      </c>
      <c r="G26" s="518" t="s">
        <v>63</v>
      </c>
      <c r="H26" s="506"/>
      <c r="I26" s="515"/>
      <c r="J26" s="515"/>
      <c r="K26" s="506"/>
      <c r="L26" s="506"/>
      <c r="M26" s="506"/>
      <c r="N26" s="509"/>
      <c r="P26" s="505"/>
      <c r="Q26" s="516"/>
      <c r="R26" s="24"/>
    </row>
    <row r="27" spans="1:18" s="504" customFormat="1" ht="18">
      <c r="A27" s="519"/>
      <c r="B27" s="506" t="s">
        <v>234</v>
      </c>
      <c r="C27" s="506"/>
      <c r="D27" s="506"/>
      <c r="E27" s="506"/>
      <c r="F27" s="520"/>
      <c r="G27" s="521"/>
      <c r="H27" s="506"/>
      <c r="I27" s="519"/>
      <c r="J27" s="519"/>
      <c r="K27" s="506"/>
      <c r="L27" s="506"/>
      <c r="M27" s="506"/>
      <c r="N27" s="509"/>
      <c r="P27" s="505"/>
      <c r="Q27" s="516"/>
      <c r="R27" s="24"/>
    </row>
    <row r="28" spans="1:18" s="504" customFormat="1" ht="18">
      <c r="A28" s="519"/>
      <c r="B28" s="506"/>
      <c r="C28" s="506"/>
      <c r="D28" s="506"/>
      <c r="E28" s="506"/>
      <c r="F28" s="520"/>
      <c r="G28" s="521"/>
      <c r="H28" s="506"/>
      <c r="I28" s="519"/>
      <c r="J28" s="519"/>
      <c r="K28" s="506"/>
      <c r="L28" s="506"/>
      <c r="M28" s="506"/>
      <c r="N28" s="509"/>
      <c r="P28" s="505"/>
      <c r="Q28" s="516"/>
      <c r="R28" s="24"/>
    </row>
    <row r="29" spans="1:18" s="504" customFormat="1" ht="18">
      <c r="A29" s="519"/>
      <c r="B29" s="506" t="s">
        <v>269</v>
      </c>
      <c r="C29" s="506"/>
      <c r="D29" s="506"/>
      <c r="E29" s="506"/>
      <c r="F29" s="522">
        <v>576</v>
      </c>
      <c r="G29" s="523" t="s">
        <v>63</v>
      </c>
      <c r="H29" s="506"/>
      <c r="I29" s="519"/>
      <c r="J29" s="519"/>
      <c r="K29" s="506"/>
      <c r="L29" s="506"/>
      <c r="M29" s="506"/>
      <c r="N29" s="509"/>
      <c r="P29" s="524"/>
      <c r="Q29" s="516"/>
      <c r="R29" s="24"/>
    </row>
    <row r="30" spans="1:18" s="504" customFormat="1" ht="18">
      <c r="A30" s="519"/>
      <c r="B30" s="506"/>
      <c r="C30" s="506"/>
      <c r="D30" s="506"/>
      <c r="E30" s="506"/>
      <c r="F30" s="525">
        <f>F26-F29</f>
        <v>2024</v>
      </c>
      <c r="G30" s="506" t="s">
        <v>63</v>
      </c>
      <c r="H30" s="506"/>
      <c r="I30" s="519"/>
      <c r="J30" s="519"/>
      <c r="K30" s="506"/>
      <c r="L30" s="506"/>
      <c r="M30" s="506"/>
      <c r="N30" s="509"/>
      <c r="P30" s="505"/>
      <c r="Q30" s="516"/>
      <c r="R30" s="24"/>
    </row>
    <row r="31" spans="1:18" s="504" customFormat="1" ht="18">
      <c r="A31" s="519"/>
      <c r="B31" s="506"/>
      <c r="C31" s="506"/>
      <c r="D31" s="506"/>
      <c r="E31" s="506"/>
      <c r="F31" s="525"/>
      <c r="G31" s="506"/>
      <c r="H31" s="506"/>
      <c r="I31" s="506"/>
      <c r="J31" s="506"/>
      <c r="K31" s="506"/>
      <c r="L31" s="506"/>
      <c r="M31" s="506"/>
      <c r="N31" s="509"/>
      <c r="P31" s="505"/>
      <c r="R31" s="24"/>
    </row>
    <row r="32" spans="1:18" s="504" customFormat="1" ht="18">
      <c r="A32" s="519"/>
      <c r="B32" s="506" t="s">
        <v>231</v>
      </c>
      <c r="C32" s="506"/>
      <c r="D32" s="506"/>
      <c r="E32" s="506"/>
      <c r="F32" s="526">
        <v>2000</v>
      </c>
      <c r="G32" s="506" t="s">
        <v>63</v>
      </c>
      <c r="H32" s="506"/>
      <c r="I32" s="506"/>
      <c r="J32" s="506"/>
      <c r="K32" s="506"/>
      <c r="L32" s="506"/>
      <c r="M32" s="506"/>
      <c r="N32" s="509"/>
      <c r="P32" s="505"/>
      <c r="R32" s="24"/>
    </row>
    <row r="33" spans="1:18" s="504" customFormat="1" ht="17.399999999999999">
      <c r="A33" s="512"/>
      <c r="B33" s="506" t="s">
        <v>241</v>
      </c>
      <c r="C33" s="506"/>
      <c r="D33" s="506"/>
      <c r="E33" s="506"/>
      <c r="F33" s="527"/>
      <c r="G33" s="512"/>
      <c r="H33" s="512"/>
      <c r="I33" s="512"/>
      <c r="J33" s="512"/>
      <c r="K33" s="506"/>
      <c r="L33" s="506"/>
      <c r="M33" s="506"/>
      <c r="N33" s="528"/>
      <c r="O33" s="528"/>
      <c r="P33" s="528"/>
      <c r="Q33" s="528"/>
      <c r="R33" s="24"/>
    </row>
    <row r="34" spans="1:18" s="504" customFormat="1" ht="17.399999999999999">
      <c r="A34" s="512"/>
      <c r="B34" s="506" t="s">
        <v>242</v>
      </c>
      <c r="C34" s="506"/>
      <c r="D34" s="506"/>
      <c r="E34" s="506"/>
      <c r="F34" s="527"/>
      <c r="G34" s="512"/>
      <c r="H34" s="512"/>
      <c r="I34" s="512"/>
      <c r="J34" s="512"/>
      <c r="K34" s="506"/>
      <c r="L34" s="506"/>
      <c r="M34" s="506"/>
      <c r="N34" s="528"/>
      <c r="O34" s="528"/>
      <c r="P34" s="528"/>
      <c r="Q34" s="528"/>
      <c r="R34" s="24"/>
    </row>
    <row r="35" spans="1:18" s="504" customFormat="1" ht="6.9" customHeight="1">
      <c r="A35" s="519"/>
      <c r="B35" s="506"/>
      <c r="C35" s="506"/>
      <c r="D35" s="506"/>
      <c r="E35" s="506"/>
      <c r="F35" s="529"/>
      <c r="G35" s="530"/>
      <c r="H35" s="506"/>
      <c r="I35" s="506"/>
      <c r="J35" s="506"/>
      <c r="K35" s="506"/>
      <c r="L35" s="506"/>
      <c r="M35" s="506"/>
      <c r="N35" s="509"/>
      <c r="P35" s="505"/>
      <c r="R35" s="24"/>
    </row>
    <row r="36" spans="1:18" s="504" customFormat="1" ht="18">
      <c r="A36" s="519"/>
      <c r="B36" s="506"/>
      <c r="C36" s="506"/>
      <c r="D36" s="506"/>
      <c r="E36" s="506"/>
      <c r="F36" s="525"/>
      <c r="G36" s="506"/>
      <c r="H36" s="506"/>
      <c r="I36" s="506"/>
      <c r="J36" s="506"/>
      <c r="K36" s="506"/>
      <c r="L36" s="506"/>
      <c r="M36" s="506"/>
      <c r="N36" s="509"/>
      <c r="P36" s="505"/>
      <c r="R36" s="24"/>
    </row>
    <row r="37" spans="1:18" s="504" customFormat="1" ht="18">
      <c r="A37" s="519" t="s">
        <v>223</v>
      </c>
      <c r="B37" s="506"/>
      <c r="C37" s="506"/>
      <c r="D37" s="506"/>
      <c r="E37" s="506"/>
      <c r="F37" s="525">
        <v>40300</v>
      </c>
      <c r="G37" s="506" t="s">
        <v>63</v>
      </c>
      <c r="H37" s="506"/>
      <c r="I37" s="506"/>
      <c r="J37" s="506"/>
      <c r="K37" s="506"/>
      <c r="L37" s="506"/>
      <c r="M37" s="506"/>
      <c r="N37" s="509"/>
      <c r="P37" s="505"/>
      <c r="R37" s="24"/>
    </row>
    <row r="38" spans="1:18" s="504" customFormat="1" ht="6.9" customHeight="1">
      <c r="A38" s="519"/>
      <c r="B38" s="506"/>
      <c r="C38" s="506"/>
      <c r="D38" s="506"/>
      <c r="E38" s="506"/>
      <c r="F38" s="529"/>
      <c r="G38" s="530"/>
      <c r="H38" s="506"/>
      <c r="I38" s="506"/>
      <c r="J38" s="506"/>
      <c r="K38" s="506"/>
      <c r="L38" s="506"/>
      <c r="M38" s="506"/>
      <c r="N38" s="509"/>
      <c r="P38" s="505"/>
      <c r="R38" s="24"/>
    </row>
    <row r="39" spans="1:18" s="504" customFormat="1" ht="18">
      <c r="A39" s="519"/>
      <c r="B39" s="506"/>
      <c r="C39" s="506"/>
      <c r="D39" s="506"/>
      <c r="E39" s="506"/>
      <c r="F39" s="525"/>
      <c r="G39" s="506"/>
      <c r="H39" s="506"/>
      <c r="I39" s="506"/>
      <c r="J39" s="506"/>
      <c r="K39" s="506"/>
      <c r="L39" s="506"/>
      <c r="M39" s="506"/>
      <c r="N39" s="509"/>
      <c r="P39" s="505"/>
      <c r="R39" s="24"/>
    </row>
    <row r="40" spans="1:18" s="504" customFormat="1" ht="18">
      <c r="A40" s="531" t="s">
        <v>224</v>
      </c>
      <c r="B40" s="532"/>
      <c r="C40" s="532"/>
      <c r="D40" s="532"/>
      <c r="E40" s="532"/>
      <c r="F40" s="533">
        <v>1441</v>
      </c>
      <c r="G40" s="532" t="s">
        <v>63</v>
      </c>
      <c r="H40" s="532"/>
      <c r="I40" s="532"/>
      <c r="J40" s="532"/>
      <c r="K40" s="532"/>
      <c r="L40" s="532"/>
      <c r="M40" s="532"/>
      <c r="N40" s="509"/>
      <c r="P40" s="505"/>
      <c r="R40" s="24"/>
    </row>
    <row r="41" spans="1:18" s="504" customFormat="1" ht="6.9" customHeight="1">
      <c r="A41" s="519"/>
      <c r="B41" s="506"/>
      <c r="C41" s="506"/>
      <c r="D41" s="506"/>
      <c r="E41" s="506"/>
      <c r="F41" s="534"/>
      <c r="G41" s="530"/>
      <c r="H41" s="506"/>
      <c r="I41" s="506"/>
      <c r="J41" s="506"/>
      <c r="K41" s="506"/>
      <c r="L41" s="506"/>
      <c r="M41" s="506"/>
      <c r="N41" s="509"/>
      <c r="P41" s="505"/>
      <c r="R41" s="24"/>
    </row>
    <row r="42" spans="1:18" s="504" customFormat="1" ht="18">
      <c r="A42" s="519"/>
      <c r="B42" s="506"/>
      <c r="C42" s="506"/>
      <c r="D42" s="506"/>
      <c r="E42" s="506"/>
      <c r="F42" s="514"/>
      <c r="G42" s="506"/>
      <c r="H42" s="506"/>
      <c r="I42" s="506"/>
      <c r="J42" s="506"/>
      <c r="K42" s="506"/>
      <c r="L42" s="506"/>
      <c r="M42" s="506"/>
      <c r="N42" s="509"/>
      <c r="P42" s="505"/>
      <c r="R42" s="24"/>
    </row>
    <row r="43" spans="1:18" s="504" customFormat="1" ht="17.399999999999999">
      <c r="A43" s="519" t="s">
        <v>246</v>
      </c>
      <c r="B43" s="506"/>
      <c r="C43" s="506"/>
      <c r="D43" s="535">
        <v>1</v>
      </c>
      <c r="E43" s="535"/>
      <c r="F43" s="536">
        <f>F40*1</f>
        <v>1441</v>
      </c>
      <c r="G43" s="506" t="s">
        <v>63</v>
      </c>
      <c r="H43" s="506"/>
      <c r="I43" s="506"/>
      <c r="J43" s="506"/>
      <c r="K43" s="506"/>
      <c r="N43" s="535"/>
      <c r="P43" s="505"/>
      <c r="Q43" s="537"/>
      <c r="R43" s="24"/>
    </row>
    <row r="44" spans="1:18" s="504" customFormat="1" ht="17.850000000000001" customHeight="1">
      <c r="A44" s="519" t="s">
        <v>225</v>
      </c>
      <c r="B44" s="506"/>
      <c r="C44" s="506"/>
      <c r="D44" s="535">
        <v>1.19</v>
      </c>
      <c r="E44" s="535"/>
      <c r="F44" s="536">
        <f>INT((F40*D44+0.025)/0.05)*0.05</f>
        <v>1714.8000000000002</v>
      </c>
      <c r="G44" s="506" t="s">
        <v>63</v>
      </c>
      <c r="H44" s="506"/>
      <c r="I44" s="506"/>
      <c r="J44" s="506"/>
      <c r="K44" s="506"/>
      <c r="N44" s="535"/>
      <c r="P44" s="505"/>
      <c r="Q44" s="537"/>
      <c r="R44" s="24"/>
    </row>
    <row r="45" spans="1:18" s="504" customFormat="1" ht="17.850000000000001" customHeight="1">
      <c r="A45" s="519" t="s">
        <v>226</v>
      </c>
      <c r="B45" s="506"/>
      <c r="C45" s="506"/>
      <c r="D45" s="535">
        <v>0.1</v>
      </c>
      <c r="E45" s="535"/>
      <c r="F45" s="536">
        <f>ROUND(F40*D45,2)</f>
        <v>144.1</v>
      </c>
      <c r="G45" s="506" t="s">
        <v>63</v>
      </c>
      <c r="H45" s="506"/>
      <c r="I45" s="506"/>
      <c r="J45" s="506"/>
      <c r="K45" s="506"/>
      <c r="N45" s="535"/>
      <c r="P45" s="505"/>
      <c r="Q45" s="537"/>
      <c r="R45" s="24"/>
    </row>
    <row r="46" spans="1:18" s="504" customFormat="1" ht="17.850000000000001" customHeight="1">
      <c r="A46" s="519" t="s">
        <v>227</v>
      </c>
      <c r="B46" s="506"/>
      <c r="C46" s="506"/>
      <c r="D46" s="506"/>
      <c r="E46" s="506"/>
      <c r="F46" s="538">
        <v>24</v>
      </c>
      <c r="G46" s="506" t="s">
        <v>63</v>
      </c>
      <c r="H46" s="506"/>
      <c r="I46" s="506"/>
      <c r="J46" s="506"/>
      <c r="K46" s="506"/>
      <c r="L46" s="506"/>
      <c r="M46" s="506"/>
      <c r="N46" s="509"/>
      <c r="P46" s="505"/>
      <c r="Q46" s="537"/>
      <c r="R46" s="24"/>
    </row>
    <row r="47" spans="1:18" s="504" customFormat="1" ht="6.9" customHeight="1">
      <c r="A47" s="519"/>
      <c r="B47" s="506"/>
      <c r="C47" s="506"/>
      <c r="D47" s="506"/>
      <c r="E47" s="506"/>
      <c r="F47" s="534"/>
      <c r="G47" s="530"/>
      <c r="H47" s="506"/>
      <c r="I47" s="506"/>
      <c r="J47" s="506"/>
      <c r="K47" s="506"/>
      <c r="L47" s="506"/>
      <c r="M47" s="506"/>
      <c r="N47" s="509"/>
      <c r="P47" s="505"/>
      <c r="R47" s="24"/>
    </row>
    <row r="48" spans="1:18" s="504" customFormat="1" ht="18">
      <c r="A48" s="519"/>
      <c r="B48" s="506"/>
      <c r="C48" s="506"/>
      <c r="D48" s="506"/>
      <c r="E48" s="506"/>
      <c r="F48" s="514"/>
      <c r="G48" s="506"/>
      <c r="H48" s="506"/>
      <c r="I48" s="506"/>
      <c r="J48" s="506"/>
      <c r="K48" s="506"/>
      <c r="L48" s="506"/>
      <c r="M48" s="506"/>
      <c r="N48" s="509"/>
      <c r="P48" s="505"/>
      <c r="R48" s="24"/>
    </row>
    <row r="49" spans="1:18" s="504" customFormat="1" ht="17.399999999999999">
      <c r="A49" s="539" t="s">
        <v>294</v>
      </c>
      <c r="B49" s="540"/>
      <c r="C49" s="540"/>
      <c r="D49" s="540"/>
      <c r="E49" s="540"/>
      <c r="F49" s="541">
        <f>SUM(F43:F46)</f>
        <v>3323.9</v>
      </c>
      <c r="G49" s="540" t="s">
        <v>63</v>
      </c>
      <c r="H49" s="505"/>
      <c r="I49" s="505"/>
      <c r="J49" s="505"/>
      <c r="K49" s="505"/>
      <c r="L49" s="505"/>
      <c r="M49" s="505"/>
      <c r="N49" s="505"/>
      <c r="O49" s="505"/>
      <c r="P49" s="505"/>
      <c r="R49" s="24"/>
    </row>
    <row r="50" spans="1:18" s="504" customFormat="1" ht="6.9" customHeight="1">
      <c r="A50" s="519"/>
      <c r="B50" s="506"/>
      <c r="C50" s="506"/>
      <c r="D50" s="506"/>
      <c r="E50" s="506"/>
      <c r="F50" s="534"/>
      <c r="G50" s="530"/>
      <c r="H50" s="506"/>
      <c r="I50" s="506"/>
      <c r="J50" s="506"/>
      <c r="K50" s="506"/>
      <c r="L50" s="506"/>
      <c r="M50" s="506"/>
      <c r="N50" s="509"/>
      <c r="P50" s="505"/>
      <c r="R50" s="24"/>
    </row>
    <row r="51" spans="1:18" s="504" customFormat="1" ht="6.9" customHeight="1">
      <c r="A51" s="519"/>
      <c r="B51" s="506"/>
      <c r="C51" s="506"/>
      <c r="D51" s="506"/>
      <c r="E51" s="506"/>
      <c r="F51" s="514"/>
      <c r="G51" s="506"/>
      <c r="H51" s="506"/>
      <c r="I51" s="506"/>
      <c r="J51" s="506"/>
      <c r="K51" s="506"/>
      <c r="L51" s="506"/>
      <c r="M51" s="506"/>
      <c r="N51" s="509"/>
      <c r="P51" s="505"/>
      <c r="R51" s="24"/>
    </row>
    <row r="52" spans="1:18" s="504" customFormat="1" ht="18">
      <c r="A52" s="519"/>
      <c r="B52" s="506"/>
      <c r="C52" s="506"/>
      <c r="D52" s="506"/>
      <c r="E52" s="506"/>
      <c r="F52" s="514"/>
      <c r="G52" s="506"/>
      <c r="H52" s="506"/>
      <c r="I52" s="506"/>
      <c r="J52" s="506"/>
      <c r="K52" s="506"/>
      <c r="L52" s="506"/>
      <c r="M52" s="506"/>
      <c r="N52" s="509"/>
      <c r="P52" s="505"/>
      <c r="R52" s="24"/>
    </row>
    <row r="53" spans="1:18" s="548" customFormat="1" ht="17.399999999999999">
      <c r="A53" s="543" t="s">
        <v>230</v>
      </c>
      <c r="B53" s="544"/>
      <c r="C53" s="544"/>
      <c r="D53" s="544"/>
      <c r="E53" s="544"/>
      <c r="F53" s="545"/>
      <c r="G53" s="544"/>
      <c r="H53" s="544"/>
      <c r="I53" s="544"/>
      <c r="J53" s="544"/>
      <c r="K53" s="546"/>
      <c r="L53" s="544"/>
      <c r="M53" s="544"/>
      <c r="N53" s="547"/>
      <c r="P53" s="549"/>
      <c r="R53" s="27"/>
    </row>
    <row r="54" spans="1:18" s="504" customFormat="1" ht="22.5" customHeight="1">
      <c r="A54" s="519" t="s">
        <v>228</v>
      </c>
      <c r="B54" s="506"/>
      <c r="C54" s="506"/>
      <c r="D54" s="506"/>
      <c r="E54" s="506"/>
      <c r="F54" s="514"/>
      <c r="G54" s="506"/>
      <c r="H54" s="506"/>
      <c r="I54" s="519"/>
      <c r="J54" s="506"/>
      <c r="L54" s="506"/>
      <c r="M54" s="506"/>
      <c r="N54" s="509"/>
      <c r="P54" s="505"/>
    </row>
    <row r="55" spans="1:18" s="504" customFormat="1" ht="16.2">
      <c r="A55" s="519" t="s">
        <v>236</v>
      </c>
      <c r="B55" s="506"/>
      <c r="C55" s="506"/>
      <c r="D55" s="506"/>
      <c r="E55" s="506"/>
      <c r="F55" s="514"/>
      <c r="G55" s="506"/>
      <c r="H55" s="506"/>
      <c r="I55" s="519"/>
      <c r="J55" s="506"/>
      <c r="L55" s="506"/>
      <c r="M55" s="506"/>
      <c r="N55" s="509"/>
      <c r="P55" s="505"/>
    </row>
    <row r="56" spans="1:18" s="504" customFormat="1" ht="16.2">
      <c r="A56" s="519" t="s">
        <v>237</v>
      </c>
      <c r="B56" s="506"/>
      <c r="C56" s="506"/>
      <c r="D56" s="506"/>
      <c r="E56" s="506"/>
      <c r="F56" s="514"/>
      <c r="G56" s="506"/>
      <c r="H56" s="506"/>
      <c r="I56" s="519"/>
      <c r="J56" s="506"/>
      <c r="L56" s="506"/>
      <c r="M56" s="506"/>
      <c r="N56" s="509"/>
      <c r="P56" s="505"/>
    </row>
    <row r="57" spans="1:18" s="504" customFormat="1" ht="16.2">
      <c r="A57" s="519"/>
      <c r="B57" s="506"/>
      <c r="C57" s="506"/>
      <c r="D57" s="506"/>
      <c r="E57" s="506"/>
      <c r="F57" s="514"/>
      <c r="G57" s="506"/>
      <c r="H57" s="506"/>
      <c r="I57" s="506"/>
      <c r="J57" s="506"/>
      <c r="L57" s="506"/>
      <c r="M57" s="506"/>
      <c r="N57" s="509"/>
      <c r="P57" s="505"/>
    </row>
    <row r="58" spans="1:18" s="504" customFormat="1" ht="16.2">
      <c r="A58" s="789" t="s">
        <v>314</v>
      </c>
      <c r="B58" s="506"/>
      <c r="C58" s="506"/>
      <c r="D58" s="506"/>
      <c r="E58" s="506"/>
      <c r="F58" s="514"/>
      <c r="G58" s="506"/>
      <c r="H58" s="506"/>
      <c r="I58" s="519"/>
      <c r="J58" s="506"/>
      <c r="L58" s="506"/>
      <c r="M58" s="506"/>
      <c r="N58" s="509"/>
      <c r="P58" s="505"/>
    </row>
    <row r="59" spans="1:18" s="504" customFormat="1" ht="16.2">
      <c r="A59" s="519" t="s">
        <v>229</v>
      </c>
      <c r="B59" s="506"/>
      <c r="C59" s="506"/>
      <c r="D59" s="506"/>
      <c r="E59" s="506"/>
      <c r="F59" s="514"/>
      <c r="G59" s="506"/>
      <c r="H59" s="506"/>
      <c r="I59" s="519"/>
      <c r="J59" s="506"/>
      <c r="L59" s="506"/>
      <c r="M59" s="506"/>
      <c r="N59" s="509"/>
      <c r="P59" s="505"/>
    </row>
    <row r="60" spans="1:18" s="504" customFormat="1" ht="16.2">
      <c r="A60" s="550"/>
      <c r="B60" s="509"/>
      <c r="C60" s="509"/>
      <c r="D60" s="509"/>
      <c r="E60" s="509"/>
      <c r="F60" s="551"/>
      <c r="G60" s="509"/>
      <c r="H60" s="509"/>
      <c r="I60" s="509"/>
      <c r="J60" s="509"/>
      <c r="L60" s="509"/>
      <c r="M60" s="509"/>
      <c r="N60" s="509"/>
      <c r="P60" s="505" t="s">
        <v>217</v>
      </c>
    </row>
    <row r="61" spans="1:18" s="504" customFormat="1" ht="16.2">
      <c r="A61" s="506" t="s">
        <v>238</v>
      </c>
      <c r="B61" s="509"/>
      <c r="C61" s="509"/>
      <c r="D61" s="509"/>
      <c r="E61" s="509"/>
      <c r="F61" s="551"/>
      <c r="G61" s="509"/>
      <c r="H61" s="509"/>
      <c r="I61" s="509"/>
      <c r="J61" s="509"/>
      <c r="L61" s="509"/>
      <c r="M61" s="509"/>
      <c r="N61" s="509"/>
      <c r="P61" s="505"/>
    </row>
    <row r="62" spans="1:18" s="504" customFormat="1" ht="16.2">
      <c r="A62" s="506"/>
      <c r="B62" s="509"/>
      <c r="C62" s="509"/>
      <c r="D62" s="509"/>
      <c r="E62" s="509"/>
      <c r="F62" s="551"/>
      <c r="G62" s="509"/>
      <c r="H62" s="509"/>
      <c r="I62" s="509"/>
      <c r="J62" s="509"/>
      <c r="K62" s="509"/>
      <c r="L62" s="509"/>
      <c r="M62" s="509"/>
      <c r="N62" s="509"/>
      <c r="P62" s="505"/>
    </row>
    <row r="63" spans="1:18" s="504" customFormat="1" ht="16.2">
      <c r="A63" s="506" t="s">
        <v>218</v>
      </c>
      <c r="B63" s="554">
        <v>10800</v>
      </c>
      <c r="C63" s="554" t="s">
        <v>63</v>
      </c>
      <c r="D63" s="506"/>
      <c r="E63" s="506" t="s">
        <v>3</v>
      </c>
      <c r="G63" s="509"/>
      <c r="H63" s="509"/>
      <c r="I63" s="554">
        <v>12620</v>
      </c>
      <c r="J63" s="554" t="s">
        <v>63</v>
      </c>
      <c r="L63" s="506" t="s">
        <v>5</v>
      </c>
      <c r="M63" s="509"/>
      <c r="N63" s="554">
        <v>21410</v>
      </c>
      <c r="O63" s="554" t="s">
        <v>63</v>
      </c>
      <c r="P63" s="505"/>
    </row>
    <row r="64" spans="1:18" s="504" customFormat="1" ht="16.2">
      <c r="A64" s="506" t="s">
        <v>67</v>
      </c>
      <c r="B64" s="554">
        <v>14800</v>
      </c>
      <c r="C64" s="554" t="s">
        <v>63</v>
      </c>
      <c r="D64" s="506"/>
      <c r="E64" s="506" t="s">
        <v>6</v>
      </c>
      <c r="G64" s="509"/>
      <c r="H64" s="509"/>
      <c r="I64" s="554">
        <v>13520.319065052099</v>
      </c>
      <c r="J64" s="554" t="s">
        <v>63</v>
      </c>
      <c r="L64" s="506" t="s">
        <v>7</v>
      </c>
      <c r="M64" s="509"/>
      <c r="N64" s="554">
        <v>18339.624612785134</v>
      </c>
      <c r="O64" s="554" t="s">
        <v>63</v>
      </c>
      <c r="P64" s="505"/>
    </row>
    <row r="65" spans="1:16" s="504" customFormat="1" ht="16.2">
      <c r="A65" s="506" t="s">
        <v>68</v>
      </c>
      <c r="B65" s="554">
        <v>12845</v>
      </c>
      <c r="C65" s="554" t="s">
        <v>63</v>
      </c>
      <c r="D65" s="506"/>
      <c r="E65" s="506" t="s">
        <v>8</v>
      </c>
      <c r="G65" s="509"/>
      <c r="H65" s="509"/>
      <c r="I65" s="554">
        <v>27150.282455646298</v>
      </c>
      <c r="J65" s="554" t="s">
        <v>63</v>
      </c>
      <c r="L65" s="506" t="s">
        <v>9</v>
      </c>
      <c r="M65" s="509"/>
      <c r="N65" s="554">
        <v>17245</v>
      </c>
      <c r="O65" s="554" t="s">
        <v>63</v>
      </c>
      <c r="P65" s="505"/>
    </row>
    <row r="66" spans="1:16" s="504" customFormat="1" ht="16.2">
      <c r="A66" s="506" t="s">
        <v>10</v>
      </c>
      <c r="B66" s="554">
        <v>18814.871141319738</v>
      </c>
      <c r="C66" s="554" t="s">
        <v>63</v>
      </c>
      <c r="D66" s="506"/>
      <c r="E66" s="506" t="s">
        <v>11</v>
      </c>
      <c r="G66" s="509"/>
      <c r="H66" s="509"/>
      <c r="I66" s="554">
        <v>20724.797240214026</v>
      </c>
      <c r="J66" s="554" t="s">
        <v>63</v>
      </c>
      <c r="L66" s="506" t="s">
        <v>12</v>
      </c>
      <c r="M66" s="509"/>
      <c r="N66" s="554">
        <v>30355</v>
      </c>
      <c r="O66" s="554" t="s">
        <v>63</v>
      </c>
      <c r="P66" s="505"/>
    </row>
    <row r="67" spans="1:16" s="504" customFormat="1" ht="16.2">
      <c r="A67" s="506" t="s">
        <v>13</v>
      </c>
      <c r="B67" s="554">
        <v>4650</v>
      </c>
      <c r="C67" s="554" t="s">
        <v>63</v>
      </c>
      <c r="D67" s="506"/>
      <c r="E67" s="506" t="s">
        <v>14</v>
      </c>
      <c r="G67" s="509"/>
      <c r="H67" s="509"/>
      <c r="I67" s="554">
        <v>13400</v>
      </c>
      <c r="J67" s="554" t="s">
        <v>63</v>
      </c>
      <c r="L67" s="506" t="s">
        <v>15</v>
      </c>
      <c r="M67" s="509"/>
      <c r="N67" s="554">
        <v>21595</v>
      </c>
      <c r="O67" s="554" t="s">
        <v>63</v>
      </c>
      <c r="P67" s="505"/>
    </row>
    <row r="68" spans="1:16" s="504" customFormat="1" ht="16.2">
      <c r="A68" s="506" t="s">
        <v>16</v>
      </c>
      <c r="B68" s="554">
        <v>17185</v>
      </c>
      <c r="C68" s="554" t="s">
        <v>63</v>
      </c>
      <c r="D68" s="506"/>
      <c r="E68" s="506" t="s">
        <v>17</v>
      </c>
      <c r="G68" s="509"/>
      <c r="H68" s="509"/>
      <c r="I68" s="554">
        <v>11015</v>
      </c>
      <c r="J68" s="554" t="s">
        <v>63</v>
      </c>
      <c r="L68" s="506" t="s">
        <v>18</v>
      </c>
      <c r="M68" s="509"/>
      <c r="N68" s="554">
        <v>8890</v>
      </c>
      <c r="O68" s="554" t="s">
        <v>63</v>
      </c>
      <c r="P68" s="505"/>
    </row>
    <row r="69" spans="1:16" s="504" customFormat="1" ht="16.2">
      <c r="A69" s="506" t="s">
        <v>19</v>
      </c>
      <c r="B69" s="554">
        <v>13046</v>
      </c>
      <c r="C69" s="554" t="s">
        <v>63</v>
      </c>
      <c r="D69" s="506"/>
      <c r="E69" s="506" t="s">
        <v>20</v>
      </c>
      <c r="G69" s="509"/>
      <c r="H69" s="509"/>
      <c r="I69" s="554">
        <v>4865</v>
      </c>
      <c r="J69" s="554" t="s">
        <v>63</v>
      </c>
      <c r="L69" s="506" t="s">
        <v>74</v>
      </c>
      <c r="M69" s="509"/>
      <c r="N69" s="554">
        <v>26410</v>
      </c>
      <c r="O69" s="554" t="s">
        <v>63</v>
      </c>
      <c r="P69" s="505"/>
    </row>
    <row r="70" spans="1:16" s="504" customFormat="1" ht="16.2">
      <c r="A70" s="506" t="s">
        <v>21</v>
      </c>
      <c r="B70" s="554">
        <v>13630</v>
      </c>
      <c r="C70" s="554" t="s">
        <v>63</v>
      </c>
      <c r="D70" s="506"/>
      <c r="E70" s="506" t="s">
        <v>73</v>
      </c>
      <c r="G70" s="509"/>
      <c r="H70" s="509"/>
      <c r="I70" s="554">
        <v>15085.211946408985</v>
      </c>
      <c r="J70" s="554" t="s">
        <v>63</v>
      </c>
      <c r="L70" s="506" t="s">
        <v>22</v>
      </c>
      <c r="M70" s="509"/>
      <c r="N70" s="554">
        <v>12395</v>
      </c>
      <c r="O70" s="554" t="s">
        <v>63</v>
      </c>
      <c r="P70" s="505"/>
    </row>
    <row r="71" spans="1:16" s="504" customFormat="1" ht="16.2">
      <c r="A71" s="506" t="s">
        <v>23</v>
      </c>
      <c r="B71" s="554">
        <v>12620</v>
      </c>
      <c r="C71" s="554" t="s">
        <v>63</v>
      </c>
      <c r="D71" s="506"/>
      <c r="E71" s="506" t="s">
        <v>24</v>
      </c>
      <c r="G71" s="509"/>
      <c r="H71" s="509"/>
      <c r="I71" s="554">
        <v>19405</v>
      </c>
      <c r="J71" s="554" t="s">
        <v>63</v>
      </c>
      <c r="L71" s="506" t="s">
        <v>75</v>
      </c>
      <c r="M71" s="509"/>
      <c r="N71" s="554">
        <v>24225</v>
      </c>
      <c r="O71" s="554" t="s">
        <v>63</v>
      </c>
      <c r="P71" s="505"/>
    </row>
    <row r="72" spans="1:16" s="556" customFormat="1" ht="16.2">
      <c r="A72" s="506"/>
      <c r="B72" s="503"/>
      <c r="C72" s="503"/>
      <c r="D72" s="503"/>
      <c r="E72" s="503"/>
      <c r="F72" s="503"/>
      <c r="G72" s="503"/>
      <c r="H72" s="503"/>
      <c r="I72" s="555"/>
      <c r="J72" s="555"/>
      <c r="L72" s="509"/>
      <c r="M72" s="503"/>
      <c r="N72" s="503"/>
      <c r="O72" s="504"/>
      <c r="P72" s="505"/>
    </row>
    <row r="73" spans="1:16" s="558" customFormat="1">
      <c r="A73" s="555"/>
      <c r="B73" s="555"/>
      <c r="C73" s="555"/>
      <c r="D73" s="555"/>
      <c r="E73" s="555"/>
      <c r="F73" s="557"/>
      <c r="G73" s="555"/>
      <c r="H73" s="555"/>
      <c r="I73" s="555"/>
      <c r="J73" s="555"/>
      <c r="K73" s="555"/>
      <c r="L73" s="555"/>
      <c r="M73" s="555"/>
      <c r="N73" s="555"/>
      <c r="O73" s="504"/>
      <c r="P73" s="505"/>
    </row>
    <row r="74" spans="1:16" s="561" customFormat="1" ht="16.2">
      <c r="A74" s="559"/>
      <c r="B74" s="560"/>
      <c r="C74" s="560"/>
      <c r="D74" s="560"/>
      <c r="E74" s="560"/>
      <c r="F74" s="560"/>
      <c r="G74" s="560"/>
      <c r="H74" s="560"/>
      <c r="I74" s="560"/>
      <c r="J74" s="560"/>
      <c r="K74" s="560"/>
      <c r="L74" s="560"/>
      <c r="M74" s="560"/>
      <c r="O74" s="562"/>
      <c r="P74" s="505"/>
    </row>
    <row r="75" spans="1:16" s="558" customFormat="1">
      <c r="A75" s="516"/>
      <c r="B75" s="516"/>
      <c r="C75" s="516"/>
      <c r="D75" s="516"/>
      <c r="E75" s="516"/>
      <c r="G75" s="516"/>
      <c r="H75" s="516"/>
      <c r="I75" s="516"/>
      <c r="J75" s="516"/>
      <c r="K75" s="516"/>
      <c r="L75" s="516"/>
      <c r="M75" s="516"/>
      <c r="N75" s="516"/>
      <c r="P75" s="563"/>
    </row>
    <row r="76" spans="1:16" s="558" customFormat="1">
      <c r="A76" s="516"/>
      <c r="B76" s="516"/>
      <c r="C76" s="516"/>
      <c r="D76" s="516"/>
      <c r="E76" s="516"/>
      <c r="G76" s="516"/>
      <c r="H76" s="516"/>
      <c r="I76" s="516"/>
      <c r="J76" s="516"/>
      <c r="K76" s="516"/>
      <c r="L76" s="516"/>
      <c r="M76" s="516"/>
      <c r="N76" s="516"/>
      <c r="O76" s="561"/>
      <c r="P76" s="564"/>
    </row>
    <row r="77" spans="1:16" s="558" customFormat="1">
      <c r="A77" s="516"/>
      <c r="B77" s="516"/>
      <c r="C77" s="516"/>
      <c r="D77" s="516"/>
      <c r="E77" s="516"/>
      <c r="G77" s="516"/>
      <c r="H77" s="516"/>
      <c r="I77" s="516"/>
      <c r="J77" s="516"/>
      <c r="K77" s="516"/>
      <c r="L77" s="516"/>
      <c r="M77" s="516"/>
      <c r="N77" s="516"/>
      <c r="P77" s="563"/>
    </row>
  </sheetData>
  <phoneticPr fontId="44" type="noConversion"/>
  <printOptions horizontalCentered="1"/>
  <pageMargins left="0.39370078740157483" right="0.39370078740157483" top="0.59055118110236227" bottom="0.59055118110236227" header="0.39370078740157483" footer="0.39370078740157483"/>
  <pageSetup paperSize="9" scale="65" orientation="portrait" r:id="rId1"/>
  <headerFooter alignWithMargins="0">
    <oddHeader>&amp;C&amp;"Helvetica,Fett"&amp;12 2010</oddHeader>
    <oddFooter>&amp;L8&amp;C&amp;"Helvetica,Standard" Eidg. Steuerverwaltung  -  Administration fédérale des contributions  -  Amministrazione federale delle contribuzioni</odd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8"/>
  <dimension ref="A1:N78"/>
  <sheetViews>
    <sheetView zoomScale="60" zoomScaleNormal="60" zoomScaleSheetLayoutView="40" workbookViewId="0"/>
  </sheetViews>
  <sheetFormatPr baseColWidth="10" defaultColWidth="10.33203125" defaultRowHeight="17.399999999999999"/>
  <cols>
    <col min="1" max="1" width="32.6640625" style="19" customWidth="1"/>
    <col min="2" max="14" width="10.33203125" style="19" customWidth="1"/>
    <col min="15" max="16" width="10.6640625" style="19" customWidth="1"/>
    <col min="17" max="21" width="12.6640625" style="19" customWidth="1"/>
    <col min="22" max="16384" width="10.33203125" style="19"/>
  </cols>
  <sheetData>
    <row r="1" spans="1:14" ht="20.25" customHeight="1">
      <c r="A1" s="17" t="s">
        <v>89</v>
      </c>
      <c r="B1" s="20"/>
      <c r="C1" s="20"/>
      <c r="D1" s="20"/>
      <c r="E1" s="20"/>
      <c r="F1" s="20"/>
      <c r="G1" s="20"/>
      <c r="H1" s="20"/>
      <c r="I1" s="20"/>
      <c r="J1" s="20"/>
      <c r="K1" s="20"/>
      <c r="L1" s="20"/>
      <c r="M1" s="20"/>
      <c r="N1" s="20"/>
    </row>
    <row r="2" spans="1:14" ht="20.25" customHeight="1">
      <c r="B2" s="20"/>
      <c r="C2" s="20"/>
      <c r="D2" s="20"/>
      <c r="E2" s="20"/>
      <c r="F2" s="20"/>
      <c r="G2" s="20"/>
      <c r="H2" s="20"/>
      <c r="I2" s="20"/>
      <c r="J2" s="20"/>
      <c r="K2" s="20"/>
      <c r="L2" s="20"/>
      <c r="M2" s="20"/>
      <c r="N2" s="20"/>
    </row>
    <row r="3" spans="1:14" ht="14.25" customHeight="1">
      <c r="A3" s="20" t="str">
        <f>'Page 9'!$A$3</f>
        <v>Marginal tax burden in the cantonal capitals</v>
      </c>
      <c r="B3" s="17"/>
      <c r="C3" s="17"/>
      <c r="D3" s="17"/>
      <c r="E3" s="17"/>
      <c r="F3" s="17"/>
      <c r="G3" s="17"/>
      <c r="H3" s="17"/>
      <c r="I3" s="21"/>
      <c r="J3" s="17"/>
      <c r="K3" s="17"/>
      <c r="L3" s="17"/>
      <c r="M3" s="17"/>
      <c r="N3" s="17"/>
    </row>
    <row r="4" spans="1:14" ht="15" customHeight="1">
      <c r="A4" s="20"/>
      <c r="B4" s="20"/>
      <c r="C4" s="20"/>
      <c r="D4" s="20"/>
      <c r="E4" s="20"/>
      <c r="F4" s="20"/>
      <c r="G4" s="20"/>
      <c r="H4" s="20"/>
      <c r="I4" s="20"/>
      <c r="J4" s="20"/>
      <c r="K4" s="20"/>
      <c r="L4" s="20"/>
      <c r="M4" s="20"/>
      <c r="N4" s="20"/>
    </row>
    <row r="5" spans="1:14">
      <c r="A5" s="17"/>
      <c r="B5" s="20"/>
      <c r="C5" s="20"/>
      <c r="D5" s="20"/>
      <c r="E5" s="20"/>
      <c r="F5" s="20"/>
      <c r="G5" s="20"/>
      <c r="H5" s="20"/>
      <c r="I5" s="20"/>
      <c r="J5" s="20"/>
      <c r="K5" s="20"/>
      <c r="L5" s="20"/>
      <c r="M5" s="20"/>
      <c r="N5" s="20"/>
    </row>
    <row r="6" spans="1:14">
      <c r="A6" s="20" t="str">
        <f>'Page 9'!$A$6</f>
        <v>Cantonal, municipal and church tax burden on gross earned income</v>
      </c>
      <c r="B6" s="17"/>
      <c r="C6" s="17"/>
      <c r="D6" s="17"/>
      <c r="E6" s="17"/>
      <c r="F6" s="17"/>
      <c r="H6" s="17"/>
      <c r="I6" s="17"/>
      <c r="J6" s="17"/>
      <c r="K6" s="17"/>
      <c r="L6" s="17"/>
      <c r="M6" s="17"/>
      <c r="N6" s="17"/>
    </row>
    <row r="7" spans="1:14">
      <c r="A7" s="20"/>
      <c r="B7" s="17"/>
      <c r="D7" s="17"/>
      <c r="E7" s="17"/>
      <c r="F7" s="17"/>
      <c r="H7" s="17"/>
      <c r="I7" s="17"/>
      <c r="J7" s="17"/>
      <c r="K7" s="17"/>
      <c r="L7" s="17"/>
      <c r="M7" s="17"/>
      <c r="N7" s="17"/>
    </row>
    <row r="8" spans="1:14">
      <c r="A8" s="17"/>
      <c r="B8" s="17"/>
      <c r="C8" s="17"/>
      <c r="D8" s="17"/>
      <c r="E8" s="17"/>
      <c r="F8" s="17"/>
      <c r="G8" s="17"/>
      <c r="H8" s="17"/>
      <c r="I8" s="17"/>
      <c r="J8" s="17"/>
      <c r="K8" s="17"/>
      <c r="L8" s="17"/>
      <c r="M8" s="17"/>
      <c r="N8" s="17"/>
    </row>
    <row r="9" spans="1:14" ht="18" thickBot="1">
      <c r="A9" s="17"/>
      <c r="B9" s="17"/>
      <c r="C9" s="17"/>
      <c r="D9" s="17"/>
      <c r="E9" s="17"/>
      <c r="F9" s="17"/>
      <c r="G9" s="17"/>
      <c r="H9" s="17"/>
      <c r="I9" s="17"/>
      <c r="J9" s="17"/>
      <c r="K9" s="17"/>
      <c r="L9" s="17"/>
      <c r="M9" s="17"/>
      <c r="N9" s="17"/>
    </row>
    <row r="10" spans="1:14" ht="18" thickBot="1">
      <c r="A10" s="22">
        <v>13</v>
      </c>
      <c r="B10" s="825" t="str">
        <f>'Page 9'!B10:$N$10</f>
        <v>Gross earned income in 1'000 SFr.</v>
      </c>
      <c r="C10" s="826"/>
      <c r="D10" s="826"/>
      <c r="E10" s="826"/>
      <c r="F10" s="826"/>
      <c r="G10" s="826"/>
      <c r="H10" s="826"/>
      <c r="I10" s="826"/>
      <c r="J10" s="826"/>
      <c r="K10" s="826"/>
      <c r="L10" s="826"/>
      <c r="M10" s="826"/>
      <c r="N10" s="827"/>
    </row>
    <row r="11" spans="1:14">
      <c r="A11" s="23" t="str">
        <f>'Page 9'!$A$11</f>
        <v>Cantonal capitals</v>
      </c>
      <c r="B11" s="29">
        <v>15</v>
      </c>
      <c r="C11" s="29">
        <v>20</v>
      </c>
      <c r="D11" s="29">
        <v>30</v>
      </c>
      <c r="E11" s="29">
        <v>40</v>
      </c>
      <c r="F11" s="29">
        <v>50</v>
      </c>
      <c r="G11" s="29">
        <v>60</v>
      </c>
      <c r="H11" s="29">
        <v>80</v>
      </c>
      <c r="I11" s="29">
        <v>100</v>
      </c>
      <c r="J11" s="29">
        <v>150</v>
      </c>
      <c r="K11" s="29">
        <v>200</v>
      </c>
      <c r="L11" s="29">
        <v>300</v>
      </c>
      <c r="M11" s="29">
        <v>400</v>
      </c>
      <c r="N11" s="29">
        <v>500</v>
      </c>
    </row>
    <row r="12" spans="1:14">
      <c r="B12" s="30" t="s">
        <v>71</v>
      </c>
      <c r="C12" s="30" t="s">
        <v>71</v>
      </c>
      <c r="D12" s="30" t="s">
        <v>71</v>
      </c>
      <c r="E12" s="30" t="s">
        <v>71</v>
      </c>
      <c r="F12" s="30" t="s">
        <v>71</v>
      </c>
      <c r="G12" s="30" t="s">
        <v>71</v>
      </c>
      <c r="H12" s="30" t="s">
        <v>71</v>
      </c>
      <c r="I12" s="30" t="s">
        <v>71</v>
      </c>
      <c r="J12" s="30" t="s">
        <v>71</v>
      </c>
      <c r="K12" s="30" t="s">
        <v>71</v>
      </c>
      <c r="L12" s="30" t="s">
        <v>71</v>
      </c>
      <c r="M12" s="30" t="s">
        <v>71</v>
      </c>
      <c r="N12" s="30" t="s">
        <v>71</v>
      </c>
    </row>
    <row r="13" spans="1:14">
      <c r="A13" s="23" t="str">
        <f>'Page 9'!$A$13</f>
        <v>Confederation</v>
      </c>
      <c r="B13" s="31">
        <v>20</v>
      </c>
      <c r="C13" s="31">
        <v>30</v>
      </c>
      <c r="D13" s="31">
        <v>40</v>
      </c>
      <c r="E13" s="31">
        <v>50</v>
      </c>
      <c r="F13" s="31">
        <v>60</v>
      </c>
      <c r="G13" s="31">
        <v>80</v>
      </c>
      <c r="H13" s="31">
        <v>100</v>
      </c>
      <c r="I13" s="31">
        <v>150</v>
      </c>
      <c r="J13" s="31">
        <v>200</v>
      </c>
      <c r="K13" s="31">
        <v>300</v>
      </c>
      <c r="L13" s="31">
        <v>400</v>
      </c>
      <c r="M13" s="31">
        <v>500</v>
      </c>
      <c r="N13" s="32">
        <v>1000</v>
      </c>
    </row>
    <row r="14" spans="1:14">
      <c r="B14" s="17"/>
      <c r="C14" s="17"/>
      <c r="D14" s="17"/>
      <c r="E14" s="17"/>
      <c r="F14" s="17"/>
      <c r="G14" s="17"/>
      <c r="H14" s="17"/>
      <c r="I14" s="17"/>
      <c r="J14" s="17"/>
      <c r="K14" s="17"/>
      <c r="L14" s="17"/>
      <c r="M14" s="17"/>
      <c r="N14" s="17"/>
    </row>
    <row r="15" spans="1:14">
      <c r="A15" s="17"/>
      <c r="B15" s="822" t="str">
        <f>'Page 9'!B15:$N$15</f>
        <v xml:space="preserve">Marginal tax burden in o/o </v>
      </c>
      <c r="C15" s="823"/>
      <c r="D15" s="823"/>
      <c r="E15" s="823"/>
      <c r="F15" s="823"/>
      <c r="G15" s="823"/>
      <c r="H15" s="823"/>
      <c r="I15" s="823"/>
      <c r="J15" s="823"/>
      <c r="K15" s="823"/>
      <c r="L15" s="823"/>
      <c r="M15" s="823"/>
      <c r="N15" s="824"/>
    </row>
    <row r="16" spans="1:14" ht="18.899999999999999" customHeight="1">
      <c r="A16" s="24" t="str">
        <f>'Page 9'!$A$16</f>
        <v>Zurich</v>
      </c>
      <c r="B16" s="25">
        <v>0</v>
      </c>
      <c r="C16" s="25">
        <v>0</v>
      </c>
      <c r="D16" s="25">
        <v>0</v>
      </c>
      <c r="E16" s="25">
        <v>0</v>
      </c>
      <c r="F16" s="25">
        <v>0</v>
      </c>
      <c r="G16" s="25">
        <v>4.6715</v>
      </c>
      <c r="H16" s="25">
        <v>8.6447500000000002</v>
      </c>
      <c r="I16" s="25">
        <v>12.100400000000002</v>
      </c>
      <c r="J16" s="25">
        <v>16.4285</v>
      </c>
      <c r="K16" s="25">
        <v>19.579499999999996</v>
      </c>
      <c r="L16" s="25">
        <v>22.9664</v>
      </c>
      <c r="M16" s="25">
        <v>25.5564</v>
      </c>
      <c r="N16" s="25">
        <v>26.608419999999995</v>
      </c>
    </row>
    <row r="17" spans="1:14" ht="18.899999999999999" customHeight="1">
      <c r="A17" s="24" t="str">
        <f>'Page 9'!$A$17</f>
        <v>Berne</v>
      </c>
      <c r="B17" s="25">
        <v>0</v>
      </c>
      <c r="C17" s="25">
        <v>0</v>
      </c>
      <c r="D17" s="25">
        <v>0</v>
      </c>
      <c r="E17" s="25">
        <v>0</v>
      </c>
      <c r="F17" s="25">
        <v>2.5355000000000003</v>
      </c>
      <c r="G17" s="25">
        <v>12.926499999999999</v>
      </c>
      <c r="H17" s="25">
        <v>16.394750000000002</v>
      </c>
      <c r="I17" s="25">
        <v>16.990299999999994</v>
      </c>
      <c r="J17" s="25">
        <v>21.409400000000005</v>
      </c>
      <c r="K17" s="25">
        <v>24.554600000000008</v>
      </c>
      <c r="L17" s="25">
        <v>25.764950000000002</v>
      </c>
      <c r="M17" s="25">
        <v>27.130100000000006</v>
      </c>
      <c r="N17" s="25">
        <v>27.729009999999999</v>
      </c>
    </row>
    <row r="18" spans="1:14" ht="18.899999999999999" customHeight="1">
      <c r="A18" s="24" t="str">
        <f>'Page 9'!$A$18</f>
        <v>Lucerne</v>
      </c>
      <c r="B18" s="25">
        <v>0</v>
      </c>
      <c r="C18" s="25">
        <v>0</v>
      </c>
      <c r="D18" s="25">
        <v>0</v>
      </c>
      <c r="E18" s="25">
        <v>0</v>
      </c>
      <c r="F18" s="25">
        <v>0.77700000000000002</v>
      </c>
      <c r="G18" s="25">
        <v>10.869000000000002</v>
      </c>
      <c r="H18" s="25">
        <v>14.402000000000005</v>
      </c>
      <c r="I18" s="25">
        <v>14.171000000000003</v>
      </c>
      <c r="J18" s="25">
        <v>16.983000000000001</v>
      </c>
      <c r="K18" s="25">
        <v>19.096400000000003</v>
      </c>
      <c r="L18" s="25">
        <v>19.185299999999998</v>
      </c>
      <c r="M18" s="25">
        <v>19.163800000000013</v>
      </c>
      <c r="N18" s="25">
        <v>19.18094</v>
      </c>
    </row>
    <row r="19" spans="1:14" ht="18.899999999999999" customHeight="1">
      <c r="A19" s="24" t="str">
        <f>'Page 9'!$A$19</f>
        <v>Altdorf</v>
      </c>
      <c r="B19" s="25">
        <v>0</v>
      </c>
      <c r="C19" s="25">
        <v>0</v>
      </c>
      <c r="D19" s="25">
        <v>0</v>
      </c>
      <c r="E19" s="25">
        <v>0</v>
      </c>
      <c r="F19" s="25">
        <v>0</v>
      </c>
      <c r="G19" s="25">
        <v>9.2856249999999996</v>
      </c>
      <c r="H19" s="25">
        <v>12.331309999999998</v>
      </c>
      <c r="I19" s="25">
        <v>12.361024</v>
      </c>
      <c r="J19" s="25">
        <v>12.985018</v>
      </c>
      <c r="K19" s="25">
        <v>13.282157999999999</v>
      </c>
      <c r="L19" s="25">
        <v>13.282158000000003</v>
      </c>
      <c r="M19" s="25">
        <v>13.267300999999993</v>
      </c>
      <c r="N19" s="25">
        <v>13.279186600000001</v>
      </c>
    </row>
    <row r="20" spans="1:14" ht="18.899999999999999" customHeight="1">
      <c r="A20" s="24" t="str">
        <f>'Page 9'!$A$20</f>
        <v>Schwyz</v>
      </c>
      <c r="B20" s="25">
        <v>0</v>
      </c>
      <c r="C20" s="25">
        <v>0</v>
      </c>
      <c r="D20" s="25">
        <v>0</v>
      </c>
      <c r="E20" s="25">
        <v>0</v>
      </c>
      <c r="F20" s="25">
        <v>1.4379999999999999</v>
      </c>
      <c r="G20" s="25">
        <v>7.9262499999999996</v>
      </c>
      <c r="H20" s="25">
        <v>11.93375</v>
      </c>
      <c r="I20" s="25">
        <v>14.180699999999998</v>
      </c>
      <c r="J20" s="25">
        <v>14.748300000000006</v>
      </c>
      <c r="K20" s="25">
        <v>14.748299999999995</v>
      </c>
      <c r="L20" s="25">
        <v>17.548050000000003</v>
      </c>
      <c r="M20" s="25">
        <v>18.838499999999993</v>
      </c>
      <c r="N20" s="25">
        <v>15.851100000000001</v>
      </c>
    </row>
    <row r="21" spans="1:14" ht="18.899999999999999" customHeight="1">
      <c r="A21" s="24" t="str">
        <f>'Page 9'!$A$21</f>
        <v>Sarnen</v>
      </c>
      <c r="B21" s="25">
        <v>0</v>
      </c>
      <c r="C21" s="25">
        <v>0</v>
      </c>
      <c r="D21" s="25">
        <v>0</v>
      </c>
      <c r="E21" s="25">
        <v>0</v>
      </c>
      <c r="F21" s="25">
        <v>0</v>
      </c>
      <c r="G21" s="25">
        <v>6.1275000000000004</v>
      </c>
      <c r="H21" s="25">
        <v>12.6685</v>
      </c>
      <c r="I21" s="25">
        <v>12.751100000000001</v>
      </c>
      <c r="J21" s="25">
        <v>12.3103</v>
      </c>
      <c r="K21" s="25">
        <v>12.2966</v>
      </c>
      <c r="L21" s="25">
        <v>12.310400000000001</v>
      </c>
      <c r="M21" s="25">
        <v>12.31035</v>
      </c>
      <c r="N21" s="25">
        <v>12.307629999999998</v>
      </c>
    </row>
    <row r="22" spans="1:14" ht="18.899999999999999" customHeight="1">
      <c r="A22" s="24" t="str">
        <f>'Page 9'!$A$22</f>
        <v>Stans</v>
      </c>
      <c r="B22" s="25">
        <v>0</v>
      </c>
      <c r="C22" s="25">
        <v>0</v>
      </c>
      <c r="D22" s="25">
        <v>0</v>
      </c>
      <c r="E22" s="25">
        <v>0</v>
      </c>
      <c r="F22" s="25">
        <v>0.40700000000000008</v>
      </c>
      <c r="G22" s="25">
        <v>6.6012500000000003</v>
      </c>
      <c r="H22" s="25">
        <v>12.65</v>
      </c>
      <c r="I22" s="25">
        <v>13.1745</v>
      </c>
      <c r="J22" s="25">
        <v>14.535799999999997</v>
      </c>
      <c r="K22" s="25">
        <v>15.286900000000001</v>
      </c>
      <c r="L22" s="25">
        <v>15.001650000000003</v>
      </c>
      <c r="M22" s="25">
        <v>13.419650000000003</v>
      </c>
      <c r="N22" s="25">
        <v>13.419649999999999</v>
      </c>
    </row>
    <row r="23" spans="1:14" ht="18.899999999999999" customHeight="1">
      <c r="A23" s="24" t="str">
        <f>'Page 9'!$A$23</f>
        <v>Glarus</v>
      </c>
      <c r="B23" s="25">
        <v>0</v>
      </c>
      <c r="C23" s="25">
        <v>0</v>
      </c>
      <c r="D23" s="25">
        <v>0</v>
      </c>
      <c r="E23" s="25">
        <v>0</v>
      </c>
      <c r="F23" s="25">
        <v>0</v>
      </c>
      <c r="G23" s="25">
        <v>7.4167499999999995</v>
      </c>
      <c r="H23" s="25">
        <v>11.817249999999998</v>
      </c>
      <c r="I23" s="25">
        <v>14.747299999999999</v>
      </c>
      <c r="J23" s="25">
        <v>17.030700000000003</v>
      </c>
      <c r="K23" s="25">
        <v>17.856200000000001</v>
      </c>
      <c r="L23" s="25">
        <v>19.583400000000008</v>
      </c>
      <c r="M23" s="25">
        <v>19.917399999999994</v>
      </c>
      <c r="N23" s="25">
        <v>21.310349999999996</v>
      </c>
    </row>
    <row r="24" spans="1:14" ht="18.899999999999999" customHeight="1">
      <c r="A24" s="24" t="str">
        <f>'Page 9'!$A$24</f>
        <v>Zug</v>
      </c>
      <c r="B24" s="25">
        <v>0</v>
      </c>
      <c r="C24" s="25">
        <v>0</v>
      </c>
      <c r="D24" s="25">
        <v>0</v>
      </c>
      <c r="E24" s="25">
        <v>0</v>
      </c>
      <c r="F24" s="25">
        <v>0</v>
      </c>
      <c r="G24" s="25">
        <v>1.4155000000000002</v>
      </c>
      <c r="H24" s="25">
        <v>3.5109999999999997</v>
      </c>
      <c r="I24" s="25">
        <v>5.1143999999999998</v>
      </c>
      <c r="J24" s="25">
        <v>7.3784000000000018</v>
      </c>
      <c r="K24" s="25">
        <v>14.662000000000001</v>
      </c>
      <c r="L24" s="25">
        <v>13.499799999999999</v>
      </c>
      <c r="M24" s="25">
        <v>10.644500000000006</v>
      </c>
      <c r="N24" s="25">
        <v>10.654099999999998</v>
      </c>
    </row>
    <row r="25" spans="1:14" ht="18.899999999999999" customHeight="1">
      <c r="A25" s="24" t="str">
        <f>'Page 9'!$A$25</f>
        <v>Fribourg</v>
      </c>
      <c r="B25" s="25">
        <v>0</v>
      </c>
      <c r="C25" s="25">
        <v>0</v>
      </c>
      <c r="D25" s="25">
        <v>0</v>
      </c>
      <c r="E25" s="25">
        <v>0</v>
      </c>
      <c r="F25" s="25">
        <v>3.2305000000000006</v>
      </c>
      <c r="G25" s="25">
        <v>9.2877500000000008</v>
      </c>
      <c r="H25" s="25">
        <v>14.842999999999998</v>
      </c>
      <c r="I25" s="25">
        <v>18.7165</v>
      </c>
      <c r="J25" s="25">
        <v>21.584699999999991</v>
      </c>
      <c r="K25" s="25">
        <v>23.707500000000007</v>
      </c>
      <c r="L25" s="25">
        <v>27.146450000000002</v>
      </c>
      <c r="M25" s="25">
        <v>27.829899999999995</v>
      </c>
      <c r="N25" s="25">
        <v>22.757050000000007</v>
      </c>
    </row>
    <row r="26" spans="1:14" ht="18.899999999999999" customHeight="1">
      <c r="A26" s="24" t="str">
        <f>'Page 9'!$A$26</f>
        <v>Solothurn</v>
      </c>
      <c r="B26" s="25">
        <v>0</v>
      </c>
      <c r="C26" s="25">
        <v>0</v>
      </c>
      <c r="D26" s="25">
        <v>0</v>
      </c>
      <c r="E26" s="25">
        <v>0</v>
      </c>
      <c r="F26" s="25">
        <v>10.533500000000002</v>
      </c>
      <c r="G26" s="25">
        <v>11.884500000000003</v>
      </c>
      <c r="H26" s="25">
        <v>16.387749999999997</v>
      </c>
      <c r="I26" s="25">
        <v>19.1035</v>
      </c>
      <c r="J26" s="25">
        <v>21.761299999999999</v>
      </c>
      <c r="K26" s="25">
        <v>23.703999999999997</v>
      </c>
      <c r="L26" s="25">
        <v>24.667600000000007</v>
      </c>
      <c r="M26" s="25">
        <v>24.667549999999988</v>
      </c>
      <c r="N26" s="25">
        <v>23.361600000000003</v>
      </c>
    </row>
    <row r="27" spans="1:14" ht="18.899999999999999" customHeight="1">
      <c r="A27" s="24" t="str">
        <f>'Page 9'!$A$27</f>
        <v>Basel</v>
      </c>
      <c r="B27" s="25">
        <v>0</v>
      </c>
      <c r="C27" s="25">
        <v>0</v>
      </c>
      <c r="D27" s="25">
        <v>0</v>
      </c>
      <c r="E27" s="25">
        <v>0</v>
      </c>
      <c r="F27" s="25">
        <v>0</v>
      </c>
      <c r="G27" s="25">
        <v>0</v>
      </c>
      <c r="H27" s="25">
        <v>20.545749999999998</v>
      </c>
      <c r="I27" s="25">
        <v>21.342199999999998</v>
      </c>
      <c r="J27" s="25">
        <v>21.482800000000001</v>
      </c>
      <c r="K27" s="25">
        <v>21.481049999999996</v>
      </c>
      <c r="L27" s="25">
        <v>21.482800000000001</v>
      </c>
      <c r="M27" s="25">
        <v>21.458800000000004</v>
      </c>
      <c r="N27" s="25">
        <v>24.889319999999998</v>
      </c>
    </row>
    <row r="28" spans="1:14" ht="18.899999999999999" customHeight="1">
      <c r="A28" s="24" t="str">
        <f>'Page 9'!$A$28</f>
        <v>Liestal</v>
      </c>
      <c r="B28" s="25">
        <v>0</v>
      </c>
      <c r="C28" s="25">
        <v>0</v>
      </c>
      <c r="D28" s="25">
        <v>0</v>
      </c>
      <c r="E28" s="25">
        <v>0</v>
      </c>
      <c r="F28" s="25">
        <v>0</v>
      </c>
      <c r="G28" s="25">
        <v>4.7487500000000002</v>
      </c>
      <c r="H28" s="25">
        <v>16.539250000000003</v>
      </c>
      <c r="I28" s="25">
        <v>20.639299999999999</v>
      </c>
      <c r="J28" s="25">
        <v>23.3184</v>
      </c>
      <c r="K28" s="25">
        <v>25.565700000000003</v>
      </c>
      <c r="L28" s="25">
        <v>26.446449999999988</v>
      </c>
      <c r="M28" s="25">
        <v>26.853200000000012</v>
      </c>
      <c r="N28" s="25">
        <v>27.636509999999998</v>
      </c>
    </row>
    <row r="29" spans="1:14" ht="18.899999999999999" customHeight="1">
      <c r="A29" s="24" t="str">
        <f>'Page 9'!$A$29</f>
        <v>Schaffhausen</v>
      </c>
      <c r="B29" s="25">
        <v>0</v>
      </c>
      <c r="C29" s="25">
        <v>0</v>
      </c>
      <c r="D29" s="25">
        <v>0</v>
      </c>
      <c r="E29" s="25">
        <v>0</v>
      </c>
      <c r="F29" s="25">
        <v>1.4979999999999998</v>
      </c>
      <c r="G29" s="25">
        <v>8.4167500000000004</v>
      </c>
      <c r="H29" s="25">
        <v>10.346000000000002</v>
      </c>
      <c r="I29" s="25">
        <v>14.325099999999996</v>
      </c>
      <c r="J29" s="25">
        <v>19.535600000000013</v>
      </c>
      <c r="K29" s="25">
        <v>22.123049999999989</v>
      </c>
      <c r="L29" s="25">
        <v>23.188950000000006</v>
      </c>
      <c r="M29" s="25">
        <v>23.884350000000008</v>
      </c>
      <c r="N29" s="25">
        <v>19.909389999999998</v>
      </c>
    </row>
    <row r="30" spans="1:14" ht="18.899999999999999" customHeight="1">
      <c r="A30" s="24" t="str">
        <f>'Page 9'!$A$30</f>
        <v>Herisau</v>
      </c>
      <c r="B30" s="25">
        <v>0</v>
      </c>
      <c r="C30" s="25">
        <v>0</v>
      </c>
      <c r="D30" s="25">
        <v>0</v>
      </c>
      <c r="E30" s="25">
        <v>0</v>
      </c>
      <c r="F30" s="25">
        <v>2.0305</v>
      </c>
      <c r="G30" s="25">
        <v>9.5752500000000005</v>
      </c>
      <c r="H30" s="25">
        <v>11.636250000000002</v>
      </c>
      <c r="I30" s="25">
        <v>16.899799999999999</v>
      </c>
      <c r="J30" s="25">
        <v>19.178099999999997</v>
      </c>
      <c r="K30" s="25">
        <v>19.863250000000004</v>
      </c>
      <c r="L30" s="25">
        <v>20.092649999999999</v>
      </c>
      <c r="M30" s="25">
        <v>19.872550000000011</v>
      </c>
      <c r="N30" s="25">
        <v>18.010080000000002</v>
      </c>
    </row>
    <row r="31" spans="1:14" ht="18.899999999999999" customHeight="1">
      <c r="A31" s="24" t="str">
        <f>'Page 9'!$A$31</f>
        <v>Appenzell</v>
      </c>
      <c r="B31" s="25">
        <v>0</v>
      </c>
      <c r="C31" s="25">
        <v>0</v>
      </c>
      <c r="D31" s="25">
        <v>0.43550000000000005</v>
      </c>
      <c r="E31" s="25">
        <v>1.8704999999999998</v>
      </c>
      <c r="F31" s="25">
        <v>3.3139999999999996</v>
      </c>
      <c r="G31" s="25">
        <v>6.4717500000000001</v>
      </c>
      <c r="H31" s="25">
        <v>10.524249999999999</v>
      </c>
      <c r="I31" s="25">
        <v>13.000199999999998</v>
      </c>
      <c r="J31" s="25">
        <v>13.594700000000003</v>
      </c>
      <c r="K31" s="25">
        <v>14.371099999999998</v>
      </c>
      <c r="L31" s="25">
        <v>14.011150000000002</v>
      </c>
      <c r="M31" s="25">
        <v>13.484399999999994</v>
      </c>
      <c r="N31" s="25">
        <v>12.798500000000001</v>
      </c>
    </row>
    <row r="32" spans="1:14" ht="18.899999999999999" customHeight="1">
      <c r="A32" s="24" t="str">
        <f>'Page 9'!$A$32</f>
        <v>St. Gall</v>
      </c>
      <c r="B32" s="25">
        <v>0</v>
      </c>
      <c r="C32" s="25">
        <v>0</v>
      </c>
      <c r="D32" s="25">
        <v>0</v>
      </c>
      <c r="E32" s="25">
        <v>0</v>
      </c>
      <c r="F32" s="25">
        <v>0</v>
      </c>
      <c r="G32" s="25">
        <v>6.7830000000000004</v>
      </c>
      <c r="H32" s="25">
        <v>15.091250000000004</v>
      </c>
      <c r="I32" s="25">
        <v>18.684900000000003</v>
      </c>
      <c r="J32" s="25">
        <v>22.137099999999997</v>
      </c>
      <c r="K32" s="25">
        <v>23.684649999999994</v>
      </c>
      <c r="L32" s="25">
        <v>23.950250000000008</v>
      </c>
      <c r="M32" s="25">
        <v>23.920350000000006</v>
      </c>
      <c r="N32" s="25">
        <v>22.127459999999999</v>
      </c>
    </row>
    <row r="33" spans="1:14" ht="18.899999999999999" customHeight="1">
      <c r="A33" s="24" t="str">
        <f>'Page 9'!$A$33</f>
        <v>Chur</v>
      </c>
      <c r="B33" s="25">
        <v>0</v>
      </c>
      <c r="C33" s="25">
        <v>0</v>
      </c>
      <c r="D33" s="25">
        <v>0</v>
      </c>
      <c r="E33" s="25">
        <v>0</v>
      </c>
      <c r="F33" s="25">
        <v>0</v>
      </c>
      <c r="G33" s="25">
        <v>0.79500000000000004</v>
      </c>
      <c r="H33" s="25">
        <v>10</v>
      </c>
      <c r="I33" s="25">
        <v>15.509999999999998</v>
      </c>
      <c r="J33" s="25">
        <v>18.736000000000001</v>
      </c>
      <c r="K33" s="25">
        <v>19.510999999999999</v>
      </c>
      <c r="L33" s="25">
        <v>20.125999999999998</v>
      </c>
      <c r="M33" s="25">
        <v>20.146000000000001</v>
      </c>
      <c r="N33" s="25">
        <v>20.4832</v>
      </c>
    </row>
    <row r="34" spans="1:14" ht="18.899999999999999" customHeight="1">
      <c r="A34" s="24" t="str">
        <f>'Page 9'!$A$34</f>
        <v>Aarau</v>
      </c>
      <c r="B34" s="25">
        <v>0</v>
      </c>
      <c r="C34" s="25">
        <v>0</v>
      </c>
      <c r="D34" s="25">
        <v>0</v>
      </c>
      <c r="E34" s="25">
        <v>0</v>
      </c>
      <c r="F34" s="25">
        <v>1.6130000000000002</v>
      </c>
      <c r="G34" s="25">
        <v>5.3760000000000003</v>
      </c>
      <c r="H34" s="25">
        <v>9.2959999999999994</v>
      </c>
      <c r="I34" s="25">
        <v>13.628100000000002</v>
      </c>
      <c r="J34" s="25">
        <v>17.400300000000001</v>
      </c>
      <c r="K34" s="25">
        <v>19.23715</v>
      </c>
      <c r="L34" s="25">
        <v>20.025599999999997</v>
      </c>
      <c r="M34" s="25">
        <v>20.853299999999997</v>
      </c>
      <c r="N34" s="25">
        <v>21.454039999999999</v>
      </c>
    </row>
    <row r="35" spans="1:14" ht="18.899999999999999" customHeight="1">
      <c r="A35" s="24" t="str">
        <f>'Page 9'!$A$35</f>
        <v>Frauenfeld</v>
      </c>
      <c r="B35" s="25">
        <v>0</v>
      </c>
      <c r="C35" s="25">
        <v>0</v>
      </c>
      <c r="D35" s="25">
        <v>0</v>
      </c>
      <c r="E35" s="25">
        <v>0</v>
      </c>
      <c r="F35" s="25">
        <v>1.5619999999999998</v>
      </c>
      <c r="G35" s="25">
        <v>9.5419999999999998</v>
      </c>
      <c r="H35" s="25">
        <v>13.893999999999998</v>
      </c>
      <c r="I35" s="25">
        <v>16.204399999999996</v>
      </c>
      <c r="J35" s="25">
        <v>17.450100000000006</v>
      </c>
      <c r="K35" s="25">
        <v>18.527900000000002</v>
      </c>
      <c r="L35" s="25">
        <v>19.068050000000003</v>
      </c>
      <c r="M35" s="25">
        <v>19.935949999999998</v>
      </c>
      <c r="N35" s="25">
        <v>19.949289999999994</v>
      </c>
    </row>
    <row r="36" spans="1:14" ht="18.899999999999999" customHeight="1">
      <c r="A36" s="24" t="str">
        <f>'Page 9'!$A$36</f>
        <v>Bellinzona</v>
      </c>
      <c r="B36" s="25">
        <v>0</v>
      </c>
      <c r="C36" s="25">
        <v>0</v>
      </c>
      <c r="D36" s="25">
        <v>0</v>
      </c>
      <c r="E36" s="25">
        <v>0</v>
      </c>
      <c r="F36" s="25">
        <v>0</v>
      </c>
      <c r="G36" s="25">
        <v>4.9729999999999999</v>
      </c>
      <c r="H36" s="25">
        <v>9.0777500000000018</v>
      </c>
      <c r="I36" s="25">
        <v>20.113799999999998</v>
      </c>
      <c r="J36" s="25">
        <v>22.064599999999999</v>
      </c>
      <c r="K36" s="25">
        <v>23.985550000000003</v>
      </c>
      <c r="L36" s="25">
        <v>25.55885</v>
      </c>
      <c r="M36" s="25">
        <v>25.942600000000006</v>
      </c>
      <c r="N36" s="25">
        <v>26.053830000000001</v>
      </c>
    </row>
    <row r="37" spans="1:14" ht="18.899999999999999" customHeight="1">
      <c r="A37" s="24" t="str">
        <f>'Page 9'!$A$37</f>
        <v>Lausanne</v>
      </c>
      <c r="B37" s="25">
        <v>0</v>
      </c>
      <c r="C37" s="25">
        <v>0</v>
      </c>
      <c r="D37" s="25">
        <v>0</v>
      </c>
      <c r="E37" s="25">
        <v>0</v>
      </c>
      <c r="F37" s="25">
        <v>0</v>
      </c>
      <c r="G37" s="25">
        <v>9.7007500000000011</v>
      </c>
      <c r="H37" s="25">
        <v>27.573999999999998</v>
      </c>
      <c r="I37" s="25">
        <v>17.592400000000001</v>
      </c>
      <c r="J37" s="25">
        <v>21.076599999999996</v>
      </c>
      <c r="K37" s="25">
        <v>29.668150000000011</v>
      </c>
      <c r="L37" s="25">
        <v>30.068899999999992</v>
      </c>
      <c r="M37" s="25">
        <v>32.077950000000001</v>
      </c>
      <c r="N37" s="25">
        <v>28.347109999999997</v>
      </c>
    </row>
    <row r="38" spans="1:14" ht="18.899999999999999" customHeight="1">
      <c r="A38" s="24" t="str">
        <f>'Page 9'!$A$38</f>
        <v>Sion</v>
      </c>
      <c r="B38" s="25">
        <v>0</v>
      </c>
      <c r="C38" s="25">
        <v>0</v>
      </c>
      <c r="D38" s="25">
        <v>0</v>
      </c>
      <c r="E38" s="25">
        <v>0</v>
      </c>
      <c r="F38" s="25">
        <v>2.3935</v>
      </c>
      <c r="G38" s="25">
        <v>9.1724999999999994</v>
      </c>
      <c r="H38" s="25">
        <v>11.348500000000001</v>
      </c>
      <c r="I38" s="25">
        <v>14.5055</v>
      </c>
      <c r="J38" s="25">
        <v>22.912500000000009</v>
      </c>
      <c r="K38" s="25">
        <v>23.697049999999994</v>
      </c>
      <c r="L38" s="25">
        <v>24.144099999999998</v>
      </c>
      <c r="M38" s="25">
        <v>23.760800000000003</v>
      </c>
      <c r="N38" s="25">
        <v>22.639949999999999</v>
      </c>
    </row>
    <row r="39" spans="1:14" ht="18.899999999999999" customHeight="1">
      <c r="A39" s="24" t="str">
        <f>'Page 9'!$A$39</f>
        <v>Neuchâtel</v>
      </c>
      <c r="B39" s="25">
        <v>0</v>
      </c>
      <c r="C39" s="25">
        <v>0</v>
      </c>
      <c r="D39" s="25">
        <v>0</v>
      </c>
      <c r="E39" s="25">
        <v>0</v>
      </c>
      <c r="F39" s="25">
        <v>0</v>
      </c>
      <c r="G39" s="25">
        <v>0.39211750000000001</v>
      </c>
      <c r="H39" s="25">
        <v>3.9111325000000003</v>
      </c>
      <c r="I39" s="25">
        <v>18.772759999999998</v>
      </c>
      <c r="J39" s="25">
        <v>22.699300000000004</v>
      </c>
      <c r="K39" s="25">
        <v>25.791739999999997</v>
      </c>
      <c r="L39" s="25">
        <v>28.159900000000011</v>
      </c>
      <c r="M39" s="25">
        <v>27.417664999999978</v>
      </c>
      <c r="N39" s="25">
        <v>24.624246999999997</v>
      </c>
    </row>
    <row r="40" spans="1:14" ht="18.899999999999999" customHeight="1">
      <c r="A40" s="24" t="str">
        <f>'Page 9'!$A$40</f>
        <v>Geneva</v>
      </c>
      <c r="B40" s="25">
        <v>0</v>
      </c>
      <c r="C40" s="25">
        <v>0</v>
      </c>
      <c r="D40" s="25">
        <v>0</v>
      </c>
      <c r="E40" s="25">
        <v>0</v>
      </c>
      <c r="F40" s="25">
        <v>0</v>
      </c>
      <c r="G40" s="25">
        <v>0</v>
      </c>
      <c r="H40" s="25">
        <v>12.645000000000001</v>
      </c>
      <c r="I40" s="25">
        <v>19.169099999999997</v>
      </c>
      <c r="J40" s="25">
        <v>23.280299999999997</v>
      </c>
      <c r="K40" s="25">
        <v>24.083500000000001</v>
      </c>
      <c r="L40" s="25">
        <v>25.076550000000005</v>
      </c>
      <c r="M40" s="25">
        <v>26.277850000000008</v>
      </c>
      <c r="N40" s="25">
        <v>28.002980000000001</v>
      </c>
    </row>
    <row r="41" spans="1:14" ht="18.899999999999999" customHeight="1">
      <c r="A41" s="24" t="str">
        <f>'Page 9'!$A$41</f>
        <v>Delémont</v>
      </c>
      <c r="B41" s="25">
        <v>0</v>
      </c>
      <c r="C41" s="25">
        <v>0</v>
      </c>
      <c r="D41" s="25">
        <v>0</v>
      </c>
      <c r="E41" s="25">
        <v>2.5234999999999999</v>
      </c>
      <c r="F41" s="25">
        <v>10.432000000000002</v>
      </c>
      <c r="G41" s="25">
        <v>14.955250000000001</v>
      </c>
      <c r="H41" s="25">
        <v>18.915499999999994</v>
      </c>
      <c r="I41" s="25">
        <v>20.588299999999997</v>
      </c>
      <c r="J41" s="25">
        <v>22.233000000000008</v>
      </c>
      <c r="K41" s="25">
        <v>24.73364999999999</v>
      </c>
      <c r="L41" s="25">
        <v>26.550000000000008</v>
      </c>
      <c r="M41" s="25">
        <v>26.618400000000008</v>
      </c>
      <c r="N41" s="25">
        <v>26.971679999999992</v>
      </c>
    </row>
    <row r="42" spans="1:14" ht="17.25" customHeight="1">
      <c r="A42" s="24"/>
      <c r="B42" s="25"/>
      <c r="C42" s="26"/>
      <c r="D42" s="25"/>
      <c r="E42" s="25"/>
      <c r="F42" s="25"/>
      <c r="G42" s="25"/>
      <c r="H42" s="25"/>
      <c r="I42" s="25"/>
      <c r="J42" s="25"/>
      <c r="K42" s="25"/>
      <c r="L42" s="25"/>
      <c r="M42" s="25"/>
      <c r="N42" s="25"/>
    </row>
    <row r="43" spans="1:14" ht="24" customHeight="1">
      <c r="A43" s="24" t="str">
        <f>'Page 9'!$A$43</f>
        <v>Direct federal tax</v>
      </c>
      <c r="B43" s="25">
        <v>0</v>
      </c>
      <c r="C43" s="25">
        <v>0</v>
      </c>
      <c r="D43" s="25">
        <v>0</v>
      </c>
      <c r="E43" s="25">
        <v>0</v>
      </c>
      <c r="F43" s="25">
        <v>0</v>
      </c>
      <c r="G43" s="25">
        <v>0</v>
      </c>
      <c r="H43" s="25">
        <v>0</v>
      </c>
      <c r="I43" s="25">
        <v>2.2120000000000002</v>
      </c>
      <c r="J43" s="25">
        <v>5.9939999999999998</v>
      </c>
      <c r="K43" s="25">
        <v>11.454000000000001</v>
      </c>
      <c r="L43" s="25">
        <v>11.622</v>
      </c>
      <c r="M43" s="25">
        <v>11.609</v>
      </c>
      <c r="N43" s="25">
        <v>11.619400000000001</v>
      </c>
    </row>
    <row r="44" spans="1:14" ht="27" customHeight="1">
      <c r="A44" s="28"/>
      <c r="B44" s="17"/>
      <c r="C44" s="17"/>
      <c r="D44" s="17"/>
      <c r="E44" s="17"/>
      <c r="F44" s="17"/>
      <c r="G44" s="17"/>
      <c r="H44" s="17"/>
      <c r="I44" s="17"/>
      <c r="J44" s="17"/>
      <c r="K44" s="17"/>
      <c r="L44" s="17"/>
      <c r="M44" s="17"/>
      <c r="N44" s="17"/>
    </row>
    <row r="45" spans="1:14">
      <c r="A45" s="17"/>
      <c r="B45" s="17"/>
      <c r="C45" s="17"/>
      <c r="D45" s="17"/>
      <c r="E45" s="17"/>
      <c r="F45" s="17"/>
      <c r="G45" s="17"/>
      <c r="H45" s="17"/>
      <c r="I45" s="17"/>
      <c r="J45" s="17"/>
      <c r="K45" s="17"/>
      <c r="L45" s="17"/>
      <c r="M45" s="17"/>
      <c r="N45" s="17"/>
    </row>
    <row r="46" spans="1:14">
      <c r="A46" s="17"/>
      <c r="B46" s="17"/>
      <c r="C46" s="17"/>
      <c r="D46" s="17"/>
      <c r="E46" s="17"/>
      <c r="F46" s="17"/>
      <c r="G46" s="17"/>
      <c r="H46" s="17"/>
      <c r="I46" s="17"/>
      <c r="J46" s="17"/>
      <c r="K46" s="17"/>
      <c r="L46" s="17"/>
      <c r="M46" s="17"/>
      <c r="N46" s="17"/>
    </row>
    <row r="47" spans="1:14">
      <c r="A47" s="17"/>
      <c r="B47" s="17"/>
      <c r="C47" s="17"/>
      <c r="D47" s="17"/>
      <c r="E47" s="17"/>
      <c r="F47" s="17"/>
      <c r="G47" s="17"/>
      <c r="H47" s="17"/>
      <c r="I47" s="17"/>
      <c r="J47" s="17"/>
      <c r="K47" s="17"/>
      <c r="L47" s="17"/>
      <c r="M47" s="17"/>
      <c r="N47" s="17"/>
    </row>
    <row r="48" spans="1:14">
      <c r="A48" s="17"/>
      <c r="B48" s="17"/>
      <c r="C48" s="17"/>
      <c r="D48" s="17"/>
      <c r="E48" s="17"/>
      <c r="F48" s="17"/>
      <c r="G48" s="17"/>
      <c r="H48" s="17"/>
      <c r="I48" s="17"/>
      <c r="J48" s="17"/>
      <c r="K48" s="17"/>
      <c r="L48" s="17"/>
      <c r="M48" s="17"/>
      <c r="N48" s="17"/>
    </row>
    <row r="49" spans="1:14">
      <c r="A49" s="17"/>
      <c r="B49" s="17"/>
      <c r="C49" s="17"/>
      <c r="D49" s="17"/>
      <c r="E49" s="17"/>
      <c r="F49" s="17"/>
      <c r="G49" s="17"/>
      <c r="H49" s="17"/>
      <c r="I49" s="17"/>
      <c r="J49" s="17"/>
      <c r="K49" s="17"/>
      <c r="L49" s="17"/>
      <c r="M49" s="17"/>
      <c r="N49" s="17"/>
    </row>
    <row r="50" spans="1:14">
      <c r="A50" s="17"/>
      <c r="B50" s="17"/>
      <c r="C50" s="17"/>
      <c r="D50" s="17"/>
      <c r="E50" s="17"/>
      <c r="F50" s="17"/>
      <c r="G50" s="17"/>
      <c r="H50" s="17"/>
      <c r="I50" s="17"/>
      <c r="J50" s="17"/>
      <c r="K50" s="17"/>
      <c r="L50" s="17"/>
      <c r="M50" s="17"/>
      <c r="N50" s="17"/>
    </row>
    <row r="51" spans="1:14">
      <c r="A51" s="17"/>
      <c r="B51" s="17"/>
      <c r="C51" s="17"/>
      <c r="D51" s="17"/>
      <c r="E51" s="17"/>
      <c r="F51" s="17"/>
      <c r="G51" s="17"/>
      <c r="H51" s="17"/>
      <c r="I51" s="17"/>
      <c r="J51" s="17"/>
      <c r="K51" s="17"/>
      <c r="L51" s="17"/>
      <c r="M51" s="17"/>
      <c r="N51" s="17"/>
    </row>
    <row r="52" spans="1:14">
      <c r="A52" s="17"/>
      <c r="B52" s="17"/>
      <c r="C52" s="17"/>
      <c r="D52" s="17"/>
      <c r="E52" s="17"/>
      <c r="F52" s="17"/>
      <c r="G52" s="17"/>
      <c r="H52" s="17"/>
      <c r="I52" s="17"/>
      <c r="J52" s="17"/>
      <c r="K52" s="17"/>
      <c r="L52" s="17"/>
      <c r="M52" s="17"/>
      <c r="N52" s="17"/>
    </row>
    <row r="53" spans="1:14">
      <c r="A53" s="17"/>
      <c r="B53" s="17"/>
      <c r="C53" s="17"/>
      <c r="D53" s="17"/>
      <c r="E53" s="17"/>
      <c r="F53" s="17"/>
      <c r="G53" s="17"/>
      <c r="H53" s="17"/>
      <c r="I53" s="17"/>
      <c r="J53" s="17"/>
      <c r="K53" s="17"/>
      <c r="L53" s="17"/>
      <c r="M53" s="17"/>
      <c r="N53" s="17"/>
    </row>
    <row r="54" spans="1:14">
      <c r="A54" s="17"/>
      <c r="B54" s="17"/>
      <c r="C54" s="17"/>
      <c r="D54" s="17"/>
      <c r="E54" s="17"/>
      <c r="F54" s="17"/>
      <c r="G54" s="17"/>
      <c r="H54" s="17"/>
      <c r="I54" s="17"/>
      <c r="J54" s="17"/>
      <c r="K54" s="17"/>
      <c r="L54" s="17"/>
      <c r="M54" s="17"/>
      <c r="N54" s="17"/>
    </row>
    <row r="55" spans="1:14">
      <c r="A55" s="17"/>
      <c r="B55" s="17"/>
      <c r="C55" s="17"/>
      <c r="D55" s="17"/>
      <c r="E55" s="17"/>
      <c r="F55" s="17"/>
      <c r="G55" s="17"/>
      <c r="H55" s="17"/>
      <c r="I55" s="17"/>
      <c r="J55" s="17"/>
      <c r="K55" s="17"/>
      <c r="L55" s="17"/>
      <c r="M55" s="17"/>
      <c r="N55" s="17"/>
    </row>
    <row r="56" spans="1:14">
      <c r="A56" s="17"/>
      <c r="B56" s="17"/>
      <c r="C56" s="17"/>
      <c r="D56" s="17"/>
      <c r="E56" s="17"/>
      <c r="F56" s="17"/>
      <c r="G56" s="17"/>
      <c r="H56" s="17"/>
      <c r="I56" s="17"/>
      <c r="J56" s="17"/>
      <c r="K56" s="17"/>
      <c r="L56" s="17"/>
      <c r="M56" s="17"/>
      <c r="N56" s="17"/>
    </row>
    <row r="57" spans="1:14">
      <c r="A57" s="17"/>
      <c r="B57" s="17"/>
      <c r="C57" s="17"/>
      <c r="D57" s="17"/>
      <c r="E57" s="17"/>
      <c r="F57" s="17"/>
      <c r="G57" s="17"/>
      <c r="H57" s="17"/>
      <c r="I57" s="17"/>
      <c r="J57" s="17"/>
      <c r="K57" s="17"/>
      <c r="L57" s="17"/>
      <c r="M57" s="17"/>
      <c r="N57" s="17"/>
    </row>
    <row r="58" spans="1:14">
      <c r="A58" s="17"/>
      <c r="B58" s="17"/>
      <c r="C58" s="17"/>
      <c r="D58" s="17"/>
      <c r="E58" s="17"/>
      <c r="F58" s="17"/>
      <c r="G58" s="17"/>
      <c r="H58" s="17"/>
      <c r="I58" s="17"/>
      <c r="J58" s="17"/>
      <c r="K58" s="17"/>
      <c r="L58" s="17"/>
      <c r="M58" s="17"/>
      <c r="N58" s="17"/>
    </row>
    <row r="59" spans="1:14" ht="14.25" customHeight="1">
      <c r="A59" s="17"/>
      <c r="B59" s="17"/>
      <c r="C59" s="17"/>
      <c r="D59" s="17"/>
      <c r="E59" s="17"/>
      <c r="F59" s="17"/>
      <c r="G59" s="17"/>
      <c r="H59" s="17"/>
      <c r="I59" s="17"/>
      <c r="J59" s="17"/>
      <c r="K59" s="17"/>
      <c r="L59" s="17"/>
      <c r="M59" s="17"/>
      <c r="N59" s="17"/>
    </row>
    <row r="60" spans="1:14">
      <c r="A60" s="17"/>
      <c r="B60" s="17"/>
      <c r="C60" s="17"/>
      <c r="D60" s="17"/>
      <c r="E60" s="17"/>
      <c r="F60" s="17"/>
      <c r="G60" s="17"/>
      <c r="H60" s="17"/>
      <c r="I60" s="17"/>
      <c r="J60" s="17"/>
      <c r="K60" s="17"/>
      <c r="L60" s="17"/>
      <c r="M60" s="17"/>
      <c r="N60" s="17"/>
    </row>
    <row r="61" spans="1:14">
      <c r="A61" s="17"/>
      <c r="B61" s="17"/>
      <c r="C61" s="17"/>
      <c r="D61" s="17"/>
      <c r="E61" s="17"/>
      <c r="F61" s="17"/>
      <c r="G61" s="17"/>
      <c r="H61" s="17"/>
      <c r="I61" s="17"/>
      <c r="J61" s="17"/>
      <c r="K61" s="17"/>
      <c r="L61" s="17"/>
      <c r="M61" s="17"/>
      <c r="N61" s="17"/>
    </row>
    <row r="62" spans="1:14" ht="111.75" customHeight="1">
      <c r="A62" s="17"/>
      <c r="B62" s="17"/>
      <c r="C62" s="17"/>
      <c r="D62" s="17"/>
      <c r="E62" s="17"/>
      <c r="F62" s="17"/>
      <c r="G62" s="17"/>
      <c r="H62" s="17"/>
      <c r="I62" s="17"/>
      <c r="J62" s="17"/>
      <c r="K62" s="17"/>
      <c r="L62" s="17"/>
      <c r="M62" s="17"/>
      <c r="N62" s="17"/>
    </row>
    <row r="63" spans="1:14" ht="24.75" customHeight="1">
      <c r="A63" s="17"/>
      <c r="B63" s="17"/>
      <c r="C63" s="17"/>
      <c r="D63" s="17"/>
      <c r="E63" s="17"/>
      <c r="F63" s="17"/>
      <c r="G63" s="17"/>
      <c r="H63" s="17"/>
      <c r="I63" s="17"/>
      <c r="J63" s="17"/>
      <c r="K63" s="17"/>
      <c r="L63" s="17"/>
      <c r="M63" s="17"/>
      <c r="N63" s="18"/>
    </row>
    <row r="64" spans="1:14" ht="12.75" customHeight="1"/>
    <row r="65" spans="1:14">
      <c r="A65" s="17"/>
      <c r="B65" s="17"/>
      <c r="C65" s="17"/>
      <c r="D65" s="17"/>
      <c r="E65" s="17"/>
      <c r="F65" s="17"/>
      <c r="G65" s="17"/>
      <c r="H65" s="17"/>
      <c r="I65" s="17"/>
      <c r="J65" s="17"/>
      <c r="K65" s="17"/>
      <c r="L65" s="17"/>
      <c r="M65" s="17"/>
      <c r="N65" s="17"/>
    </row>
    <row r="66" spans="1:14">
      <c r="A66" s="17"/>
      <c r="B66" s="17"/>
      <c r="C66" s="17"/>
      <c r="D66" s="17"/>
      <c r="E66" s="17"/>
      <c r="F66" s="17"/>
      <c r="G66" s="17"/>
      <c r="H66" s="17"/>
      <c r="I66" s="17"/>
      <c r="J66" s="17"/>
      <c r="K66" s="17"/>
      <c r="L66" s="17"/>
      <c r="M66" s="17"/>
      <c r="N66" s="17"/>
    </row>
    <row r="67" spans="1:14">
      <c r="A67" s="17"/>
      <c r="B67" s="17"/>
      <c r="C67" s="17"/>
      <c r="D67" s="17"/>
      <c r="E67" s="17"/>
      <c r="F67" s="17"/>
      <c r="G67" s="17"/>
      <c r="H67" s="17"/>
      <c r="I67" s="17"/>
      <c r="J67" s="17"/>
      <c r="K67" s="17"/>
      <c r="L67" s="17"/>
      <c r="M67" s="17"/>
      <c r="N67" s="17"/>
    </row>
    <row r="68" spans="1:14">
      <c r="A68" s="17"/>
      <c r="B68" s="17"/>
      <c r="C68" s="17"/>
      <c r="D68" s="17"/>
      <c r="E68" s="17"/>
      <c r="F68" s="17"/>
      <c r="G68" s="17"/>
      <c r="H68" s="17"/>
      <c r="I68" s="17"/>
      <c r="J68" s="17"/>
      <c r="K68" s="17"/>
      <c r="L68" s="17"/>
      <c r="M68" s="17"/>
      <c r="N68" s="17"/>
    </row>
    <row r="69" spans="1:14">
      <c r="A69" s="17"/>
      <c r="B69" s="17"/>
      <c r="C69" s="17"/>
      <c r="D69" s="17"/>
      <c r="E69" s="17"/>
      <c r="F69" s="17"/>
      <c r="G69" s="17"/>
      <c r="H69" s="17"/>
      <c r="I69" s="17"/>
      <c r="J69" s="17"/>
      <c r="K69" s="17"/>
      <c r="L69" s="17"/>
      <c r="M69" s="17"/>
      <c r="N69" s="17"/>
    </row>
    <row r="70" spans="1:14">
      <c r="A70" s="17"/>
      <c r="B70" s="17"/>
      <c r="C70" s="17"/>
      <c r="D70" s="17"/>
      <c r="E70" s="17"/>
      <c r="F70" s="17"/>
      <c r="G70" s="17"/>
      <c r="H70" s="17"/>
      <c r="I70" s="17"/>
      <c r="J70" s="17"/>
      <c r="K70" s="17"/>
      <c r="L70" s="17"/>
      <c r="M70" s="17"/>
      <c r="N70" s="17"/>
    </row>
    <row r="71" spans="1:14">
      <c r="A71" s="17"/>
      <c r="B71" s="17"/>
      <c r="C71" s="17"/>
      <c r="D71" s="17"/>
      <c r="E71" s="17"/>
      <c r="F71" s="17"/>
      <c r="G71" s="17"/>
      <c r="H71" s="17"/>
      <c r="I71" s="17"/>
      <c r="J71" s="17"/>
      <c r="K71" s="17"/>
      <c r="L71" s="17"/>
      <c r="M71" s="17"/>
      <c r="N71" s="17"/>
    </row>
    <row r="72" spans="1:14">
      <c r="A72" s="17"/>
      <c r="B72" s="17"/>
      <c r="C72" s="17"/>
      <c r="D72" s="17"/>
      <c r="E72" s="17"/>
      <c r="F72" s="17"/>
      <c r="G72" s="17"/>
      <c r="H72" s="17"/>
      <c r="I72" s="17"/>
      <c r="J72" s="17"/>
      <c r="K72" s="17"/>
      <c r="L72" s="17"/>
      <c r="M72" s="17"/>
      <c r="N72" s="17"/>
    </row>
    <row r="73" spans="1:14">
      <c r="A73" s="17"/>
      <c r="B73" s="17"/>
      <c r="C73" s="17"/>
      <c r="D73" s="17"/>
      <c r="E73" s="17"/>
      <c r="F73" s="17"/>
      <c r="G73" s="17"/>
      <c r="H73" s="17"/>
      <c r="I73" s="17"/>
      <c r="J73" s="17"/>
      <c r="K73" s="17"/>
      <c r="L73" s="17"/>
      <c r="M73" s="17"/>
      <c r="N73" s="17"/>
    </row>
    <row r="74" spans="1:14">
      <c r="A74" s="17"/>
      <c r="B74" s="17"/>
      <c r="C74" s="17"/>
      <c r="D74" s="17"/>
      <c r="E74" s="17"/>
      <c r="F74" s="17"/>
      <c r="G74" s="17"/>
      <c r="H74" s="17"/>
      <c r="I74" s="17"/>
      <c r="J74" s="17"/>
      <c r="K74" s="17"/>
      <c r="L74" s="17"/>
      <c r="M74" s="17"/>
      <c r="N74" s="17"/>
    </row>
    <row r="75" spans="1:14">
      <c r="A75" s="17"/>
      <c r="B75" s="17"/>
      <c r="C75" s="17"/>
      <c r="D75" s="17"/>
      <c r="E75" s="17"/>
      <c r="F75" s="17"/>
      <c r="G75" s="17"/>
      <c r="H75" s="17"/>
      <c r="I75" s="17"/>
      <c r="J75" s="17"/>
      <c r="K75" s="17"/>
      <c r="L75" s="17"/>
      <c r="M75" s="17"/>
      <c r="N75" s="17"/>
    </row>
    <row r="76" spans="1:14">
      <c r="A76" s="17"/>
      <c r="B76" s="17"/>
      <c r="C76" s="17"/>
      <c r="D76" s="17"/>
      <c r="E76" s="17"/>
      <c r="F76" s="17"/>
      <c r="G76" s="17"/>
      <c r="H76" s="17"/>
      <c r="I76" s="17"/>
      <c r="J76" s="17"/>
      <c r="K76" s="17"/>
      <c r="L76" s="17"/>
      <c r="M76" s="17"/>
      <c r="N76" s="17"/>
    </row>
    <row r="77" spans="1:14">
      <c r="A77" s="17"/>
      <c r="B77" s="17"/>
      <c r="C77" s="17"/>
      <c r="D77" s="17"/>
      <c r="E77" s="17"/>
      <c r="F77" s="17"/>
      <c r="G77" s="17"/>
      <c r="H77" s="17"/>
      <c r="I77" s="17"/>
      <c r="J77" s="17"/>
      <c r="K77" s="17"/>
      <c r="L77" s="17"/>
      <c r="M77" s="17"/>
      <c r="N77" s="17"/>
    </row>
    <row r="78" spans="1:14">
      <c r="A78" s="17"/>
      <c r="B78" s="17"/>
      <c r="C78" s="17"/>
      <c r="D78" s="17"/>
      <c r="E78" s="17"/>
      <c r="F78" s="17"/>
      <c r="G78" s="17"/>
      <c r="H78" s="17"/>
      <c r="I78" s="17"/>
      <c r="J78" s="17"/>
      <c r="K78" s="17"/>
      <c r="L78" s="17"/>
      <c r="M78" s="17"/>
      <c r="N78" s="17"/>
    </row>
  </sheetData>
  <mergeCells count="2">
    <mergeCell ref="B15:N15"/>
    <mergeCell ref="B10:N10"/>
  </mergeCells>
  <phoneticPr fontId="7" type="noConversion"/>
  <printOptions horizontalCentered="1"/>
  <pageMargins left="0.39370078740157483" right="0.39370078740157483" top="0.59055118110236227" bottom="0.59055118110236227" header="0.39370078740157483" footer="0.39370078740157483"/>
  <pageSetup paperSize="9" scale="56" orientation="portrait" r:id="rId1"/>
  <headerFooter alignWithMargins="0">
    <oddHeader>&amp;C&amp;"Helvetica,Fett"&amp;12 2010</oddHeader>
    <oddFooter>&amp;C&amp;"Helvetica,Standard" Eidg. Steuerverwaltung  -  Administration fédérale des contributions  -  Amministrazione federale delle contribuzioni&amp;R27</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2"/>
  <dimension ref="A1:Z120"/>
  <sheetViews>
    <sheetView zoomScale="60" zoomScaleNormal="60" workbookViewId="0"/>
  </sheetViews>
  <sheetFormatPr baseColWidth="10" defaultColWidth="12.6640625" defaultRowHeight="13.2"/>
  <cols>
    <col min="1" max="1" width="30.109375" style="205" customWidth="1"/>
    <col min="2" max="8" width="11.6640625" style="205" bestFit="1" customWidth="1"/>
    <col min="9" max="11" width="13.6640625" style="205" bestFit="1" customWidth="1"/>
    <col min="12" max="12" width="13.6640625" style="205" customWidth="1"/>
    <col min="13" max="13" width="13.44140625" style="205" customWidth="1"/>
    <col min="14" max="22" width="12.6640625" style="205" customWidth="1"/>
    <col min="23" max="23" width="14.6640625" style="205" bestFit="1" customWidth="1"/>
    <col min="24" max="24" width="12.6640625" style="205" bestFit="1" customWidth="1"/>
    <col min="25" max="25" width="14.6640625" style="205" bestFit="1" customWidth="1"/>
    <col min="26" max="26" width="34.5546875" style="205" bestFit="1" customWidth="1"/>
    <col min="27" max="16384" width="12.6640625" style="205"/>
  </cols>
  <sheetData>
    <row r="1" spans="1:26" s="204" customFormat="1" ht="18.899999999999999" customHeight="1">
      <c r="A1" s="204" t="str">
        <f>'Page 31'!$A$1</f>
        <v>Single person with 2 children</v>
      </c>
      <c r="N1" s="204" t="str">
        <f>A1</f>
        <v>Single person with 2 children</v>
      </c>
    </row>
    <row r="2" spans="1:26" s="204" customFormat="1" ht="18.899999999999999" customHeight="1"/>
    <row r="3" spans="1:26" s="204" customFormat="1" ht="18.899999999999999" customHeight="1">
      <c r="A3" s="339" t="str">
        <f>'Pages 10-11'!$A$3</f>
        <v>Cantonal, municipal and church tax burden on gross earned income</v>
      </c>
      <c r="B3" s="341"/>
      <c r="C3" s="341"/>
      <c r="D3" s="341"/>
      <c r="E3" s="341"/>
      <c r="F3" s="341"/>
      <c r="G3" s="341"/>
      <c r="H3" s="341"/>
      <c r="I3" s="341"/>
      <c r="J3" s="341"/>
      <c r="K3" s="341"/>
      <c r="L3" s="341"/>
      <c r="M3" s="341"/>
      <c r="N3" s="341" t="str">
        <f>A3</f>
        <v>Cantonal, municipal and church tax burden on gross earned income</v>
      </c>
      <c r="O3" s="341"/>
      <c r="P3" s="341"/>
      <c r="Q3" s="341"/>
      <c r="R3" s="341"/>
      <c r="S3" s="341"/>
      <c r="T3" s="341"/>
    </row>
    <row r="4" spans="1:26" ht="18.899999999999999" customHeight="1">
      <c r="A4" s="339"/>
    </row>
    <row r="5" spans="1:26" ht="18.899999999999999" customHeight="1" thickBot="1">
      <c r="A5" s="206">
        <v>14</v>
      </c>
      <c r="X5" s="208"/>
      <c r="Z5" s="208">
        <v>14</v>
      </c>
    </row>
    <row r="6" spans="1:26" ht="18.899999999999999" customHeight="1" thickBot="1">
      <c r="A6" s="23" t="str">
        <f>'Page 9'!$A$11</f>
        <v>Cantonal capitals</v>
      </c>
      <c r="B6" s="825" t="s">
        <v>81</v>
      </c>
      <c r="C6" s="826"/>
      <c r="D6" s="826"/>
      <c r="E6" s="826"/>
      <c r="F6" s="826"/>
      <c r="G6" s="826"/>
      <c r="H6" s="826"/>
      <c r="I6" s="826"/>
      <c r="J6" s="826"/>
      <c r="K6" s="826"/>
      <c r="L6" s="826"/>
      <c r="M6" s="827"/>
      <c r="N6" s="825" t="s">
        <v>81</v>
      </c>
      <c r="O6" s="826"/>
      <c r="P6" s="826"/>
      <c r="Q6" s="826"/>
      <c r="R6" s="826"/>
      <c r="S6" s="826"/>
      <c r="T6" s="826"/>
      <c r="U6" s="826"/>
      <c r="V6" s="826"/>
      <c r="W6" s="826"/>
      <c r="X6" s="826"/>
      <c r="Y6" s="827"/>
      <c r="Z6" s="473" t="str">
        <f>A6</f>
        <v>Cantonal capitals</v>
      </c>
    </row>
    <row r="7" spans="1:26" ht="18.899999999999999" customHeight="1">
      <c r="A7" s="23" t="str">
        <f>'Page 9'!$A$13</f>
        <v>Confederation</v>
      </c>
      <c r="B7" s="214">
        <v>12500</v>
      </c>
      <c r="C7" s="214">
        <v>15000</v>
      </c>
      <c r="D7" s="214">
        <v>17500</v>
      </c>
      <c r="E7" s="214">
        <v>20000</v>
      </c>
      <c r="F7" s="214">
        <v>25000</v>
      </c>
      <c r="G7" s="214">
        <v>30000</v>
      </c>
      <c r="H7" s="214">
        <v>35000</v>
      </c>
      <c r="I7" s="214">
        <v>40000</v>
      </c>
      <c r="J7" s="214">
        <v>45000</v>
      </c>
      <c r="K7" s="214">
        <v>50000</v>
      </c>
      <c r="L7" s="214">
        <v>60000</v>
      </c>
      <c r="M7" s="214">
        <v>70000</v>
      </c>
      <c r="N7" s="214">
        <v>80000</v>
      </c>
      <c r="O7" s="214">
        <v>90000</v>
      </c>
      <c r="P7" s="214">
        <v>100000</v>
      </c>
      <c r="Q7" s="214">
        <v>125000</v>
      </c>
      <c r="R7" s="214">
        <v>150000</v>
      </c>
      <c r="S7" s="214">
        <v>175000</v>
      </c>
      <c r="T7" s="214">
        <v>200000</v>
      </c>
      <c r="U7" s="214">
        <v>250000</v>
      </c>
      <c r="V7" s="214">
        <v>300000</v>
      </c>
      <c r="W7" s="214">
        <v>400000</v>
      </c>
      <c r="X7" s="214">
        <v>500000</v>
      </c>
      <c r="Y7" s="402">
        <v>1000000</v>
      </c>
      <c r="Z7" s="473" t="str">
        <f>A7</f>
        <v>Confederation</v>
      </c>
    </row>
    <row r="8" spans="1:26" ht="18.899999999999999" customHeight="1">
      <c r="B8" s="208"/>
      <c r="C8" s="208"/>
      <c r="D8" s="208"/>
      <c r="E8" s="208"/>
      <c r="F8" s="208"/>
      <c r="G8" s="208"/>
      <c r="H8" s="208"/>
      <c r="I8" s="208"/>
      <c r="J8" s="208"/>
      <c r="K8" s="208"/>
      <c r="L8" s="208"/>
      <c r="M8" s="208"/>
      <c r="X8" s="208"/>
      <c r="Z8" s="208"/>
    </row>
    <row r="9" spans="1:26" ht="18.899999999999999" customHeight="1">
      <c r="A9" s="207"/>
      <c r="B9" s="862" t="str">
        <f>'Pages 10-11'!$B$9:$M$9</f>
        <v xml:space="preserve">Tax burden in Swiss francs </v>
      </c>
      <c r="C9" s="863"/>
      <c r="D9" s="863"/>
      <c r="E9" s="863"/>
      <c r="F9" s="863"/>
      <c r="G9" s="863"/>
      <c r="H9" s="863"/>
      <c r="I9" s="863"/>
      <c r="J9" s="863"/>
      <c r="K9" s="863"/>
      <c r="L9" s="863"/>
      <c r="M9" s="391"/>
      <c r="N9" s="862" t="str">
        <f>B9</f>
        <v xml:space="preserve">Tax burden in Swiss francs </v>
      </c>
      <c r="O9" s="863"/>
      <c r="P9" s="863"/>
      <c r="Q9" s="863"/>
      <c r="R9" s="863"/>
      <c r="S9" s="863"/>
      <c r="T9" s="863"/>
      <c r="U9" s="863"/>
      <c r="V9" s="863"/>
      <c r="W9" s="863"/>
      <c r="X9" s="863"/>
      <c r="Y9" s="864"/>
      <c r="Z9" s="208"/>
    </row>
    <row r="10" spans="1:26" ht="18.899999999999999" customHeight="1">
      <c r="A10" s="24" t="str">
        <f>'Page 9'!$A$16</f>
        <v>Zurich</v>
      </c>
      <c r="B10" s="14">
        <v>24</v>
      </c>
      <c r="C10" s="14">
        <v>24</v>
      </c>
      <c r="D10" s="14">
        <v>24</v>
      </c>
      <c r="E10" s="14">
        <v>24</v>
      </c>
      <c r="F10" s="14">
        <v>24</v>
      </c>
      <c r="G10" s="14">
        <v>24</v>
      </c>
      <c r="H10" s="14">
        <v>24</v>
      </c>
      <c r="I10" s="14">
        <v>24</v>
      </c>
      <c r="J10" s="14">
        <v>24</v>
      </c>
      <c r="K10" s="14">
        <v>24</v>
      </c>
      <c r="L10" s="14">
        <v>24</v>
      </c>
      <c r="M10" s="14">
        <v>369.80000000000007</v>
      </c>
      <c r="N10" s="14">
        <v>958.3</v>
      </c>
      <c r="O10" s="14">
        <v>1736.8999999999999</v>
      </c>
      <c r="P10" s="14">
        <v>2687.25</v>
      </c>
      <c r="Q10" s="14">
        <v>5291</v>
      </c>
      <c r="R10" s="14">
        <v>8737.4500000000007</v>
      </c>
      <c r="S10" s="14">
        <v>12694.55</v>
      </c>
      <c r="T10" s="14">
        <v>16951.7</v>
      </c>
      <c r="U10" s="14">
        <v>26294.9</v>
      </c>
      <c r="V10" s="14">
        <v>36531.199999999997</v>
      </c>
      <c r="W10" s="14">
        <v>59497.599999999999</v>
      </c>
      <c r="X10" s="14">
        <v>85054</v>
      </c>
      <c r="Y10" s="14">
        <v>218096.09999999998</v>
      </c>
      <c r="Z10" s="208" t="str">
        <f>A10</f>
        <v>Zurich</v>
      </c>
    </row>
    <row r="11" spans="1:26" ht="18.899999999999999" customHeight="1">
      <c r="A11" s="24" t="str">
        <f>'Page 9'!$A$17</f>
        <v>Berne</v>
      </c>
      <c r="B11" s="193">
        <v>0</v>
      </c>
      <c r="C11" s="193">
        <v>0</v>
      </c>
      <c r="D11" s="193">
        <v>0</v>
      </c>
      <c r="E11" s="193">
        <v>0</v>
      </c>
      <c r="F11" s="193">
        <v>0</v>
      </c>
      <c r="G11" s="193">
        <v>0</v>
      </c>
      <c r="H11" s="193">
        <v>0</v>
      </c>
      <c r="I11" s="193">
        <v>0</v>
      </c>
      <c r="J11" s="193">
        <v>0</v>
      </c>
      <c r="K11" s="193">
        <v>0</v>
      </c>
      <c r="L11" s="193">
        <v>253.55</v>
      </c>
      <c r="M11" s="193">
        <v>1306.3000000000002</v>
      </c>
      <c r="N11" s="193">
        <v>2838.85</v>
      </c>
      <c r="O11" s="193">
        <v>4445.25</v>
      </c>
      <c r="P11" s="193">
        <v>6117.8</v>
      </c>
      <c r="Q11" s="193">
        <v>10166.450000000001</v>
      </c>
      <c r="R11" s="193">
        <v>14612.949999999999</v>
      </c>
      <c r="S11" s="193">
        <v>19810.300000000003</v>
      </c>
      <c r="T11" s="193">
        <v>25317.65</v>
      </c>
      <c r="U11" s="193">
        <v>37368.050000000003</v>
      </c>
      <c r="V11" s="193">
        <v>49872.250000000007</v>
      </c>
      <c r="W11" s="193">
        <v>75637.200000000012</v>
      </c>
      <c r="X11" s="193">
        <v>102767.30000000002</v>
      </c>
      <c r="Y11" s="193">
        <v>241412.35</v>
      </c>
      <c r="Z11" s="208" t="str">
        <f t="shared" ref="Z11:Z37" si="0">A11</f>
        <v>Berne</v>
      </c>
    </row>
    <row r="12" spans="1:26" ht="18.899999999999999" customHeight="1">
      <c r="A12" s="24" t="str">
        <f>'Page 9'!$A$18</f>
        <v>Lucerne</v>
      </c>
      <c r="B12" s="14">
        <v>50</v>
      </c>
      <c r="C12" s="14">
        <v>50</v>
      </c>
      <c r="D12" s="14">
        <v>50</v>
      </c>
      <c r="E12" s="14">
        <v>50</v>
      </c>
      <c r="F12" s="14">
        <v>50</v>
      </c>
      <c r="G12" s="14">
        <v>50</v>
      </c>
      <c r="H12" s="14">
        <v>50</v>
      </c>
      <c r="I12" s="14">
        <v>50</v>
      </c>
      <c r="J12" s="14">
        <v>50</v>
      </c>
      <c r="K12" s="14">
        <v>50</v>
      </c>
      <c r="L12" s="14">
        <v>127.7</v>
      </c>
      <c r="M12" s="14">
        <v>928.80000000000007</v>
      </c>
      <c r="N12" s="14">
        <v>2301.5</v>
      </c>
      <c r="O12" s="14">
        <v>3750</v>
      </c>
      <c r="P12" s="14">
        <v>5181.9000000000005</v>
      </c>
      <c r="Q12" s="14">
        <v>8611.8000000000011</v>
      </c>
      <c r="R12" s="14">
        <v>12267.400000000001</v>
      </c>
      <c r="S12" s="14">
        <v>16411.400000000001</v>
      </c>
      <c r="T12" s="14">
        <v>20758.900000000001</v>
      </c>
      <c r="U12" s="14">
        <v>30262.700000000004</v>
      </c>
      <c r="V12" s="14">
        <v>39855.300000000003</v>
      </c>
      <c r="W12" s="14">
        <v>59040.6</v>
      </c>
      <c r="X12" s="14">
        <v>78204.400000000009</v>
      </c>
      <c r="Y12" s="14">
        <v>174109.1</v>
      </c>
      <c r="Z12" s="208" t="str">
        <f t="shared" si="0"/>
        <v>Lucerne</v>
      </c>
    </row>
    <row r="13" spans="1:26" ht="18.899999999999999" customHeight="1">
      <c r="A13" s="24" t="str">
        <f>'Page 9'!$A$19</f>
        <v>Altdorf</v>
      </c>
      <c r="B13" s="14">
        <v>100</v>
      </c>
      <c r="C13" s="14">
        <v>100</v>
      </c>
      <c r="D13" s="14">
        <v>100</v>
      </c>
      <c r="E13" s="14">
        <v>100</v>
      </c>
      <c r="F13" s="14">
        <v>100</v>
      </c>
      <c r="G13" s="14">
        <v>100</v>
      </c>
      <c r="H13" s="14">
        <v>100</v>
      </c>
      <c r="I13" s="14">
        <v>100</v>
      </c>
      <c r="J13" s="14">
        <v>100</v>
      </c>
      <c r="K13" s="14">
        <v>100</v>
      </c>
      <c r="L13" s="14">
        <v>100</v>
      </c>
      <c r="M13" s="14">
        <v>664.56600000000003</v>
      </c>
      <c r="N13" s="14">
        <v>1957.125</v>
      </c>
      <c r="O13" s="14">
        <v>3249.6840000000002</v>
      </c>
      <c r="P13" s="14">
        <v>4423.3869999999997</v>
      </c>
      <c r="Q13" s="14">
        <v>7409.6439999999993</v>
      </c>
      <c r="R13" s="14">
        <v>10603.898999999999</v>
      </c>
      <c r="S13" s="14">
        <v>13783.297000000002</v>
      </c>
      <c r="T13" s="14">
        <v>17096.407999999999</v>
      </c>
      <c r="U13" s="14">
        <v>23737.487000000001</v>
      </c>
      <c r="V13" s="14">
        <v>30378.565999999999</v>
      </c>
      <c r="W13" s="14">
        <v>43660.724000000002</v>
      </c>
      <c r="X13" s="14">
        <v>56928.024999999994</v>
      </c>
      <c r="Y13" s="14">
        <v>123323.958</v>
      </c>
      <c r="Z13" s="208" t="str">
        <f t="shared" si="0"/>
        <v>Altdorf</v>
      </c>
    </row>
    <row r="14" spans="1:26" ht="18.899999999999999" customHeight="1">
      <c r="A14" s="24" t="str">
        <f>'Page 9'!$A$20</f>
        <v>Schwyz</v>
      </c>
      <c r="B14" s="193">
        <v>0</v>
      </c>
      <c r="C14" s="193">
        <v>0</v>
      </c>
      <c r="D14" s="193">
        <v>0</v>
      </c>
      <c r="E14" s="193">
        <v>0</v>
      </c>
      <c r="F14" s="193">
        <v>0</v>
      </c>
      <c r="G14" s="193">
        <v>0</v>
      </c>
      <c r="H14" s="193">
        <v>0</v>
      </c>
      <c r="I14" s="193">
        <v>0</v>
      </c>
      <c r="J14" s="193">
        <v>0</v>
      </c>
      <c r="K14" s="193">
        <v>0</v>
      </c>
      <c r="L14" s="193">
        <v>143.80000000000001</v>
      </c>
      <c r="M14" s="193">
        <v>867.15</v>
      </c>
      <c r="N14" s="193">
        <v>1729.05</v>
      </c>
      <c r="O14" s="193">
        <v>2872.15</v>
      </c>
      <c r="P14" s="193">
        <v>4115.8</v>
      </c>
      <c r="Q14" s="193">
        <v>7543.8</v>
      </c>
      <c r="R14" s="193">
        <v>11206.15</v>
      </c>
      <c r="S14" s="193">
        <v>14901.449999999999</v>
      </c>
      <c r="T14" s="193">
        <v>18580.300000000003</v>
      </c>
      <c r="U14" s="193">
        <v>25954.400000000001</v>
      </c>
      <c r="V14" s="193">
        <v>33328.6</v>
      </c>
      <c r="W14" s="193">
        <v>50876.65</v>
      </c>
      <c r="X14" s="193">
        <v>69715.149999999994</v>
      </c>
      <c r="Y14" s="193">
        <v>148970.65</v>
      </c>
      <c r="Z14" s="208" t="str">
        <f t="shared" si="0"/>
        <v>Schwyz</v>
      </c>
    </row>
    <row r="15" spans="1:26" ht="18.899999999999999" customHeight="1">
      <c r="A15" s="24" t="str">
        <f>'Page 9'!$A$21</f>
        <v>Sarnen</v>
      </c>
      <c r="B15" s="193">
        <v>0</v>
      </c>
      <c r="C15" s="193">
        <v>0</v>
      </c>
      <c r="D15" s="193">
        <v>0</v>
      </c>
      <c r="E15" s="193">
        <v>0</v>
      </c>
      <c r="F15" s="193">
        <v>0</v>
      </c>
      <c r="G15" s="193">
        <v>0</v>
      </c>
      <c r="H15" s="193">
        <v>0</v>
      </c>
      <c r="I15" s="193">
        <v>0</v>
      </c>
      <c r="J15" s="193">
        <v>0</v>
      </c>
      <c r="K15" s="193">
        <v>0</v>
      </c>
      <c r="L15" s="193">
        <v>0</v>
      </c>
      <c r="M15" s="193">
        <v>0</v>
      </c>
      <c r="N15" s="193">
        <v>1225.5</v>
      </c>
      <c r="O15" s="193">
        <v>2423.5</v>
      </c>
      <c r="P15" s="193">
        <v>3759.2</v>
      </c>
      <c r="Q15" s="193">
        <v>7077.75</v>
      </c>
      <c r="R15" s="193">
        <v>10134.75</v>
      </c>
      <c r="S15" s="193">
        <v>13205.4</v>
      </c>
      <c r="T15" s="193">
        <v>16289.9</v>
      </c>
      <c r="U15" s="193">
        <v>22431.350000000002</v>
      </c>
      <c r="V15" s="193">
        <v>28586.5</v>
      </c>
      <c r="W15" s="193">
        <v>40896.9</v>
      </c>
      <c r="X15" s="193">
        <v>53207.25</v>
      </c>
      <c r="Y15" s="193">
        <v>114745.4</v>
      </c>
      <c r="Z15" s="208" t="str">
        <f t="shared" si="0"/>
        <v>Sarnen</v>
      </c>
    </row>
    <row r="16" spans="1:26" ht="18.899999999999999" customHeight="1">
      <c r="A16" s="24" t="str">
        <f>'Page 9'!$A$22</f>
        <v>Stans</v>
      </c>
      <c r="B16" s="14">
        <v>50</v>
      </c>
      <c r="C16" s="14">
        <v>50</v>
      </c>
      <c r="D16" s="14">
        <v>50</v>
      </c>
      <c r="E16" s="14">
        <v>50</v>
      </c>
      <c r="F16" s="14">
        <v>50</v>
      </c>
      <c r="G16" s="14">
        <v>50</v>
      </c>
      <c r="H16" s="14">
        <v>50</v>
      </c>
      <c r="I16" s="14">
        <v>50</v>
      </c>
      <c r="J16" s="14">
        <v>50</v>
      </c>
      <c r="K16" s="14">
        <v>50</v>
      </c>
      <c r="L16" s="14">
        <v>90.7</v>
      </c>
      <c r="M16" s="14">
        <v>547.70000000000005</v>
      </c>
      <c r="N16" s="14">
        <v>1410.95</v>
      </c>
      <c r="O16" s="14">
        <v>2644.15</v>
      </c>
      <c r="P16" s="14">
        <v>3940.9500000000003</v>
      </c>
      <c r="Q16" s="14">
        <v>7261.8500000000013</v>
      </c>
      <c r="R16" s="14">
        <v>10528.2</v>
      </c>
      <c r="S16" s="14">
        <v>14133.35</v>
      </c>
      <c r="T16" s="14">
        <v>17796.099999999999</v>
      </c>
      <c r="U16" s="14">
        <v>25356.650000000005</v>
      </c>
      <c r="V16" s="14">
        <v>33083</v>
      </c>
      <c r="W16" s="14">
        <v>48084.65</v>
      </c>
      <c r="X16" s="14">
        <v>61504.3</v>
      </c>
      <c r="Y16" s="14">
        <v>128602.55</v>
      </c>
      <c r="Z16" s="208" t="str">
        <f t="shared" si="0"/>
        <v>Stans</v>
      </c>
    </row>
    <row r="17" spans="1:26" ht="18.899999999999999" customHeight="1">
      <c r="A17" s="24" t="str">
        <f>'Page 9'!$A$23</f>
        <v>Glarus</v>
      </c>
      <c r="B17" s="193">
        <v>0</v>
      </c>
      <c r="C17" s="193">
        <v>0</v>
      </c>
      <c r="D17" s="193">
        <v>0</v>
      </c>
      <c r="E17" s="193">
        <v>0</v>
      </c>
      <c r="F17" s="193">
        <v>0</v>
      </c>
      <c r="G17" s="193">
        <v>0</v>
      </c>
      <c r="H17" s="193">
        <v>0</v>
      </c>
      <c r="I17" s="193">
        <v>0</v>
      </c>
      <c r="J17" s="193">
        <v>0</v>
      </c>
      <c r="K17" s="193">
        <v>0</v>
      </c>
      <c r="L17" s="193">
        <v>0</v>
      </c>
      <c r="M17" s="193">
        <v>640.05000000000007</v>
      </c>
      <c r="N17" s="193">
        <v>1483.35</v>
      </c>
      <c r="O17" s="193">
        <v>2645.3999999999996</v>
      </c>
      <c r="P17" s="193">
        <v>3846.7999999999997</v>
      </c>
      <c r="Q17" s="193">
        <v>7393.9500000000007</v>
      </c>
      <c r="R17" s="193">
        <v>11220.449999999999</v>
      </c>
      <c r="S17" s="193">
        <v>15487.649999999998</v>
      </c>
      <c r="T17" s="193">
        <v>19735.8</v>
      </c>
      <c r="U17" s="193">
        <v>28508.95</v>
      </c>
      <c r="V17" s="193">
        <v>37592</v>
      </c>
      <c r="W17" s="193">
        <v>57175.400000000009</v>
      </c>
      <c r="X17" s="193">
        <v>77092.800000000003</v>
      </c>
      <c r="Y17" s="193">
        <v>183644.55</v>
      </c>
      <c r="Z17" s="208" t="str">
        <f t="shared" si="0"/>
        <v>Glarus</v>
      </c>
    </row>
    <row r="18" spans="1:26" ht="18.899999999999999" customHeight="1">
      <c r="A18" s="24" t="str">
        <f>'Page 9'!$A$24</f>
        <v>Zug</v>
      </c>
      <c r="B18" s="193">
        <v>0</v>
      </c>
      <c r="C18" s="193">
        <v>0</v>
      </c>
      <c r="D18" s="193">
        <v>0</v>
      </c>
      <c r="E18" s="193">
        <v>0</v>
      </c>
      <c r="F18" s="193">
        <v>0</v>
      </c>
      <c r="G18" s="193">
        <v>0</v>
      </c>
      <c r="H18" s="193">
        <v>0</v>
      </c>
      <c r="I18" s="193">
        <v>0</v>
      </c>
      <c r="J18" s="193">
        <v>0</v>
      </c>
      <c r="K18" s="193">
        <v>0</v>
      </c>
      <c r="L18" s="193">
        <v>0</v>
      </c>
      <c r="M18" s="193">
        <v>62.599999999999994</v>
      </c>
      <c r="N18" s="193">
        <v>283.10000000000002</v>
      </c>
      <c r="O18" s="193">
        <v>622.1</v>
      </c>
      <c r="P18" s="193">
        <v>985.3</v>
      </c>
      <c r="Q18" s="193">
        <v>2080.8000000000002</v>
      </c>
      <c r="R18" s="193">
        <v>3542.5</v>
      </c>
      <c r="S18" s="193">
        <v>5378.15</v>
      </c>
      <c r="T18" s="193">
        <v>7231.7000000000007</v>
      </c>
      <c r="U18" s="193">
        <v>14131.9</v>
      </c>
      <c r="V18" s="193">
        <v>21893.7</v>
      </c>
      <c r="W18" s="193">
        <v>35393.5</v>
      </c>
      <c r="X18" s="193">
        <v>46038.000000000007</v>
      </c>
      <c r="Y18" s="193">
        <v>99308.5</v>
      </c>
      <c r="Z18" s="208" t="str">
        <f t="shared" si="0"/>
        <v>Zug</v>
      </c>
    </row>
    <row r="19" spans="1:26" ht="18.899999999999999" customHeight="1">
      <c r="A19" s="24" t="str">
        <f>'Page 9'!$A$25</f>
        <v>Fribourg</v>
      </c>
      <c r="B19" s="193">
        <v>50</v>
      </c>
      <c r="C19" s="193">
        <v>50</v>
      </c>
      <c r="D19" s="193">
        <v>50</v>
      </c>
      <c r="E19" s="193">
        <v>50</v>
      </c>
      <c r="F19" s="193">
        <v>50</v>
      </c>
      <c r="G19" s="193">
        <v>50</v>
      </c>
      <c r="H19" s="193">
        <v>50</v>
      </c>
      <c r="I19" s="193">
        <v>50</v>
      </c>
      <c r="J19" s="193">
        <v>50</v>
      </c>
      <c r="K19" s="193">
        <v>50</v>
      </c>
      <c r="L19" s="193">
        <v>373.05000000000007</v>
      </c>
      <c r="M19" s="193">
        <v>1033.5</v>
      </c>
      <c r="N19" s="193">
        <v>2230.6000000000004</v>
      </c>
      <c r="O19" s="193">
        <v>3683.1499999999996</v>
      </c>
      <c r="P19" s="193">
        <v>5199.2</v>
      </c>
      <c r="Q19" s="193">
        <v>9629.9</v>
      </c>
      <c r="R19" s="193">
        <v>14557.45</v>
      </c>
      <c r="S19" s="193">
        <v>19652.050000000003</v>
      </c>
      <c r="T19" s="193">
        <v>25349.799999999996</v>
      </c>
      <c r="U19" s="193">
        <v>36847.35</v>
      </c>
      <c r="V19" s="193">
        <v>49057.3</v>
      </c>
      <c r="W19" s="193">
        <v>76203.75</v>
      </c>
      <c r="X19" s="193">
        <v>104033.65</v>
      </c>
      <c r="Y19" s="193">
        <v>217818.90000000002</v>
      </c>
      <c r="Z19" s="208" t="str">
        <f t="shared" si="0"/>
        <v>Fribourg</v>
      </c>
    </row>
    <row r="20" spans="1:26" ht="18.899999999999999" customHeight="1">
      <c r="A20" s="24" t="str">
        <f>'Page 9'!$A$26</f>
        <v>Solothurn</v>
      </c>
      <c r="B20" s="193">
        <v>40</v>
      </c>
      <c r="C20" s="193">
        <v>40</v>
      </c>
      <c r="D20" s="193">
        <v>40</v>
      </c>
      <c r="E20" s="193">
        <v>40</v>
      </c>
      <c r="F20" s="193">
        <v>40</v>
      </c>
      <c r="G20" s="193">
        <v>40</v>
      </c>
      <c r="H20" s="193">
        <v>40</v>
      </c>
      <c r="I20" s="193">
        <v>40</v>
      </c>
      <c r="J20" s="193">
        <v>40</v>
      </c>
      <c r="K20" s="193">
        <v>40</v>
      </c>
      <c r="L20" s="193">
        <v>1093.3500000000001</v>
      </c>
      <c r="M20" s="193">
        <v>2222.1999999999998</v>
      </c>
      <c r="N20" s="193">
        <v>3470.2500000000005</v>
      </c>
      <c r="O20" s="193">
        <v>5038.25</v>
      </c>
      <c r="P20" s="193">
        <v>6747.8</v>
      </c>
      <c r="Q20" s="193">
        <v>11312.300000000001</v>
      </c>
      <c r="R20" s="193">
        <v>16299.550000000001</v>
      </c>
      <c r="S20" s="193">
        <v>21660.749999999996</v>
      </c>
      <c r="T20" s="193">
        <v>27180.2</v>
      </c>
      <c r="U20" s="193">
        <v>38550.550000000003</v>
      </c>
      <c r="V20" s="193">
        <v>50884.2</v>
      </c>
      <c r="W20" s="193">
        <v>75551.8</v>
      </c>
      <c r="X20" s="193">
        <v>100219.34999999999</v>
      </c>
      <c r="Y20" s="193">
        <v>217027.35</v>
      </c>
      <c r="Z20" s="208" t="str">
        <f t="shared" si="0"/>
        <v>Solothurn</v>
      </c>
    </row>
    <row r="21" spans="1:26" ht="18.899999999999999" customHeight="1">
      <c r="A21" s="24" t="str">
        <f>'Page 9'!$A$27</f>
        <v>Basel</v>
      </c>
      <c r="B21" s="193">
        <v>0</v>
      </c>
      <c r="C21" s="193">
        <v>0</v>
      </c>
      <c r="D21" s="193">
        <v>0</v>
      </c>
      <c r="E21" s="193">
        <v>0</v>
      </c>
      <c r="F21" s="193">
        <v>0</v>
      </c>
      <c r="G21" s="193">
        <v>0</v>
      </c>
      <c r="H21" s="193">
        <v>0</v>
      </c>
      <c r="I21" s="193">
        <v>0</v>
      </c>
      <c r="J21" s="193">
        <v>0</v>
      </c>
      <c r="K21" s="193">
        <v>0</v>
      </c>
      <c r="L21" s="193">
        <v>0</v>
      </c>
      <c r="M21" s="193">
        <v>0</v>
      </c>
      <c r="N21" s="193">
        <v>0</v>
      </c>
      <c r="O21" s="193">
        <v>1970.45</v>
      </c>
      <c r="P21" s="193">
        <v>4109.1499999999996</v>
      </c>
      <c r="Q21" s="193">
        <v>9443.7999999999993</v>
      </c>
      <c r="R21" s="193">
        <v>14780.25</v>
      </c>
      <c r="S21" s="193">
        <v>20162.95</v>
      </c>
      <c r="T21" s="193">
        <v>25521.65</v>
      </c>
      <c r="U21" s="193">
        <v>36263.050000000003</v>
      </c>
      <c r="V21" s="193">
        <v>47002.7</v>
      </c>
      <c r="W21" s="193">
        <v>68485.5</v>
      </c>
      <c r="X21" s="193">
        <v>89944.3</v>
      </c>
      <c r="Y21" s="193">
        <v>214390.9</v>
      </c>
      <c r="Z21" s="208" t="str">
        <f t="shared" si="0"/>
        <v>Basel</v>
      </c>
    </row>
    <row r="22" spans="1:26" ht="18.899999999999999" customHeight="1">
      <c r="A22" s="24" t="str">
        <f>'Page 9'!$A$28</f>
        <v>Liestal</v>
      </c>
      <c r="B22" s="193">
        <v>0</v>
      </c>
      <c r="C22" s="193">
        <v>0</v>
      </c>
      <c r="D22" s="193">
        <v>0</v>
      </c>
      <c r="E22" s="193">
        <v>0</v>
      </c>
      <c r="F22" s="193">
        <v>0</v>
      </c>
      <c r="G22" s="193">
        <v>0</v>
      </c>
      <c r="H22" s="193">
        <v>0</v>
      </c>
      <c r="I22" s="193">
        <v>0</v>
      </c>
      <c r="J22" s="193">
        <v>0</v>
      </c>
      <c r="K22" s="193">
        <v>0</v>
      </c>
      <c r="L22" s="193">
        <v>0</v>
      </c>
      <c r="M22" s="193">
        <v>0</v>
      </c>
      <c r="N22" s="193">
        <v>949.75</v>
      </c>
      <c r="O22" s="193">
        <v>2514.25</v>
      </c>
      <c r="P22" s="193">
        <v>4257.6000000000004</v>
      </c>
      <c r="Q22" s="193">
        <v>9207.5999999999985</v>
      </c>
      <c r="R22" s="193">
        <v>14577.25</v>
      </c>
      <c r="S22" s="193">
        <v>20280.450000000004</v>
      </c>
      <c r="T22" s="193">
        <v>26236.45</v>
      </c>
      <c r="U22" s="193">
        <v>38775.599999999999</v>
      </c>
      <c r="V22" s="193">
        <v>51802.15</v>
      </c>
      <c r="W22" s="193">
        <v>78248.599999999991</v>
      </c>
      <c r="X22" s="193">
        <v>105101.8</v>
      </c>
      <c r="Y22" s="193">
        <v>243284.34999999998</v>
      </c>
      <c r="Z22" s="208" t="str">
        <f t="shared" si="0"/>
        <v>Liestal</v>
      </c>
    </row>
    <row r="23" spans="1:26" ht="18.899999999999999" customHeight="1">
      <c r="A23" s="24" t="str">
        <f>'Page 9'!$A$29</f>
        <v>Schaffhausen</v>
      </c>
      <c r="B23" s="193">
        <v>60</v>
      </c>
      <c r="C23" s="193">
        <v>60</v>
      </c>
      <c r="D23" s="193">
        <v>60</v>
      </c>
      <c r="E23" s="193">
        <v>60</v>
      </c>
      <c r="F23" s="193">
        <v>60</v>
      </c>
      <c r="G23" s="193">
        <v>60</v>
      </c>
      <c r="H23" s="193">
        <v>60</v>
      </c>
      <c r="I23" s="193">
        <v>60</v>
      </c>
      <c r="J23" s="193">
        <v>60</v>
      </c>
      <c r="K23" s="193">
        <v>60</v>
      </c>
      <c r="L23" s="193">
        <v>209.79999999999998</v>
      </c>
      <c r="M23" s="193">
        <v>908.40000000000009</v>
      </c>
      <c r="N23" s="193">
        <v>1893.15</v>
      </c>
      <c r="O23" s="193">
        <v>2935.4</v>
      </c>
      <c r="P23" s="193">
        <v>3962.3500000000004</v>
      </c>
      <c r="Q23" s="193">
        <v>7079.5</v>
      </c>
      <c r="R23" s="193">
        <v>11124.899999999998</v>
      </c>
      <c r="S23" s="193">
        <v>15774.150000000001</v>
      </c>
      <c r="T23" s="193">
        <v>20892.700000000004</v>
      </c>
      <c r="U23" s="193">
        <v>31953.800000000003</v>
      </c>
      <c r="V23" s="193">
        <v>43015.749999999993</v>
      </c>
      <c r="W23" s="193">
        <v>66204.7</v>
      </c>
      <c r="X23" s="193">
        <v>90089.05</v>
      </c>
      <c r="Y23" s="193">
        <v>189636</v>
      </c>
      <c r="Z23" s="208" t="str">
        <f t="shared" si="0"/>
        <v>Schaffhausen</v>
      </c>
    </row>
    <row r="24" spans="1:26" ht="18.899999999999999" customHeight="1">
      <c r="A24" s="24" t="str">
        <f>'Page 9'!$A$30</f>
        <v>Herisau</v>
      </c>
      <c r="B24" s="193">
        <v>0</v>
      </c>
      <c r="C24" s="193">
        <v>0</v>
      </c>
      <c r="D24" s="193">
        <v>0</v>
      </c>
      <c r="E24" s="193">
        <v>0</v>
      </c>
      <c r="F24" s="193">
        <v>0</v>
      </c>
      <c r="G24" s="193">
        <v>0</v>
      </c>
      <c r="H24" s="193">
        <v>0</v>
      </c>
      <c r="I24" s="193">
        <v>0</v>
      </c>
      <c r="J24" s="193">
        <v>0</v>
      </c>
      <c r="K24" s="193">
        <v>0</v>
      </c>
      <c r="L24" s="193">
        <v>203.05</v>
      </c>
      <c r="M24" s="193">
        <v>1185</v>
      </c>
      <c r="N24" s="193">
        <v>2118.1</v>
      </c>
      <c r="O24" s="193">
        <v>3104.6000000000004</v>
      </c>
      <c r="P24" s="193">
        <v>4445.3500000000004</v>
      </c>
      <c r="Q24" s="193">
        <v>8428.15</v>
      </c>
      <c r="R24" s="193">
        <v>12895.25</v>
      </c>
      <c r="S24" s="193">
        <v>17645.2</v>
      </c>
      <c r="T24" s="193">
        <v>22484.3</v>
      </c>
      <c r="U24" s="193">
        <v>32301.250000000004</v>
      </c>
      <c r="V24" s="193">
        <v>42347.55</v>
      </c>
      <c r="W24" s="193">
        <v>62440.200000000004</v>
      </c>
      <c r="X24" s="193">
        <v>82312.750000000015</v>
      </c>
      <c r="Y24" s="193">
        <v>172363.15000000002</v>
      </c>
      <c r="Z24" s="208" t="str">
        <f t="shared" si="0"/>
        <v>Herisau</v>
      </c>
    </row>
    <row r="25" spans="1:26" ht="18.899999999999999" customHeight="1">
      <c r="A25" s="24" t="str">
        <f>'Page 9'!$A$31</f>
        <v>Appenzell</v>
      </c>
      <c r="B25" s="193">
        <v>0</v>
      </c>
      <c r="C25" s="193">
        <v>0</v>
      </c>
      <c r="D25" s="193">
        <v>0</v>
      </c>
      <c r="E25" s="193">
        <v>0</v>
      </c>
      <c r="F25" s="193">
        <v>0</v>
      </c>
      <c r="G25" s="193">
        <v>0</v>
      </c>
      <c r="H25" s="193">
        <v>0</v>
      </c>
      <c r="I25" s="193">
        <v>43.550000000000004</v>
      </c>
      <c r="J25" s="193">
        <v>108.4</v>
      </c>
      <c r="K25" s="193">
        <v>230.60000000000002</v>
      </c>
      <c r="L25" s="193">
        <v>562</v>
      </c>
      <c r="M25" s="193">
        <v>1112.25</v>
      </c>
      <c r="N25" s="193">
        <v>1856.35</v>
      </c>
      <c r="O25" s="193">
        <v>2821.2</v>
      </c>
      <c r="P25" s="193">
        <v>3961.2</v>
      </c>
      <c r="Q25" s="193">
        <v>7101.8499999999995</v>
      </c>
      <c r="R25" s="193">
        <v>10461.299999999999</v>
      </c>
      <c r="S25" s="193">
        <v>13863.699999999999</v>
      </c>
      <c r="T25" s="193">
        <v>17258.650000000001</v>
      </c>
      <c r="U25" s="193">
        <v>24432.6</v>
      </c>
      <c r="V25" s="193">
        <v>31629.75</v>
      </c>
      <c r="W25" s="193">
        <v>45640.9</v>
      </c>
      <c r="X25" s="193">
        <v>59125.299999999996</v>
      </c>
      <c r="Y25" s="193">
        <v>123117.8</v>
      </c>
      <c r="Z25" s="208" t="str">
        <f t="shared" si="0"/>
        <v>Appenzell</v>
      </c>
    </row>
    <row r="26" spans="1:26" ht="18.899999999999999" customHeight="1">
      <c r="A26" s="24" t="str">
        <f>'Page 9'!$A$32</f>
        <v>St. Gall</v>
      </c>
      <c r="B26" s="193">
        <v>0</v>
      </c>
      <c r="C26" s="193">
        <v>0</v>
      </c>
      <c r="D26" s="193">
        <v>0</v>
      </c>
      <c r="E26" s="193">
        <v>0</v>
      </c>
      <c r="F26" s="193">
        <v>0</v>
      </c>
      <c r="G26" s="375">
        <v>0</v>
      </c>
      <c r="H26" s="193">
        <v>0</v>
      </c>
      <c r="I26" s="193">
        <v>0</v>
      </c>
      <c r="J26" s="193">
        <v>0</v>
      </c>
      <c r="K26" s="193">
        <v>0</v>
      </c>
      <c r="L26" s="193">
        <v>0</v>
      </c>
      <c r="M26" s="193">
        <v>183.09999999999997</v>
      </c>
      <c r="N26" s="193">
        <v>1356.6</v>
      </c>
      <c r="O26" s="193">
        <v>2861.4</v>
      </c>
      <c r="P26" s="193">
        <v>4374.8500000000004</v>
      </c>
      <c r="Q26" s="193">
        <v>8653.1999999999989</v>
      </c>
      <c r="R26" s="193">
        <v>13717.300000000001</v>
      </c>
      <c r="S26" s="193">
        <v>18928.75</v>
      </c>
      <c r="T26" s="193">
        <v>24785.85</v>
      </c>
      <c r="U26" s="193">
        <v>36499.800000000003</v>
      </c>
      <c r="V26" s="193">
        <v>48470.499999999993</v>
      </c>
      <c r="W26" s="193">
        <v>72420.75</v>
      </c>
      <c r="X26" s="193">
        <v>96341.1</v>
      </c>
      <c r="Y26" s="193">
        <v>206978.4</v>
      </c>
      <c r="Z26" s="208" t="str">
        <f t="shared" si="0"/>
        <v>St. Gall</v>
      </c>
    </row>
    <row r="27" spans="1:26" ht="18.899999999999999" customHeight="1">
      <c r="A27" s="24" t="str">
        <f>'Page 9'!$A$33</f>
        <v>Chur</v>
      </c>
      <c r="B27" s="193">
        <v>0</v>
      </c>
      <c r="C27" s="193">
        <v>0</v>
      </c>
      <c r="D27" s="193">
        <v>0</v>
      </c>
      <c r="E27" s="193">
        <v>0</v>
      </c>
      <c r="F27" s="193">
        <v>0</v>
      </c>
      <c r="G27" s="193">
        <v>0</v>
      </c>
      <c r="H27" s="193">
        <v>0</v>
      </c>
      <c r="I27" s="193">
        <v>0</v>
      </c>
      <c r="J27" s="193">
        <v>0</v>
      </c>
      <c r="K27" s="193">
        <v>0</v>
      </c>
      <c r="L27" s="193">
        <v>0</v>
      </c>
      <c r="M27" s="193">
        <v>0</v>
      </c>
      <c r="N27" s="193">
        <v>159</v>
      </c>
      <c r="O27" s="193">
        <v>1043</v>
      </c>
      <c r="P27" s="193">
        <v>2159</v>
      </c>
      <c r="Q27" s="193">
        <v>5505</v>
      </c>
      <c r="R27" s="193">
        <v>9914</v>
      </c>
      <c r="S27" s="193">
        <v>14552</v>
      </c>
      <c r="T27" s="193">
        <v>19282</v>
      </c>
      <c r="U27" s="193">
        <v>28857</v>
      </c>
      <c r="V27" s="193">
        <v>38793</v>
      </c>
      <c r="W27" s="193">
        <v>58919</v>
      </c>
      <c r="X27" s="193">
        <v>79065</v>
      </c>
      <c r="Y27" s="193">
        <v>181481</v>
      </c>
      <c r="Z27" s="208" t="str">
        <f t="shared" si="0"/>
        <v>Chur</v>
      </c>
    </row>
    <row r="28" spans="1:26" ht="18.899999999999999" customHeight="1">
      <c r="A28" s="24" t="str">
        <f>'Page 9'!$A$34</f>
        <v>Aarau</v>
      </c>
      <c r="B28" s="193">
        <v>0</v>
      </c>
      <c r="C28" s="193">
        <v>0</v>
      </c>
      <c r="D28" s="193">
        <v>0</v>
      </c>
      <c r="E28" s="193">
        <v>0</v>
      </c>
      <c r="F28" s="193">
        <v>0</v>
      </c>
      <c r="G28" s="193">
        <v>0</v>
      </c>
      <c r="H28" s="193">
        <v>0</v>
      </c>
      <c r="I28" s="193">
        <v>0</v>
      </c>
      <c r="J28" s="193">
        <v>0</v>
      </c>
      <c r="K28" s="193">
        <v>0</v>
      </c>
      <c r="L28" s="193">
        <v>161.30000000000001</v>
      </c>
      <c r="M28" s="193">
        <v>598.09999999999991</v>
      </c>
      <c r="N28" s="193">
        <v>1236.5</v>
      </c>
      <c r="O28" s="193">
        <v>2085.4500000000003</v>
      </c>
      <c r="P28" s="193">
        <v>3095.7</v>
      </c>
      <c r="Q28" s="193">
        <v>6200.2999999999993</v>
      </c>
      <c r="R28" s="193">
        <v>9909.75</v>
      </c>
      <c r="S28" s="193">
        <v>14142.25</v>
      </c>
      <c r="T28" s="193">
        <v>18609.900000000001</v>
      </c>
      <c r="U28" s="193">
        <v>28097.449999999997</v>
      </c>
      <c r="V28" s="193">
        <v>37847.050000000003</v>
      </c>
      <c r="W28" s="193">
        <v>57872.65</v>
      </c>
      <c r="X28" s="193">
        <v>78725.95</v>
      </c>
      <c r="Y28" s="193">
        <v>185996.15</v>
      </c>
      <c r="Z28" s="208" t="str">
        <f t="shared" si="0"/>
        <v>Aarau</v>
      </c>
    </row>
    <row r="29" spans="1:26" ht="18.899999999999999" customHeight="1">
      <c r="A29" s="24" t="str">
        <f>'Page 9'!$A$35</f>
        <v>Frauenfeld</v>
      </c>
      <c r="B29" s="193">
        <v>0</v>
      </c>
      <c r="C29" s="193">
        <v>0</v>
      </c>
      <c r="D29" s="193">
        <v>0</v>
      </c>
      <c r="E29" s="193">
        <v>0</v>
      </c>
      <c r="F29" s="193">
        <v>0</v>
      </c>
      <c r="G29" s="193">
        <v>0</v>
      </c>
      <c r="H29" s="193">
        <v>0</v>
      </c>
      <c r="I29" s="193">
        <v>0</v>
      </c>
      <c r="J29" s="193">
        <v>0</v>
      </c>
      <c r="K29" s="193">
        <v>0</v>
      </c>
      <c r="L29" s="193">
        <v>156.19999999999999</v>
      </c>
      <c r="M29" s="193">
        <v>861.80000000000007</v>
      </c>
      <c r="N29" s="193">
        <v>2064.6</v>
      </c>
      <c r="O29" s="193">
        <v>3410.5</v>
      </c>
      <c r="P29" s="193">
        <v>4843.3999999999996</v>
      </c>
      <c r="Q29" s="193">
        <v>8737.9</v>
      </c>
      <c r="R29" s="193">
        <v>12945.599999999999</v>
      </c>
      <c r="S29" s="193">
        <v>17320.350000000002</v>
      </c>
      <c r="T29" s="193">
        <v>21670.65</v>
      </c>
      <c r="U29" s="193">
        <v>30849</v>
      </c>
      <c r="V29" s="193">
        <v>40198.550000000003</v>
      </c>
      <c r="W29" s="193">
        <v>59266.600000000006</v>
      </c>
      <c r="X29" s="193">
        <v>79202.55</v>
      </c>
      <c r="Y29" s="193">
        <v>178948.99999999997</v>
      </c>
      <c r="Z29" s="208" t="str">
        <f t="shared" si="0"/>
        <v>Frauenfeld</v>
      </c>
    </row>
    <row r="30" spans="1:26" ht="18.899999999999999" customHeight="1">
      <c r="A30" s="24" t="str">
        <f>'Page 9'!$A$36</f>
        <v>Bellinzona</v>
      </c>
      <c r="B30" s="193">
        <v>20</v>
      </c>
      <c r="C30" s="193">
        <v>20</v>
      </c>
      <c r="D30" s="193">
        <v>20</v>
      </c>
      <c r="E30" s="193">
        <v>20</v>
      </c>
      <c r="F30" s="193">
        <v>20</v>
      </c>
      <c r="G30" s="193">
        <v>20</v>
      </c>
      <c r="H30" s="193">
        <v>20</v>
      </c>
      <c r="I30" s="193">
        <v>20</v>
      </c>
      <c r="J30" s="193">
        <v>20</v>
      </c>
      <c r="K30" s="193">
        <v>20</v>
      </c>
      <c r="L30" s="193">
        <v>20</v>
      </c>
      <c r="M30" s="193">
        <v>558.90000000000009</v>
      </c>
      <c r="N30" s="193">
        <v>1014.5999999999999</v>
      </c>
      <c r="O30" s="193">
        <v>1730.35</v>
      </c>
      <c r="P30" s="193">
        <v>2830.15</v>
      </c>
      <c r="Q30" s="193">
        <v>7690.1</v>
      </c>
      <c r="R30" s="193">
        <v>12887.05</v>
      </c>
      <c r="S30" s="193">
        <v>18474.800000000003</v>
      </c>
      <c r="T30" s="193">
        <v>23919.35</v>
      </c>
      <c r="U30" s="193">
        <v>35555.050000000003</v>
      </c>
      <c r="V30" s="193">
        <v>47904.9</v>
      </c>
      <c r="W30" s="193">
        <v>73463.75</v>
      </c>
      <c r="X30" s="193">
        <v>99406.35</v>
      </c>
      <c r="Y30" s="193">
        <v>229675.5</v>
      </c>
      <c r="Z30" s="208" t="str">
        <f t="shared" si="0"/>
        <v>Bellinzona</v>
      </c>
    </row>
    <row r="31" spans="1:26" ht="18.899999999999999" customHeight="1">
      <c r="A31" s="24" t="str">
        <f>'Page 9'!$A$37</f>
        <v>Lausanne</v>
      </c>
      <c r="B31" s="193">
        <v>0</v>
      </c>
      <c r="C31" s="193">
        <v>0</v>
      </c>
      <c r="D31" s="193">
        <v>0</v>
      </c>
      <c r="E31" s="193">
        <v>0</v>
      </c>
      <c r="F31" s="193">
        <v>0</v>
      </c>
      <c r="G31" s="193">
        <v>0</v>
      </c>
      <c r="H31" s="193">
        <v>0</v>
      </c>
      <c r="I31" s="193">
        <v>0</v>
      </c>
      <c r="J31" s="193">
        <v>0</v>
      </c>
      <c r="K31" s="193">
        <v>0</v>
      </c>
      <c r="L31" s="193">
        <v>0</v>
      </c>
      <c r="M31" s="193">
        <v>439.95000000000005</v>
      </c>
      <c r="N31" s="193">
        <v>1940.15</v>
      </c>
      <c r="O31" s="193">
        <v>4081.95</v>
      </c>
      <c r="P31" s="193">
        <v>7454.95</v>
      </c>
      <c r="Q31" s="193">
        <v>11897.3</v>
      </c>
      <c r="R31" s="193">
        <v>16251.15</v>
      </c>
      <c r="S31" s="193">
        <v>21188.15</v>
      </c>
      <c r="T31" s="193">
        <v>26789.449999999997</v>
      </c>
      <c r="U31" s="193">
        <v>38488.649999999994</v>
      </c>
      <c r="V31" s="193">
        <v>56457.600000000006</v>
      </c>
      <c r="W31" s="193">
        <v>86526.5</v>
      </c>
      <c r="X31" s="193">
        <v>118604.45</v>
      </c>
      <c r="Y31" s="193">
        <v>260340</v>
      </c>
      <c r="Z31" s="208" t="str">
        <f t="shared" si="0"/>
        <v>Lausanne</v>
      </c>
    </row>
    <row r="32" spans="1:26" ht="18.899999999999999" customHeight="1">
      <c r="A32" s="24" t="str">
        <f>'Page 9'!$A$38</f>
        <v>Sion</v>
      </c>
      <c r="B32" s="193">
        <v>34</v>
      </c>
      <c r="C32" s="193">
        <v>34</v>
      </c>
      <c r="D32" s="193">
        <v>34</v>
      </c>
      <c r="E32" s="193">
        <v>34</v>
      </c>
      <c r="F32" s="193">
        <v>34</v>
      </c>
      <c r="G32" s="193">
        <v>34</v>
      </c>
      <c r="H32" s="193">
        <v>34</v>
      </c>
      <c r="I32" s="193">
        <v>34</v>
      </c>
      <c r="J32" s="193">
        <v>34</v>
      </c>
      <c r="K32" s="193">
        <v>34</v>
      </c>
      <c r="L32" s="193">
        <v>273.34999999999997</v>
      </c>
      <c r="M32" s="193">
        <v>822.79999999999973</v>
      </c>
      <c r="N32" s="193">
        <v>2107.85</v>
      </c>
      <c r="O32" s="193">
        <v>3177.8499999999995</v>
      </c>
      <c r="P32" s="193">
        <v>4377.55</v>
      </c>
      <c r="Q32" s="193">
        <v>7711.3499999999995</v>
      </c>
      <c r="R32" s="193">
        <v>11630.3</v>
      </c>
      <c r="S32" s="193">
        <v>16583.349999999999</v>
      </c>
      <c r="T32" s="193">
        <v>23086.550000000003</v>
      </c>
      <c r="U32" s="193">
        <v>35229.050000000003</v>
      </c>
      <c r="V32" s="193">
        <v>46783.6</v>
      </c>
      <c r="W32" s="193">
        <v>70927.7</v>
      </c>
      <c r="X32" s="193">
        <v>94688.5</v>
      </c>
      <c r="Y32" s="193">
        <v>207888.25</v>
      </c>
      <c r="Z32" s="208" t="str">
        <f t="shared" si="0"/>
        <v>Sion</v>
      </c>
    </row>
    <row r="33" spans="1:26" ht="18.899999999999999" customHeight="1">
      <c r="A33" s="24" t="str">
        <f>'Page 9'!$A$39</f>
        <v>Neuchâtel</v>
      </c>
      <c r="B33" s="193">
        <v>0</v>
      </c>
      <c r="C33" s="193">
        <v>0</v>
      </c>
      <c r="D33" s="193">
        <v>0</v>
      </c>
      <c r="E33" s="193">
        <v>0</v>
      </c>
      <c r="F33" s="193">
        <v>0</v>
      </c>
      <c r="G33" s="193">
        <v>0</v>
      </c>
      <c r="H33" s="193">
        <v>0</v>
      </c>
      <c r="I33" s="193">
        <v>0</v>
      </c>
      <c r="J33" s="193">
        <v>0</v>
      </c>
      <c r="K33" s="193">
        <v>0</v>
      </c>
      <c r="L33" s="193">
        <v>0</v>
      </c>
      <c r="M33" s="193">
        <v>0</v>
      </c>
      <c r="N33" s="193">
        <v>78.423500000000004</v>
      </c>
      <c r="O33" s="193">
        <v>175.57349999999997</v>
      </c>
      <c r="P33" s="193">
        <v>860.65000000000009</v>
      </c>
      <c r="Q33" s="193">
        <v>5181.82</v>
      </c>
      <c r="R33" s="193">
        <v>10247.029999999999</v>
      </c>
      <c r="S33" s="193">
        <v>15815.264999999998</v>
      </c>
      <c r="T33" s="193">
        <v>21596.68</v>
      </c>
      <c r="U33" s="193">
        <v>33961.404999999999</v>
      </c>
      <c r="V33" s="193">
        <v>47388.42</v>
      </c>
      <c r="W33" s="193">
        <v>75548.320000000007</v>
      </c>
      <c r="X33" s="193">
        <v>102965.98499999999</v>
      </c>
      <c r="Y33" s="193">
        <v>226087.21999999997</v>
      </c>
      <c r="Z33" s="208" t="str">
        <f t="shared" si="0"/>
        <v>Neuchâtel</v>
      </c>
    </row>
    <row r="34" spans="1:26" ht="18.899999999999999" customHeight="1">
      <c r="A34" s="24" t="str">
        <f>'Page 9'!$A$40</f>
        <v>Geneva</v>
      </c>
      <c r="B34" s="193">
        <v>25</v>
      </c>
      <c r="C34" s="193">
        <v>25</v>
      </c>
      <c r="D34" s="193">
        <v>25</v>
      </c>
      <c r="E34" s="193">
        <v>25</v>
      </c>
      <c r="F34" s="193">
        <v>25</v>
      </c>
      <c r="G34" s="193">
        <v>25</v>
      </c>
      <c r="H34" s="193">
        <v>25</v>
      </c>
      <c r="I34" s="193">
        <v>25</v>
      </c>
      <c r="J34" s="193">
        <v>25</v>
      </c>
      <c r="K34" s="193">
        <v>25</v>
      </c>
      <c r="L34" s="193">
        <v>25</v>
      </c>
      <c r="M34" s="193">
        <v>25</v>
      </c>
      <c r="N34" s="193">
        <v>25</v>
      </c>
      <c r="O34" s="193">
        <v>1074.6999999999998</v>
      </c>
      <c r="P34" s="193">
        <v>2554</v>
      </c>
      <c r="Q34" s="193">
        <v>6695.7000000000007</v>
      </c>
      <c r="R34" s="193">
        <v>12138.55</v>
      </c>
      <c r="S34" s="193">
        <v>17958.599999999999</v>
      </c>
      <c r="T34" s="193">
        <v>23778.699999999997</v>
      </c>
      <c r="U34" s="193">
        <v>35724.75</v>
      </c>
      <c r="V34" s="193">
        <v>47862.2</v>
      </c>
      <c r="W34" s="193">
        <v>72938.75</v>
      </c>
      <c r="X34" s="193">
        <v>99216.6</v>
      </c>
      <c r="Y34" s="193">
        <v>239231.5</v>
      </c>
      <c r="Z34" s="208" t="str">
        <f t="shared" si="0"/>
        <v>Geneva</v>
      </c>
    </row>
    <row r="35" spans="1:26" ht="18.899999999999999" customHeight="1">
      <c r="A35" s="24" t="str">
        <f>'Page 9'!$A$41</f>
        <v>Delémont</v>
      </c>
      <c r="B35" s="193">
        <v>0</v>
      </c>
      <c r="C35" s="193">
        <v>0</v>
      </c>
      <c r="D35" s="193">
        <v>0</v>
      </c>
      <c r="E35" s="193">
        <v>0</v>
      </c>
      <c r="F35" s="193">
        <v>0</v>
      </c>
      <c r="G35" s="193">
        <v>0</v>
      </c>
      <c r="H35" s="193">
        <v>0</v>
      </c>
      <c r="I35" s="193">
        <v>0</v>
      </c>
      <c r="J35" s="193">
        <v>44.15</v>
      </c>
      <c r="K35" s="193">
        <v>252.35</v>
      </c>
      <c r="L35" s="193">
        <v>1295.5500000000002</v>
      </c>
      <c r="M35" s="193">
        <v>2782.65</v>
      </c>
      <c r="N35" s="193">
        <v>4286.6000000000004</v>
      </c>
      <c r="O35" s="193">
        <v>6157.5</v>
      </c>
      <c r="P35" s="193">
        <v>8069.6999999999989</v>
      </c>
      <c r="Q35" s="193">
        <v>12842.95</v>
      </c>
      <c r="R35" s="193">
        <v>18363.849999999999</v>
      </c>
      <c r="S35" s="193">
        <v>23909.7</v>
      </c>
      <c r="T35" s="193">
        <v>29480.350000000002</v>
      </c>
      <c r="U35" s="193">
        <v>40939.000000000007</v>
      </c>
      <c r="V35" s="193">
        <v>54213.999999999993</v>
      </c>
      <c r="W35" s="193">
        <v>80764</v>
      </c>
      <c r="X35" s="193">
        <v>107382.40000000001</v>
      </c>
      <c r="Y35" s="193">
        <v>242240.8</v>
      </c>
      <c r="Z35" s="208" t="str">
        <f t="shared" si="0"/>
        <v>Delémont</v>
      </c>
    </row>
    <row r="36" spans="1:26" ht="18.899999999999999" customHeight="1">
      <c r="A36" s="24"/>
      <c r="B36" s="14"/>
      <c r="C36" s="14"/>
      <c r="D36" s="14"/>
      <c r="E36" s="14"/>
      <c r="F36" s="14"/>
      <c r="G36" s="14"/>
      <c r="H36" s="14"/>
      <c r="I36" s="14"/>
      <c r="J36" s="14"/>
      <c r="K36" s="14"/>
      <c r="L36" s="14"/>
      <c r="M36" s="14"/>
      <c r="N36" s="14"/>
      <c r="O36" s="14"/>
      <c r="P36" s="14"/>
      <c r="Q36" s="14"/>
      <c r="R36" s="14"/>
      <c r="S36" s="14"/>
      <c r="T36" s="14"/>
      <c r="U36" s="14"/>
      <c r="V36" s="14"/>
      <c r="W36" s="14"/>
      <c r="X36" s="14"/>
      <c r="Y36" s="14"/>
      <c r="Z36" s="208"/>
    </row>
    <row r="37" spans="1:26" ht="18.899999999999999" customHeight="1">
      <c r="A37" s="24" t="str">
        <f>'Page 9'!$A$43</f>
        <v>Direct federal tax</v>
      </c>
      <c r="B37" s="193">
        <v>0</v>
      </c>
      <c r="C37" s="193">
        <v>0</v>
      </c>
      <c r="D37" s="193">
        <v>0</v>
      </c>
      <c r="E37" s="193">
        <v>0</v>
      </c>
      <c r="F37" s="193">
        <v>0</v>
      </c>
      <c r="G37" s="193">
        <v>0</v>
      </c>
      <c r="H37" s="193">
        <v>0</v>
      </c>
      <c r="I37" s="193">
        <v>0</v>
      </c>
      <c r="J37" s="193">
        <v>0</v>
      </c>
      <c r="K37" s="193">
        <v>0</v>
      </c>
      <c r="L37" s="193">
        <v>0</v>
      </c>
      <c r="M37" s="193">
        <v>0</v>
      </c>
      <c r="N37" s="193">
        <v>0</v>
      </c>
      <c r="O37" s="193">
        <v>0</v>
      </c>
      <c r="P37" s="193">
        <v>0</v>
      </c>
      <c r="Q37" s="193">
        <v>261</v>
      </c>
      <c r="R37" s="193">
        <v>1106</v>
      </c>
      <c r="S37" s="193">
        <v>2349</v>
      </c>
      <c r="T37" s="193">
        <v>4103</v>
      </c>
      <c r="U37" s="193">
        <v>9746</v>
      </c>
      <c r="V37" s="193">
        <v>15557</v>
      </c>
      <c r="W37" s="193">
        <v>27179</v>
      </c>
      <c r="X37" s="193">
        <v>38788</v>
      </c>
      <c r="Y37" s="193">
        <v>96885</v>
      </c>
      <c r="Z37" s="208" t="str">
        <f t="shared" si="0"/>
        <v>Direct federal tax</v>
      </c>
    </row>
    <row r="38" spans="1:26" ht="18.899999999999999" customHeight="1">
      <c r="A38" s="209"/>
      <c r="B38" s="210"/>
      <c r="C38" s="210"/>
      <c r="D38" s="210"/>
      <c r="E38" s="210"/>
      <c r="F38" s="210"/>
      <c r="G38" s="210"/>
      <c r="H38" s="210"/>
      <c r="I38" s="210"/>
      <c r="J38" s="210"/>
      <c r="K38" s="211"/>
      <c r="L38" s="210"/>
      <c r="M38" s="210"/>
      <c r="X38" s="208"/>
      <c r="Z38" s="208"/>
    </row>
    <row r="39" spans="1:26" ht="18.899999999999999" customHeight="1">
      <c r="A39" s="207"/>
      <c r="B39" s="843" t="str">
        <f>'Pages 10-11'!$B$39:$M$39</f>
        <v>Tax burden in percent of gross earned income</v>
      </c>
      <c r="C39" s="844"/>
      <c r="D39" s="844"/>
      <c r="E39" s="844"/>
      <c r="F39" s="844"/>
      <c r="G39" s="844"/>
      <c r="H39" s="844"/>
      <c r="I39" s="844"/>
      <c r="J39" s="844"/>
      <c r="K39" s="844"/>
      <c r="L39" s="844"/>
      <c r="M39" s="845"/>
      <c r="N39" s="843" t="str">
        <f>B39</f>
        <v>Tax burden in percent of gross earned income</v>
      </c>
      <c r="O39" s="844"/>
      <c r="P39" s="844"/>
      <c r="Q39" s="844"/>
      <c r="R39" s="844"/>
      <c r="S39" s="844"/>
      <c r="T39" s="844"/>
      <c r="U39" s="844"/>
      <c r="V39" s="844"/>
      <c r="W39" s="844"/>
      <c r="X39" s="844"/>
      <c r="Y39" s="845"/>
      <c r="Z39" s="208"/>
    </row>
    <row r="40" spans="1:26" ht="18.899999999999999" customHeight="1">
      <c r="A40" s="24" t="str">
        <f>'Page 9'!$A$16</f>
        <v>Zurich</v>
      </c>
      <c r="B40" s="10">
        <v>0.192</v>
      </c>
      <c r="C40" s="10">
        <v>0.16</v>
      </c>
      <c r="D40" s="10">
        <v>0.13714285714285715</v>
      </c>
      <c r="E40" s="10">
        <v>0.12</v>
      </c>
      <c r="F40" s="10">
        <v>9.6000000000000002E-2</v>
      </c>
      <c r="G40" s="10">
        <v>0.08</v>
      </c>
      <c r="H40" s="10">
        <v>6.8571428571428575E-2</v>
      </c>
      <c r="I40" s="10">
        <v>0.06</v>
      </c>
      <c r="J40" s="10">
        <v>5.3333333333333337E-2</v>
      </c>
      <c r="K40" s="10">
        <v>4.8000000000000001E-2</v>
      </c>
      <c r="L40" s="10">
        <v>0.04</v>
      </c>
      <c r="M40" s="10">
        <v>0.52828571428571436</v>
      </c>
      <c r="N40" s="10">
        <v>1.197875</v>
      </c>
      <c r="O40" s="10">
        <v>1.9298888888888885</v>
      </c>
      <c r="P40" s="10">
        <v>2.6872500000000001</v>
      </c>
      <c r="Q40" s="10">
        <v>4.2328000000000001</v>
      </c>
      <c r="R40" s="10">
        <v>5.8249666666666675</v>
      </c>
      <c r="S40" s="10">
        <v>7.254028571428571</v>
      </c>
      <c r="T40" s="10">
        <v>8.4758499999999994</v>
      </c>
      <c r="U40" s="10">
        <v>10.51796</v>
      </c>
      <c r="V40" s="10">
        <v>12.177066666666665</v>
      </c>
      <c r="W40" s="10">
        <v>14.874399999999998</v>
      </c>
      <c r="X40" s="10">
        <v>17.0108</v>
      </c>
      <c r="Y40" s="10">
        <v>21.809609999999999</v>
      </c>
      <c r="Z40" s="208" t="str">
        <f t="shared" ref="Z40:Z65" si="1">A40</f>
        <v>Zurich</v>
      </c>
    </row>
    <row r="41" spans="1:26" ht="18.899999999999999" customHeight="1">
      <c r="A41" s="24" t="str">
        <f>'Page 9'!$A$17</f>
        <v>Berne</v>
      </c>
      <c r="B41" s="215">
        <v>0</v>
      </c>
      <c r="C41" s="215">
        <v>0</v>
      </c>
      <c r="D41" s="215">
        <v>0</v>
      </c>
      <c r="E41" s="215">
        <v>0</v>
      </c>
      <c r="F41" s="215">
        <v>0</v>
      </c>
      <c r="G41" s="215">
        <v>0</v>
      </c>
      <c r="H41" s="215">
        <v>0</v>
      </c>
      <c r="I41" s="215">
        <v>0</v>
      </c>
      <c r="J41" s="215">
        <v>0</v>
      </c>
      <c r="K41" s="215">
        <v>0</v>
      </c>
      <c r="L41" s="215">
        <v>0.42258333333333331</v>
      </c>
      <c r="M41" s="215">
        <v>1.8661428571428575</v>
      </c>
      <c r="N41" s="215">
        <v>3.5485625000000001</v>
      </c>
      <c r="O41" s="215">
        <v>4.9391666666666669</v>
      </c>
      <c r="P41" s="215">
        <v>6.1177999999999999</v>
      </c>
      <c r="Q41" s="215">
        <v>8.1331600000000002</v>
      </c>
      <c r="R41" s="215">
        <v>9.7419666666666647</v>
      </c>
      <c r="S41" s="215">
        <v>11.320171428571431</v>
      </c>
      <c r="T41" s="215">
        <v>12.658825000000002</v>
      </c>
      <c r="U41" s="215">
        <v>14.94722</v>
      </c>
      <c r="V41" s="215">
        <v>16.624083333333335</v>
      </c>
      <c r="W41" s="215">
        <v>18.909300000000005</v>
      </c>
      <c r="X41" s="215">
        <v>20.553460000000005</v>
      </c>
      <c r="Y41" s="215">
        <v>24.141234999999998</v>
      </c>
      <c r="Z41" s="208" t="str">
        <f t="shared" si="1"/>
        <v>Berne</v>
      </c>
    </row>
    <row r="42" spans="1:26" ht="18.899999999999999" customHeight="1">
      <c r="A42" s="24" t="str">
        <f>'Page 9'!$A$18</f>
        <v>Lucerne</v>
      </c>
      <c r="B42" s="10">
        <v>0.4</v>
      </c>
      <c r="C42" s="10">
        <v>0.33333333333333337</v>
      </c>
      <c r="D42" s="10">
        <v>0.2857142857142857</v>
      </c>
      <c r="E42" s="10">
        <v>0.25</v>
      </c>
      <c r="F42" s="10">
        <v>0.2</v>
      </c>
      <c r="G42" s="10">
        <v>0.16666666666666669</v>
      </c>
      <c r="H42" s="10">
        <v>0.14285714285714285</v>
      </c>
      <c r="I42" s="10">
        <v>0.125</v>
      </c>
      <c r="J42" s="10">
        <v>0.1111111111111111</v>
      </c>
      <c r="K42" s="10">
        <v>0.1</v>
      </c>
      <c r="L42" s="10">
        <v>0.21283333333333332</v>
      </c>
      <c r="M42" s="10">
        <v>1.326857142857143</v>
      </c>
      <c r="N42" s="10">
        <v>2.8768750000000001</v>
      </c>
      <c r="O42" s="10">
        <v>4.1666666666666661</v>
      </c>
      <c r="P42" s="10">
        <v>5.1819000000000006</v>
      </c>
      <c r="Q42" s="10">
        <v>6.8894400000000005</v>
      </c>
      <c r="R42" s="10">
        <v>8.1782666666666675</v>
      </c>
      <c r="S42" s="10">
        <v>9.3779428571428589</v>
      </c>
      <c r="T42" s="10">
        <v>10.379450000000002</v>
      </c>
      <c r="U42" s="10">
        <v>12.105080000000001</v>
      </c>
      <c r="V42" s="10">
        <v>13.2851</v>
      </c>
      <c r="W42" s="10">
        <v>14.760149999999999</v>
      </c>
      <c r="X42" s="10">
        <v>15.640880000000001</v>
      </c>
      <c r="Y42" s="10">
        <v>17.410910000000001</v>
      </c>
      <c r="Z42" s="208" t="str">
        <f t="shared" si="1"/>
        <v>Lucerne</v>
      </c>
    </row>
    <row r="43" spans="1:26" ht="18.899999999999999" customHeight="1">
      <c r="A43" s="24" t="str">
        <f>'Page 9'!$A$19</f>
        <v>Altdorf</v>
      </c>
      <c r="B43" s="10"/>
      <c r="C43" s="10">
        <v>0.66666666666666674</v>
      </c>
      <c r="D43" s="10">
        <v>0.5714285714285714</v>
      </c>
      <c r="E43" s="10">
        <v>0.5</v>
      </c>
      <c r="F43" s="10">
        <v>0.4</v>
      </c>
      <c r="G43" s="10">
        <v>0.33333333333333337</v>
      </c>
      <c r="H43" s="10">
        <v>0.2857142857142857</v>
      </c>
      <c r="I43" s="10">
        <v>0.25</v>
      </c>
      <c r="J43" s="10">
        <v>0.22222222222222221</v>
      </c>
      <c r="K43" s="10">
        <v>0.2</v>
      </c>
      <c r="L43" s="10">
        <v>0.16666666666666669</v>
      </c>
      <c r="M43" s="10">
        <v>0.94938</v>
      </c>
      <c r="N43" s="10">
        <v>2.4464062500000003</v>
      </c>
      <c r="O43" s="10">
        <v>3.6107600000000004</v>
      </c>
      <c r="P43" s="10">
        <v>4.4233869999999991</v>
      </c>
      <c r="Q43" s="10">
        <v>5.9277151999999989</v>
      </c>
      <c r="R43" s="10">
        <v>7.0692659999999989</v>
      </c>
      <c r="S43" s="10">
        <v>7.8761697142857159</v>
      </c>
      <c r="T43" s="10">
        <v>8.5482040000000001</v>
      </c>
      <c r="U43" s="10">
        <v>9.4949948000000006</v>
      </c>
      <c r="V43" s="10">
        <v>10.126188666666666</v>
      </c>
      <c r="W43" s="10">
        <v>10.915181</v>
      </c>
      <c r="X43" s="10">
        <v>11.385604999999998</v>
      </c>
      <c r="Y43" s="10">
        <v>12.3323958</v>
      </c>
      <c r="Z43" s="208" t="str">
        <f t="shared" si="1"/>
        <v>Altdorf</v>
      </c>
    </row>
    <row r="44" spans="1:26" ht="18.899999999999999" customHeight="1">
      <c r="A44" s="24" t="str">
        <f>'Page 9'!$A$20</f>
        <v>Schwyz</v>
      </c>
      <c r="B44" s="215">
        <v>0</v>
      </c>
      <c r="C44" s="215">
        <v>0</v>
      </c>
      <c r="D44" s="215">
        <v>0</v>
      </c>
      <c r="E44" s="215">
        <v>0</v>
      </c>
      <c r="F44" s="215">
        <v>0</v>
      </c>
      <c r="G44" s="215">
        <v>0</v>
      </c>
      <c r="H44" s="215">
        <v>0</v>
      </c>
      <c r="I44" s="215">
        <v>0</v>
      </c>
      <c r="J44" s="215">
        <v>0</v>
      </c>
      <c r="K44" s="215">
        <v>0</v>
      </c>
      <c r="L44" s="215">
        <v>0.23966666666666667</v>
      </c>
      <c r="M44" s="215">
        <v>1.2387857142857144</v>
      </c>
      <c r="N44" s="215">
        <v>2.1613125000000002</v>
      </c>
      <c r="O44" s="215">
        <v>3.1912777777777777</v>
      </c>
      <c r="P44" s="215">
        <v>4.1158000000000001</v>
      </c>
      <c r="Q44" s="215">
        <v>6.0350399999999995</v>
      </c>
      <c r="R44" s="215">
        <v>7.4707666666666661</v>
      </c>
      <c r="S44" s="215">
        <v>8.5151142857142847</v>
      </c>
      <c r="T44" s="215">
        <v>9.2901500000000006</v>
      </c>
      <c r="U44" s="215">
        <v>10.381760000000002</v>
      </c>
      <c r="V44" s="215">
        <v>11.109533333333331</v>
      </c>
      <c r="W44" s="215">
        <v>12.719162499999999</v>
      </c>
      <c r="X44" s="215">
        <v>13.943029999999998</v>
      </c>
      <c r="Y44" s="215">
        <v>14.897064999999998</v>
      </c>
      <c r="Z44" s="208" t="str">
        <f t="shared" si="1"/>
        <v>Schwyz</v>
      </c>
    </row>
    <row r="45" spans="1:26" ht="18.899999999999999" customHeight="1">
      <c r="A45" s="24" t="str">
        <f>'Page 9'!$A$21</f>
        <v>Sarnen</v>
      </c>
      <c r="B45" s="215">
        <v>0</v>
      </c>
      <c r="C45" s="215">
        <v>0</v>
      </c>
      <c r="D45" s="215">
        <v>0</v>
      </c>
      <c r="E45" s="215">
        <v>0</v>
      </c>
      <c r="F45" s="215">
        <v>0</v>
      </c>
      <c r="G45" s="215">
        <v>0</v>
      </c>
      <c r="H45" s="215">
        <v>0</v>
      </c>
      <c r="I45" s="215">
        <v>0</v>
      </c>
      <c r="J45" s="215">
        <v>0</v>
      </c>
      <c r="K45" s="215">
        <v>0</v>
      </c>
      <c r="L45" s="215">
        <v>0</v>
      </c>
      <c r="M45" s="215">
        <v>0</v>
      </c>
      <c r="N45" s="215">
        <v>1.5318750000000001</v>
      </c>
      <c r="O45" s="215">
        <v>2.6927777777777777</v>
      </c>
      <c r="P45" s="215">
        <v>3.7591999999999999</v>
      </c>
      <c r="Q45" s="215">
        <v>5.6621999999999995</v>
      </c>
      <c r="R45" s="215">
        <v>6.7565</v>
      </c>
      <c r="S45" s="215">
        <v>7.5459428571428564</v>
      </c>
      <c r="T45" s="215">
        <v>8.1449499999999997</v>
      </c>
      <c r="U45" s="215">
        <v>8.9725400000000004</v>
      </c>
      <c r="V45" s="215">
        <v>9.528833333333333</v>
      </c>
      <c r="W45" s="215">
        <v>10.224225000000001</v>
      </c>
      <c r="X45" s="215">
        <v>10.641449999999999</v>
      </c>
      <c r="Y45" s="215">
        <v>11.474539999999999</v>
      </c>
      <c r="Z45" s="208" t="str">
        <f t="shared" si="1"/>
        <v>Sarnen</v>
      </c>
    </row>
    <row r="46" spans="1:26" ht="18.899999999999999" customHeight="1">
      <c r="A46" s="24" t="str">
        <f>'Page 9'!$A$22</f>
        <v>Stans</v>
      </c>
      <c r="B46" s="10">
        <v>0.4</v>
      </c>
      <c r="C46" s="10">
        <v>0.33333333333333337</v>
      </c>
      <c r="D46" s="10">
        <v>0.2857142857142857</v>
      </c>
      <c r="E46" s="10">
        <v>0.25</v>
      </c>
      <c r="F46" s="10">
        <v>0.2</v>
      </c>
      <c r="G46" s="10">
        <v>0.16666666666666669</v>
      </c>
      <c r="H46" s="10">
        <v>0.14285714285714285</v>
      </c>
      <c r="I46" s="10">
        <v>0.125</v>
      </c>
      <c r="J46" s="10">
        <v>0.1111111111111111</v>
      </c>
      <c r="K46" s="10">
        <v>0.1</v>
      </c>
      <c r="L46" s="10">
        <v>0.15116666666666667</v>
      </c>
      <c r="M46" s="10">
        <v>0.78242857142857147</v>
      </c>
      <c r="N46" s="10">
        <v>1.7636875000000001</v>
      </c>
      <c r="O46" s="10">
        <v>2.9379444444444442</v>
      </c>
      <c r="P46" s="10">
        <v>3.94095</v>
      </c>
      <c r="Q46" s="10">
        <v>5.8094800000000006</v>
      </c>
      <c r="R46" s="10">
        <v>7.0187999999999997</v>
      </c>
      <c r="S46" s="10">
        <v>8.0762</v>
      </c>
      <c r="T46" s="10">
        <v>8.8980499999999996</v>
      </c>
      <c r="U46" s="10">
        <v>10.142660000000001</v>
      </c>
      <c r="V46" s="10">
        <v>11.027666666666667</v>
      </c>
      <c r="W46" s="10">
        <v>12.021162500000001</v>
      </c>
      <c r="X46" s="10">
        <v>12.30086</v>
      </c>
      <c r="Y46" s="10">
        <v>12.860255</v>
      </c>
      <c r="Z46" s="208" t="str">
        <f t="shared" si="1"/>
        <v>Stans</v>
      </c>
    </row>
    <row r="47" spans="1:26" ht="18.899999999999999" customHeight="1">
      <c r="A47" s="24" t="str">
        <f>'Page 9'!$A$23</f>
        <v>Glarus</v>
      </c>
      <c r="B47" s="215">
        <v>0</v>
      </c>
      <c r="C47" s="215">
        <v>0</v>
      </c>
      <c r="D47" s="215">
        <v>0</v>
      </c>
      <c r="E47" s="215">
        <v>0</v>
      </c>
      <c r="F47" s="215">
        <v>0</v>
      </c>
      <c r="G47" s="215">
        <v>0</v>
      </c>
      <c r="H47" s="215">
        <v>0</v>
      </c>
      <c r="I47" s="215">
        <v>0</v>
      </c>
      <c r="J47" s="215">
        <v>0</v>
      </c>
      <c r="K47" s="215">
        <v>0</v>
      </c>
      <c r="L47" s="215">
        <v>0</v>
      </c>
      <c r="M47" s="215">
        <v>0.91435714285714298</v>
      </c>
      <c r="N47" s="215">
        <v>1.8541874999999999</v>
      </c>
      <c r="O47" s="215">
        <v>2.9393333333333329</v>
      </c>
      <c r="P47" s="215">
        <v>3.8467999999999996</v>
      </c>
      <c r="Q47" s="215">
        <v>5.9151600000000002</v>
      </c>
      <c r="R47" s="215">
        <v>7.4802999999999997</v>
      </c>
      <c r="S47" s="215">
        <v>8.8500857142857132</v>
      </c>
      <c r="T47" s="215">
        <v>9.8679000000000006</v>
      </c>
      <c r="U47" s="215">
        <v>11.40358</v>
      </c>
      <c r="V47" s="215">
        <v>12.530666666666669</v>
      </c>
      <c r="W47" s="215">
        <v>14.293850000000003</v>
      </c>
      <c r="X47" s="215">
        <v>15.418560000000001</v>
      </c>
      <c r="Y47" s="215">
        <v>18.364455</v>
      </c>
      <c r="Z47" s="208" t="str">
        <f t="shared" si="1"/>
        <v>Glarus</v>
      </c>
    </row>
    <row r="48" spans="1:26" ht="18.899999999999999" customHeight="1">
      <c r="A48" s="24" t="str">
        <f>'Page 9'!$A$24</f>
        <v>Zug</v>
      </c>
      <c r="B48" s="215">
        <v>0</v>
      </c>
      <c r="C48" s="215">
        <v>0</v>
      </c>
      <c r="D48" s="215">
        <v>0</v>
      </c>
      <c r="E48" s="215">
        <v>0</v>
      </c>
      <c r="F48" s="215">
        <v>0</v>
      </c>
      <c r="G48" s="215">
        <v>0</v>
      </c>
      <c r="H48" s="215">
        <v>0</v>
      </c>
      <c r="I48" s="215">
        <v>0</v>
      </c>
      <c r="J48" s="215">
        <v>0</v>
      </c>
      <c r="K48" s="215">
        <v>0</v>
      </c>
      <c r="L48" s="215">
        <v>0</v>
      </c>
      <c r="M48" s="215">
        <v>8.9428571428571427E-2</v>
      </c>
      <c r="N48" s="215">
        <v>0.35387500000000005</v>
      </c>
      <c r="O48" s="215">
        <v>0.69122222222222218</v>
      </c>
      <c r="P48" s="215">
        <v>0.98529999999999984</v>
      </c>
      <c r="Q48" s="215">
        <v>1.6646400000000001</v>
      </c>
      <c r="R48" s="215">
        <v>2.3616666666666668</v>
      </c>
      <c r="S48" s="215">
        <v>3.0732285714285714</v>
      </c>
      <c r="T48" s="215">
        <v>3.6158500000000005</v>
      </c>
      <c r="U48" s="215">
        <v>5.6527599999999998</v>
      </c>
      <c r="V48" s="215">
        <v>7.2979000000000003</v>
      </c>
      <c r="W48" s="215">
        <v>8.8483750000000008</v>
      </c>
      <c r="X48" s="215">
        <v>9.2076000000000011</v>
      </c>
      <c r="Y48" s="215">
        <v>9.9308499999999995</v>
      </c>
      <c r="Z48" s="208" t="str">
        <f t="shared" si="1"/>
        <v>Zug</v>
      </c>
    </row>
    <row r="49" spans="1:26" ht="18.899999999999999" customHeight="1">
      <c r="A49" s="24" t="str">
        <f>'Page 9'!$A$25</f>
        <v>Fribourg</v>
      </c>
      <c r="B49" s="10">
        <v>0.4</v>
      </c>
      <c r="C49" s="10">
        <v>0.33333333333333337</v>
      </c>
      <c r="D49" s="10">
        <v>0.2857142857142857</v>
      </c>
      <c r="E49" s="10">
        <v>0.25</v>
      </c>
      <c r="F49" s="10">
        <v>0.2</v>
      </c>
      <c r="G49" s="10">
        <v>0.16666666666666669</v>
      </c>
      <c r="H49" s="10">
        <v>0.14285714285714285</v>
      </c>
      <c r="I49" s="10">
        <v>0.125</v>
      </c>
      <c r="J49" s="10">
        <v>0.1111111111111111</v>
      </c>
      <c r="K49" s="10">
        <v>0.1</v>
      </c>
      <c r="L49" s="10">
        <v>0.62175000000000002</v>
      </c>
      <c r="M49" s="10">
        <v>1.4764285714285714</v>
      </c>
      <c r="N49" s="10">
        <v>2.7882500000000006</v>
      </c>
      <c r="O49" s="10">
        <v>4.0923888888888884</v>
      </c>
      <c r="P49" s="10">
        <v>5.1991999999999994</v>
      </c>
      <c r="Q49" s="10">
        <v>7.7039200000000001</v>
      </c>
      <c r="R49" s="10">
        <v>9.7049666666666674</v>
      </c>
      <c r="S49" s="10">
        <v>11.22974285714286</v>
      </c>
      <c r="T49" s="10">
        <v>12.674899999999997</v>
      </c>
      <c r="U49" s="10">
        <v>14.738939999999999</v>
      </c>
      <c r="V49" s="10">
        <v>16.352433333333334</v>
      </c>
      <c r="W49" s="10">
        <v>19.0509375</v>
      </c>
      <c r="X49" s="10">
        <v>20.806729999999998</v>
      </c>
      <c r="Y49" s="10">
        <v>21.781890000000001</v>
      </c>
      <c r="Z49" s="208" t="str">
        <f t="shared" si="1"/>
        <v>Fribourg</v>
      </c>
    </row>
    <row r="50" spans="1:26" ht="18.899999999999999" customHeight="1">
      <c r="A50" s="24" t="str">
        <f>'Page 9'!$A$26</f>
        <v>Solothurn</v>
      </c>
      <c r="B50" s="10">
        <v>0.32</v>
      </c>
      <c r="C50" s="10">
        <v>0.26666666666666666</v>
      </c>
      <c r="D50" s="10">
        <v>0.22857142857142859</v>
      </c>
      <c r="E50" s="10">
        <v>0.2</v>
      </c>
      <c r="F50" s="10">
        <v>0.16</v>
      </c>
      <c r="G50" s="10">
        <v>0.13333333333333333</v>
      </c>
      <c r="H50" s="10">
        <v>0.1142857142857143</v>
      </c>
      <c r="I50" s="10">
        <v>0.1</v>
      </c>
      <c r="J50" s="10">
        <v>8.8888888888888892E-2</v>
      </c>
      <c r="K50" s="10">
        <v>0.08</v>
      </c>
      <c r="L50" s="10">
        <v>1.8222500000000004</v>
      </c>
      <c r="M50" s="10">
        <v>3.1745714285714279</v>
      </c>
      <c r="N50" s="10">
        <v>4.3378125000000001</v>
      </c>
      <c r="O50" s="10">
        <v>5.5980555555555558</v>
      </c>
      <c r="P50" s="10">
        <v>6.7477999999999998</v>
      </c>
      <c r="Q50" s="10">
        <v>9.0498400000000014</v>
      </c>
      <c r="R50" s="10">
        <v>10.866366666666668</v>
      </c>
      <c r="S50" s="10">
        <v>12.377571428571427</v>
      </c>
      <c r="T50" s="10">
        <v>13.5901</v>
      </c>
      <c r="U50" s="10">
        <v>15.42022</v>
      </c>
      <c r="V50" s="10">
        <v>16.961399999999998</v>
      </c>
      <c r="W50" s="10">
        <v>18.88795</v>
      </c>
      <c r="X50" s="10">
        <v>20.043869999999998</v>
      </c>
      <c r="Y50" s="10">
        <v>21.702735000000001</v>
      </c>
      <c r="Z50" s="208" t="str">
        <f t="shared" si="1"/>
        <v>Solothurn</v>
      </c>
    </row>
    <row r="51" spans="1:26" ht="18.899999999999999" customHeight="1">
      <c r="A51" s="24" t="str">
        <f>'Page 9'!$A$27</f>
        <v>Basel</v>
      </c>
      <c r="B51" s="215">
        <v>0</v>
      </c>
      <c r="C51" s="215">
        <v>0</v>
      </c>
      <c r="D51" s="215">
        <v>0</v>
      </c>
      <c r="E51" s="215">
        <v>0</v>
      </c>
      <c r="F51" s="215">
        <v>0</v>
      </c>
      <c r="G51" s="215">
        <v>0</v>
      </c>
      <c r="H51" s="215">
        <v>0</v>
      </c>
      <c r="I51" s="215">
        <v>0</v>
      </c>
      <c r="J51" s="215">
        <v>0</v>
      </c>
      <c r="K51" s="215">
        <v>0</v>
      </c>
      <c r="L51" s="215">
        <v>0</v>
      </c>
      <c r="M51" s="215">
        <v>0</v>
      </c>
      <c r="N51" s="215">
        <v>0</v>
      </c>
      <c r="O51" s="215">
        <v>2.1893888888888888</v>
      </c>
      <c r="P51" s="215">
        <v>4.1091499999999996</v>
      </c>
      <c r="Q51" s="215">
        <v>7.5550399999999991</v>
      </c>
      <c r="R51" s="215">
        <v>9.8535000000000004</v>
      </c>
      <c r="S51" s="215">
        <v>11.521685714285715</v>
      </c>
      <c r="T51" s="215">
        <v>12.760825000000001</v>
      </c>
      <c r="U51" s="215">
        <v>14.505220000000001</v>
      </c>
      <c r="V51" s="215">
        <v>15.667566666666666</v>
      </c>
      <c r="W51" s="215">
        <v>17.121375</v>
      </c>
      <c r="X51" s="215">
        <v>17.988860000000003</v>
      </c>
      <c r="Y51" s="215">
        <v>21.43909</v>
      </c>
      <c r="Z51" s="208" t="str">
        <f t="shared" si="1"/>
        <v>Basel</v>
      </c>
    </row>
    <row r="52" spans="1:26" ht="18.899999999999999" customHeight="1">
      <c r="A52" s="24" t="str">
        <f>'Page 9'!$A$28</f>
        <v>Liestal</v>
      </c>
      <c r="B52" s="215">
        <v>0</v>
      </c>
      <c r="C52" s="215">
        <v>0</v>
      </c>
      <c r="D52" s="215">
        <v>0</v>
      </c>
      <c r="E52" s="215">
        <v>0</v>
      </c>
      <c r="F52" s="215">
        <v>0</v>
      </c>
      <c r="G52" s="215">
        <v>0</v>
      </c>
      <c r="H52" s="215">
        <v>0</v>
      </c>
      <c r="I52" s="215">
        <v>0</v>
      </c>
      <c r="J52" s="215">
        <v>0</v>
      </c>
      <c r="K52" s="215">
        <v>0</v>
      </c>
      <c r="L52" s="215">
        <v>0</v>
      </c>
      <c r="M52" s="215">
        <v>0</v>
      </c>
      <c r="N52" s="215">
        <v>1.1871875000000001</v>
      </c>
      <c r="O52" s="215">
        <v>2.7936111111111108</v>
      </c>
      <c r="P52" s="215">
        <v>4.2576000000000001</v>
      </c>
      <c r="Q52" s="215">
        <v>7.3660799999999984</v>
      </c>
      <c r="R52" s="215">
        <v>9.7181666666666668</v>
      </c>
      <c r="S52" s="215">
        <v>11.588828571428573</v>
      </c>
      <c r="T52" s="215">
        <v>13.118225000000001</v>
      </c>
      <c r="U52" s="215">
        <v>15.51024</v>
      </c>
      <c r="V52" s="215">
        <v>17.267383333333335</v>
      </c>
      <c r="W52" s="215">
        <v>19.562149999999999</v>
      </c>
      <c r="X52" s="215">
        <v>21.02036</v>
      </c>
      <c r="Y52" s="215">
        <v>24.328434999999999</v>
      </c>
      <c r="Z52" s="208" t="str">
        <f t="shared" si="1"/>
        <v>Liestal</v>
      </c>
    </row>
    <row r="53" spans="1:26" ht="18.899999999999999" customHeight="1">
      <c r="A53" s="24" t="str">
        <f>'Page 9'!$A$29</f>
        <v>Schaffhausen</v>
      </c>
      <c r="B53" s="10">
        <v>0.48</v>
      </c>
      <c r="C53" s="10">
        <v>0.4</v>
      </c>
      <c r="D53" s="10">
        <v>0.34285714285714286</v>
      </c>
      <c r="E53" s="10">
        <v>0.3</v>
      </c>
      <c r="F53" s="10">
        <v>0.24</v>
      </c>
      <c r="G53" s="10">
        <v>0.2</v>
      </c>
      <c r="H53" s="10">
        <v>0.17142857142857143</v>
      </c>
      <c r="I53" s="10">
        <v>0.15</v>
      </c>
      <c r="J53" s="10">
        <v>0.13333333333333333</v>
      </c>
      <c r="K53" s="10">
        <v>0.12</v>
      </c>
      <c r="L53" s="10">
        <v>0.34966666666666668</v>
      </c>
      <c r="M53" s="10">
        <v>1.2977142857142858</v>
      </c>
      <c r="N53" s="10">
        <v>2.3664375</v>
      </c>
      <c r="O53" s="10">
        <v>3.2615555555555558</v>
      </c>
      <c r="P53" s="10">
        <v>3.9623500000000007</v>
      </c>
      <c r="Q53" s="10">
        <v>5.6635999999999997</v>
      </c>
      <c r="R53" s="10">
        <v>7.4165999999999981</v>
      </c>
      <c r="S53" s="10">
        <v>9.0138000000000016</v>
      </c>
      <c r="T53" s="10">
        <v>10.446350000000002</v>
      </c>
      <c r="U53" s="10">
        <v>12.781520000000002</v>
      </c>
      <c r="V53" s="10">
        <v>14.338583333333329</v>
      </c>
      <c r="W53" s="10">
        <v>16.551174999999997</v>
      </c>
      <c r="X53" s="10">
        <v>18.017810000000001</v>
      </c>
      <c r="Y53" s="10">
        <v>18.9636</v>
      </c>
      <c r="Z53" s="208" t="str">
        <f t="shared" si="1"/>
        <v>Schaffhausen</v>
      </c>
    </row>
    <row r="54" spans="1:26" ht="18.899999999999999" customHeight="1">
      <c r="A54" s="24" t="str">
        <f>'Page 9'!$A$30</f>
        <v>Herisau</v>
      </c>
      <c r="B54" s="215">
        <v>0</v>
      </c>
      <c r="C54" s="215">
        <v>0</v>
      </c>
      <c r="D54" s="215">
        <v>0</v>
      </c>
      <c r="E54" s="215">
        <v>0</v>
      </c>
      <c r="F54" s="215">
        <v>0</v>
      </c>
      <c r="G54" s="215">
        <v>0</v>
      </c>
      <c r="H54" s="215">
        <v>0</v>
      </c>
      <c r="I54" s="215">
        <v>0</v>
      </c>
      <c r="J54" s="215">
        <v>0</v>
      </c>
      <c r="K54" s="215">
        <v>0</v>
      </c>
      <c r="L54" s="215">
        <v>0.3384166666666667</v>
      </c>
      <c r="M54" s="215">
        <v>1.6928571428571428</v>
      </c>
      <c r="N54" s="215">
        <v>2.6476250000000001</v>
      </c>
      <c r="O54" s="215">
        <v>3.4495555555555555</v>
      </c>
      <c r="P54" s="215">
        <v>4.4453500000000004</v>
      </c>
      <c r="Q54" s="215">
        <v>6.742519999999999</v>
      </c>
      <c r="R54" s="215">
        <v>8.5968333333333327</v>
      </c>
      <c r="S54" s="215">
        <v>10.082971428571428</v>
      </c>
      <c r="T54" s="215">
        <v>11.242149999999999</v>
      </c>
      <c r="U54" s="215">
        <v>12.920500000000001</v>
      </c>
      <c r="V54" s="215">
        <v>14.115850000000002</v>
      </c>
      <c r="W54" s="215">
        <v>15.610050000000001</v>
      </c>
      <c r="X54" s="215">
        <v>16.462550000000004</v>
      </c>
      <c r="Y54" s="215">
        <v>17.236315000000001</v>
      </c>
      <c r="Z54" s="208" t="str">
        <f t="shared" si="1"/>
        <v>Herisau</v>
      </c>
    </row>
    <row r="55" spans="1:26" ht="18.899999999999999" customHeight="1">
      <c r="A55" s="24" t="str">
        <f>'Page 9'!$A$31</f>
        <v>Appenzell</v>
      </c>
      <c r="B55" s="215">
        <v>0</v>
      </c>
      <c r="C55" s="215">
        <v>0</v>
      </c>
      <c r="D55" s="215">
        <v>0</v>
      </c>
      <c r="E55" s="215">
        <v>0</v>
      </c>
      <c r="F55" s="215">
        <v>0</v>
      </c>
      <c r="G55" s="215">
        <v>0</v>
      </c>
      <c r="H55" s="215">
        <v>0</v>
      </c>
      <c r="I55" s="215">
        <v>0.10887500000000001</v>
      </c>
      <c r="J55" s="215">
        <v>0.24088888888888893</v>
      </c>
      <c r="K55" s="215">
        <v>0.46120000000000005</v>
      </c>
      <c r="L55" s="215">
        <v>0.93666666666666676</v>
      </c>
      <c r="M55" s="215">
        <v>1.5889285714285712</v>
      </c>
      <c r="N55" s="215">
        <v>2.3204374999999997</v>
      </c>
      <c r="O55" s="215">
        <v>3.134666666666666</v>
      </c>
      <c r="P55" s="215">
        <v>3.9612000000000003</v>
      </c>
      <c r="Q55" s="215">
        <v>5.6814799999999996</v>
      </c>
      <c r="R55" s="215">
        <v>6.9741999999999997</v>
      </c>
      <c r="S55" s="215">
        <v>7.9221142857142848</v>
      </c>
      <c r="T55" s="215">
        <v>8.6293249999999997</v>
      </c>
      <c r="U55" s="215">
        <v>9.7730399999999999</v>
      </c>
      <c r="V55" s="215">
        <v>10.54325</v>
      </c>
      <c r="W55" s="215">
        <v>11.410225000000001</v>
      </c>
      <c r="X55" s="215">
        <v>11.825060000000001</v>
      </c>
      <c r="Y55" s="215">
        <v>12.311780000000001</v>
      </c>
      <c r="Z55" s="208" t="str">
        <f t="shared" si="1"/>
        <v>Appenzell</v>
      </c>
    </row>
    <row r="56" spans="1:26" ht="18.899999999999999" customHeight="1">
      <c r="A56" s="24" t="str">
        <f>'Page 9'!$A$32</f>
        <v>St. Gall</v>
      </c>
      <c r="B56" s="215">
        <v>0</v>
      </c>
      <c r="C56" s="215">
        <v>0</v>
      </c>
      <c r="D56" s="215">
        <v>0</v>
      </c>
      <c r="E56" s="215">
        <v>0</v>
      </c>
      <c r="F56" s="215">
        <v>0</v>
      </c>
      <c r="G56" s="376">
        <v>0</v>
      </c>
      <c r="H56" s="215">
        <v>0</v>
      </c>
      <c r="I56" s="215">
        <v>0</v>
      </c>
      <c r="J56" s="215">
        <v>0</v>
      </c>
      <c r="K56" s="215">
        <v>0</v>
      </c>
      <c r="L56" s="215">
        <v>0</v>
      </c>
      <c r="M56" s="215">
        <v>0.26157142857142851</v>
      </c>
      <c r="N56" s="215">
        <v>1.6957500000000001</v>
      </c>
      <c r="O56" s="215">
        <v>3.1793333333333331</v>
      </c>
      <c r="P56" s="215">
        <v>4.3748500000000003</v>
      </c>
      <c r="Q56" s="215">
        <v>6.922559999999998</v>
      </c>
      <c r="R56" s="215">
        <v>9.1448666666666671</v>
      </c>
      <c r="S56" s="215">
        <v>10.81642857142857</v>
      </c>
      <c r="T56" s="215">
        <v>12.392924999999998</v>
      </c>
      <c r="U56" s="215">
        <v>14.599920000000003</v>
      </c>
      <c r="V56" s="215">
        <v>16.156833333333331</v>
      </c>
      <c r="W56" s="215">
        <v>18.1051875</v>
      </c>
      <c r="X56" s="215">
        <v>19.268219999999999</v>
      </c>
      <c r="Y56" s="215">
        <v>20.697839999999999</v>
      </c>
      <c r="Z56" s="208" t="str">
        <f t="shared" si="1"/>
        <v>St. Gall</v>
      </c>
    </row>
    <row r="57" spans="1:26" ht="18.899999999999999" customHeight="1">
      <c r="A57" s="24" t="str">
        <f>'Page 9'!$A$33</f>
        <v>Chur</v>
      </c>
      <c r="B57" s="215">
        <v>0</v>
      </c>
      <c r="C57" s="215">
        <v>0</v>
      </c>
      <c r="D57" s="215">
        <v>0</v>
      </c>
      <c r="E57" s="215">
        <v>0</v>
      </c>
      <c r="F57" s="215">
        <v>0</v>
      </c>
      <c r="G57" s="215">
        <v>0</v>
      </c>
      <c r="H57" s="215">
        <v>0</v>
      </c>
      <c r="I57" s="215">
        <v>0</v>
      </c>
      <c r="J57" s="215">
        <v>0</v>
      </c>
      <c r="K57" s="215">
        <v>0</v>
      </c>
      <c r="L57" s="215">
        <v>0</v>
      </c>
      <c r="M57" s="215">
        <v>0</v>
      </c>
      <c r="N57" s="215">
        <v>0.19875000000000001</v>
      </c>
      <c r="O57" s="215">
        <v>1.1588888888888889</v>
      </c>
      <c r="P57" s="215">
        <v>2.1590000000000003</v>
      </c>
      <c r="Q57" s="215">
        <v>4.4039999999999999</v>
      </c>
      <c r="R57" s="215">
        <v>6.6093333333333337</v>
      </c>
      <c r="S57" s="215">
        <v>8.3154285714285709</v>
      </c>
      <c r="T57" s="215">
        <v>9.641</v>
      </c>
      <c r="U57" s="215">
        <v>11.5428</v>
      </c>
      <c r="V57" s="215">
        <v>12.931000000000001</v>
      </c>
      <c r="W57" s="215">
        <v>14.729749999999999</v>
      </c>
      <c r="X57" s="215">
        <v>15.812999999999999</v>
      </c>
      <c r="Y57" s="215">
        <v>18.148099999999999</v>
      </c>
      <c r="Z57" s="208" t="str">
        <f t="shared" si="1"/>
        <v>Chur</v>
      </c>
    </row>
    <row r="58" spans="1:26" ht="18.899999999999999" customHeight="1">
      <c r="A58" s="24" t="str">
        <f>'Page 9'!$A$34</f>
        <v>Aarau</v>
      </c>
      <c r="B58" s="215">
        <v>0</v>
      </c>
      <c r="C58" s="215">
        <v>0</v>
      </c>
      <c r="D58" s="215">
        <v>0</v>
      </c>
      <c r="E58" s="215">
        <v>0</v>
      </c>
      <c r="F58" s="215">
        <v>0</v>
      </c>
      <c r="G58" s="215">
        <v>0</v>
      </c>
      <c r="H58" s="215">
        <v>0</v>
      </c>
      <c r="I58" s="215">
        <v>0</v>
      </c>
      <c r="J58" s="215">
        <v>0</v>
      </c>
      <c r="K58" s="215">
        <v>0</v>
      </c>
      <c r="L58" s="215">
        <v>0.26883333333333331</v>
      </c>
      <c r="M58" s="215">
        <v>0.85442857142857132</v>
      </c>
      <c r="N58" s="215">
        <v>1.545625</v>
      </c>
      <c r="O58" s="215">
        <v>2.317166666666667</v>
      </c>
      <c r="P58" s="215">
        <v>3.0956999999999999</v>
      </c>
      <c r="Q58" s="215">
        <v>4.9602399999999989</v>
      </c>
      <c r="R58" s="215">
        <v>6.6064999999999996</v>
      </c>
      <c r="S58" s="215">
        <v>8.0812857142857144</v>
      </c>
      <c r="T58" s="215">
        <v>9.3049500000000016</v>
      </c>
      <c r="U58" s="215">
        <v>11.238979999999998</v>
      </c>
      <c r="V58" s="215">
        <v>12.615683333333333</v>
      </c>
      <c r="W58" s="215">
        <v>14.4681625</v>
      </c>
      <c r="X58" s="215">
        <v>15.745190000000001</v>
      </c>
      <c r="Y58" s="215">
        <v>18.599615</v>
      </c>
      <c r="Z58" s="208" t="str">
        <f t="shared" si="1"/>
        <v>Aarau</v>
      </c>
    </row>
    <row r="59" spans="1:26" ht="18.899999999999999" customHeight="1">
      <c r="A59" s="24" t="str">
        <f>'Page 9'!$A$35</f>
        <v>Frauenfeld</v>
      </c>
      <c r="B59" s="215">
        <v>0</v>
      </c>
      <c r="C59" s="215">
        <v>0</v>
      </c>
      <c r="D59" s="215">
        <v>0</v>
      </c>
      <c r="E59" s="215">
        <v>0</v>
      </c>
      <c r="F59" s="215">
        <v>0</v>
      </c>
      <c r="G59" s="215">
        <v>0</v>
      </c>
      <c r="H59" s="215">
        <v>0</v>
      </c>
      <c r="I59" s="215">
        <v>0</v>
      </c>
      <c r="J59" s="215">
        <v>0</v>
      </c>
      <c r="K59" s="215">
        <v>0</v>
      </c>
      <c r="L59" s="215">
        <v>0.26033333333333331</v>
      </c>
      <c r="M59" s="215">
        <v>1.2311428571428573</v>
      </c>
      <c r="N59" s="215">
        <v>2.5807500000000001</v>
      </c>
      <c r="O59" s="215">
        <v>3.7894444444444444</v>
      </c>
      <c r="P59" s="215">
        <v>4.8433999999999999</v>
      </c>
      <c r="Q59" s="215">
        <v>6.9903199999999996</v>
      </c>
      <c r="R59" s="215">
        <v>8.6303999999999998</v>
      </c>
      <c r="S59" s="215">
        <v>9.8973428571428581</v>
      </c>
      <c r="T59" s="215">
        <v>10.835325000000001</v>
      </c>
      <c r="U59" s="215">
        <v>12.339600000000001</v>
      </c>
      <c r="V59" s="215">
        <v>13.399516666666667</v>
      </c>
      <c r="W59" s="215">
        <v>14.816650000000001</v>
      </c>
      <c r="X59" s="215">
        <v>15.84051</v>
      </c>
      <c r="Y59" s="215">
        <v>17.894899999999996</v>
      </c>
      <c r="Z59" s="208" t="str">
        <f t="shared" si="1"/>
        <v>Frauenfeld</v>
      </c>
    </row>
    <row r="60" spans="1:26" ht="18.899999999999999" customHeight="1">
      <c r="A60" s="24" t="str">
        <f>'Page 9'!$A$36</f>
        <v>Bellinzona</v>
      </c>
      <c r="B60" s="10">
        <v>0.16</v>
      </c>
      <c r="C60" s="10">
        <v>0.13333333333333333</v>
      </c>
      <c r="D60" s="10">
        <v>0.1142857142857143</v>
      </c>
      <c r="E60" s="10">
        <v>0.1</v>
      </c>
      <c r="F60" s="10">
        <v>0.08</v>
      </c>
      <c r="G60" s="10">
        <v>6.6666666666666666E-2</v>
      </c>
      <c r="H60" s="10">
        <v>5.7142857142857148E-2</v>
      </c>
      <c r="I60" s="10">
        <v>0.05</v>
      </c>
      <c r="J60" s="10">
        <v>4.4444444444444446E-2</v>
      </c>
      <c r="K60" s="10">
        <v>0.04</v>
      </c>
      <c r="L60" s="10">
        <v>3.3333333333333333E-2</v>
      </c>
      <c r="M60" s="10">
        <v>0.7984285714285716</v>
      </c>
      <c r="N60" s="10">
        <v>1.2682499999999999</v>
      </c>
      <c r="O60" s="10">
        <v>1.922611111111111</v>
      </c>
      <c r="P60" s="10">
        <v>2.8301500000000002</v>
      </c>
      <c r="Q60" s="10">
        <v>6.1520799999999998</v>
      </c>
      <c r="R60" s="10">
        <v>8.5913666666666657</v>
      </c>
      <c r="S60" s="10">
        <v>10.557028571428573</v>
      </c>
      <c r="T60" s="10">
        <v>11.959674999999999</v>
      </c>
      <c r="U60" s="10">
        <v>14.222020000000002</v>
      </c>
      <c r="V60" s="10">
        <v>15.968299999999999</v>
      </c>
      <c r="W60" s="10">
        <v>18.365937500000001</v>
      </c>
      <c r="X60" s="10">
        <v>19.881270000000001</v>
      </c>
      <c r="Y60" s="10">
        <v>22.967549999999999</v>
      </c>
      <c r="Z60" s="208" t="str">
        <f t="shared" si="1"/>
        <v>Bellinzona</v>
      </c>
    </row>
    <row r="61" spans="1:26" ht="18.899999999999999" customHeight="1">
      <c r="A61" s="24" t="str">
        <f>'Page 9'!$A$37</f>
        <v>Lausanne</v>
      </c>
      <c r="B61" s="215">
        <v>0</v>
      </c>
      <c r="C61" s="215">
        <v>0</v>
      </c>
      <c r="D61" s="215">
        <v>0</v>
      </c>
      <c r="E61" s="215">
        <v>0</v>
      </c>
      <c r="F61" s="215">
        <v>0</v>
      </c>
      <c r="G61" s="215">
        <v>0</v>
      </c>
      <c r="H61" s="215">
        <v>0</v>
      </c>
      <c r="I61" s="215">
        <v>0</v>
      </c>
      <c r="J61" s="215">
        <v>0</v>
      </c>
      <c r="K61" s="215">
        <v>0</v>
      </c>
      <c r="L61" s="215">
        <v>0</v>
      </c>
      <c r="M61" s="215">
        <v>0.62850000000000006</v>
      </c>
      <c r="N61" s="215">
        <v>2.4251875000000003</v>
      </c>
      <c r="O61" s="215">
        <v>4.5354999999999999</v>
      </c>
      <c r="P61" s="215">
        <v>7.4549500000000002</v>
      </c>
      <c r="Q61" s="215">
        <v>9.5178399999999996</v>
      </c>
      <c r="R61" s="215">
        <v>10.834099999999999</v>
      </c>
      <c r="S61" s="215">
        <v>12.107514285714286</v>
      </c>
      <c r="T61" s="215">
        <v>13.394724999999999</v>
      </c>
      <c r="U61" s="215">
        <v>15.395459999999996</v>
      </c>
      <c r="V61" s="215">
        <v>18.819200000000002</v>
      </c>
      <c r="W61" s="215">
        <v>21.631625</v>
      </c>
      <c r="X61" s="215">
        <v>23.720890000000001</v>
      </c>
      <c r="Y61" s="215">
        <v>26.034000000000002</v>
      </c>
      <c r="Z61" s="208" t="str">
        <f t="shared" si="1"/>
        <v>Lausanne</v>
      </c>
    </row>
    <row r="62" spans="1:26" ht="18.899999999999999" customHeight="1">
      <c r="A62" s="24" t="str">
        <f>'Page 9'!$A$38</f>
        <v>Sion</v>
      </c>
      <c r="B62" s="10">
        <v>0.27200000000000002</v>
      </c>
      <c r="C62" s="10">
        <v>0.22666666666666668</v>
      </c>
      <c r="D62" s="10">
        <v>0.19428571428571428</v>
      </c>
      <c r="E62" s="10">
        <v>0.16999999999999998</v>
      </c>
      <c r="F62" s="10">
        <v>0.13600000000000001</v>
      </c>
      <c r="G62" s="10">
        <v>0.11333333333333334</v>
      </c>
      <c r="H62" s="10">
        <v>9.7142857142857142E-2</v>
      </c>
      <c r="I62" s="10">
        <v>8.4999999999999992E-2</v>
      </c>
      <c r="J62" s="10">
        <v>7.5555555555555556E-2</v>
      </c>
      <c r="K62" s="10">
        <v>6.8000000000000005E-2</v>
      </c>
      <c r="L62" s="10">
        <v>0.45558333333333328</v>
      </c>
      <c r="M62" s="10">
        <v>1.175428571428571</v>
      </c>
      <c r="N62" s="10">
        <v>2.6348124999999998</v>
      </c>
      <c r="O62" s="10">
        <v>3.5309444444444433</v>
      </c>
      <c r="P62" s="10">
        <v>4.3775500000000003</v>
      </c>
      <c r="Q62" s="10">
        <v>6.1690800000000001</v>
      </c>
      <c r="R62" s="10">
        <v>7.7535333333333334</v>
      </c>
      <c r="S62" s="10">
        <v>9.4761999999999986</v>
      </c>
      <c r="T62" s="10">
        <v>11.543275000000001</v>
      </c>
      <c r="U62" s="10">
        <v>14.091620000000002</v>
      </c>
      <c r="V62" s="10">
        <v>15.594533333333333</v>
      </c>
      <c r="W62" s="10">
        <v>17.731924999999997</v>
      </c>
      <c r="X62" s="10">
        <v>18.9377</v>
      </c>
      <c r="Y62" s="10">
        <v>20.788824999999999</v>
      </c>
      <c r="Z62" s="208" t="str">
        <f t="shared" si="1"/>
        <v>Sion</v>
      </c>
    </row>
    <row r="63" spans="1:26" ht="18.899999999999999" customHeight="1">
      <c r="A63" s="24" t="str">
        <f>'Page 9'!$A$39</f>
        <v>Neuchâtel</v>
      </c>
      <c r="B63" s="215">
        <v>0</v>
      </c>
      <c r="C63" s="215">
        <v>0</v>
      </c>
      <c r="D63" s="215">
        <v>0</v>
      </c>
      <c r="E63" s="215">
        <v>0</v>
      </c>
      <c r="F63" s="215">
        <v>0</v>
      </c>
      <c r="G63" s="215">
        <v>0</v>
      </c>
      <c r="H63" s="215">
        <v>0</v>
      </c>
      <c r="I63" s="215">
        <v>0</v>
      </c>
      <c r="J63" s="215">
        <v>0</v>
      </c>
      <c r="K63" s="215">
        <v>0</v>
      </c>
      <c r="L63" s="215">
        <v>0</v>
      </c>
      <c r="M63" s="215">
        <v>0</v>
      </c>
      <c r="N63" s="215">
        <v>9.8029375000000002E-2</v>
      </c>
      <c r="O63" s="215">
        <v>0.19508166666666663</v>
      </c>
      <c r="P63" s="215">
        <v>0.86065000000000014</v>
      </c>
      <c r="Q63" s="215">
        <v>4.1454559999999994</v>
      </c>
      <c r="R63" s="215">
        <v>6.8313533333333325</v>
      </c>
      <c r="S63" s="215">
        <v>9.0372942857142835</v>
      </c>
      <c r="T63" s="215">
        <v>10.798340000000001</v>
      </c>
      <c r="U63" s="215">
        <v>13.584562</v>
      </c>
      <c r="V63" s="215">
        <v>15.796139999999999</v>
      </c>
      <c r="W63" s="215">
        <v>18.887080000000001</v>
      </c>
      <c r="X63" s="215">
        <v>20.593196999999996</v>
      </c>
      <c r="Y63" s="215">
        <v>22.608721999999997</v>
      </c>
      <c r="Z63" s="208" t="str">
        <f t="shared" si="1"/>
        <v>Neuchâtel</v>
      </c>
    </row>
    <row r="64" spans="1:26" ht="18.899999999999999" customHeight="1">
      <c r="A64" s="24" t="str">
        <f>'Page 9'!$A$40</f>
        <v>Geneva</v>
      </c>
      <c r="B64" s="10">
        <v>0.2</v>
      </c>
      <c r="C64" s="10">
        <v>0.16666666666666669</v>
      </c>
      <c r="D64" s="10">
        <v>0.14285714285714285</v>
      </c>
      <c r="E64" s="10">
        <v>0.125</v>
      </c>
      <c r="F64" s="10">
        <v>0.1</v>
      </c>
      <c r="G64" s="10">
        <v>8.3333333333333343E-2</v>
      </c>
      <c r="H64" s="10">
        <v>7.1428571428571425E-2</v>
      </c>
      <c r="I64" s="10">
        <v>6.25E-2</v>
      </c>
      <c r="J64" s="10">
        <v>5.5555555555555552E-2</v>
      </c>
      <c r="K64" s="10">
        <v>0.05</v>
      </c>
      <c r="L64" s="10">
        <v>4.1666666666666671E-2</v>
      </c>
      <c r="M64" s="10">
        <v>3.5714285714285712E-2</v>
      </c>
      <c r="N64" s="10">
        <v>3.125E-2</v>
      </c>
      <c r="O64" s="10">
        <v>1.1941111111111109</v>
      </c>
      <c r="P64" s="10">
        <v>2.5539999999999998</v>
      </c>
      <c r="Q64" s="10">
        <v>5.3565600000000009</v>
      </c>
      <c r="R64" s="10">
        <v>8.0923666666666652</v>
      </c>
      <c r="S64" s="10">
        <v>10.262057142857142</v>
      </c>
      <c r="T64" s="10">
        <v>11.889349999999999</v>
      </c>
      <c r="U64" s="10">
        <v>14.289899999999999</v>
      </c>
      <c r="V64" s="10">
        <v>15.954066666666666</v>
      </c>
      <c r="W64" s="10">
        <v>18.2346875</v>
      </c>
      <c r="X64" s="10">
        <v>19.843320000000002</v>
      </c>
      <c r="Y64" s="10">
        <v>23.92315</v>
      </c>
      <c r="Z64" s="208" t="str">
        <f t="shared" si="1"/>
        <v>Geneva</v>
      </c>
    </row>
    <row r="65" spans="1:26" ht="18.899999999999999" customHeight="1">
      <c r="A65" s="24" t="str">
        <f>'Page 9'!$A$41</f>
        <v>Delémont</v>
      </c>
      <c r="B65" s="215">
        <v>0</v>
      </c>
      <c r="C65" s="215">
        <v>0</v>
      </c>
      <c r="D65" s="215">
        <v>0</v>
      </c>
      <c r="E65" s="215">
        <v>0</v>
      </c>
      <c r="F65" s="215">
        <v>0</v>
      </c>
      <c r="G65" s="215">
        <v>0</v>
      </c>
      <c r="H65" s="215">
        <v>0</v>
      </c>
      <c r="I65" s="215">
        <v>0</v>
      </c>
      <c r="J65" s="215">
        <v>9.8111111111111093E-2</v>
      </c>
      <c r="K65" s="215">
        <v>0.50470000000000004</v>
      </c>
      <c r="L65" s="215">
        <v>2.1592500000000006</v>
      </c>
      <c r="M65" s="215">
        <v>3.9752142857142863</v>
      </c>
      <c r="N65" s="215">
        <v>5.3582500000000008</v>
      </c>
      <c r="O65" s="215">
        <v>6.8416666666666668</v>
      </c>
      <c r="P65" s="215">
        <v>8.0696999999999992</v>
      </c>
      <c r="Q65" s="215">
        <v>10.27436</v>
      </c>
      <c r="R65" s="215">
        <v>12.242566666666665</v>
      </c>
      <c r="S65" s="215">
        <v>13.662685714285713</v>
      </c>
      <c r="T65" s="215">
        <v>14.740175000000001</v>
      </c>
      <c r="U65" s="215">
        <v>16.375600000000006</v>
      </c>
      <c r="V65" s="215">
        <v>18.071333333333332</v>
      </c>
      <c r="W65" s="215">
        <v>20.190999999999999</v>
      </c>
      <c r="X65" s="215">
        <v>21.476480000000002</v>
      </c>
      <c r="Y65" s="215">
        <v>24.224079999999997</v>
      </c>
      <c r="Z65" s="208" t="str">
        <f t="shared" si="1"/>
        <v>Delémont</v>
      </c>
    </row>
    <row r="66" spans="1:26" ht="18.899999999999999" customHeight="1">
      <c r="A66" s="24"/>
      <c r="B66" s="212"/>
      <c r="C66" s="212"/>
      <c r="D66" s="212"/>
      <c r="E66" s="212"/>
      <c r="F66" s="212"/>
      <c r="G66" s="212"/>
      <c r="H66" s="212"/>
      <c r="I66" s="212"/>
      <c r="J66" s="212"/>
      <c r="K66" s="212"/>
      <c r="L66" s="212"/>
      <c r="M66" s="212"/>
      <c r="N66" s="212"/>
      <c r="O66" s="212"/>
      <c r="P66" s="212"/>
      <c r="Q66" s="212"/>
      <c r="R66" s="212"/>
      <c r="S66" s="212"/>
      <c r="T66" s="212"/>
      <c r="U66" s="212"/>
      <c r="V66" s="212"/>
      <c r="W66" s="212"/>
      <c r="X66" s="212"/>
      <c r="Y66" s="212"/>
      <c r="Z66" s="208"/>
    </row>
    <row r="67" spans="1:26" ht="18.899999999999999" customHeight="1">
      <c r="A67" s="24" t="str">
        <f>'Page 9'!$A$43</f>
        <v>Direct federal tax</v>
      </c>
      <c r="B67" s="215">
        <v>0</v>
      </c>
      <c r="C67" s="215">
        <v>0</v>
      </c>
      <c r="D67" s="215">
        <v>0</v>
      </c>
      <c r="E67" s="215">
        <v>0</v>
      </c>
      <c r="F67" s="215">
        <v>0</v>
      </c>
      <c r="G67" s="215">
        <v>0</v>
      </c>
      <c r="H67" s="215">
        <v>0</v>
      </c>
      <c r="I67" s="215">
        <v>0</v>
      </c>
      <c r="J67" s="215">
        <v>0</v>
      </c>
      <c r="K67" s="215">
        <v>0</v>
      </c>
      <c r="L67" s="215">
        <v>0</v>
      </c>
      <c r="M67" s="215">
        <v>0</v>
      </c>
      <c r="N67" s="215">
        <v>0</v>
      </c>
      <c r="O67" s="215">
        <v>0</v>
      </c>
      <c r="P67" s="215">
        <v>0</v>
      </c>
      <c r="Q67" s="215">
        <v>0.20880000000000001</v>
      </c>
      <c r="R67" s="215">
        <v>0.73733333333333329</v>
      </c>
      <c r="S67" s="215">
        <v>1.3422857142857143</v>
      </c>
      <c r="T67" s="215">
        <v>2.0514999999999999</v>
      </c>
      <c r="U67" s="215">
        <v>3.8983999999999996</v>
      </c>
      <c r="V67" s="215">
        <v>5.1856666666666671</v>
      </c>
      <c r="W67" s="215">
        <v>6.7947499999999996</v>
      </c>
      <c r="X67" s="215">
        <v>7.7576000000000009</v>
      </c>
      <c r="Y67" s="215">
        <v>9.6884999999999994</v>
      </c>
      <c r="Z67" s="208" t="str">
        <f>A67</f>
        <v>Direct federal tax</v>
      </c>
    </row>
    <row r="68" spans="1:26" ht="18.899999999999999" customHeight="1">
      <c r="B68" s="213"/>
      <c r="C68" s="213"/>
      <c r="D68" s="213"/>
      <c r="E68" s="213"/>
      <c r="F68" s="213"/>
      <c r="G68" s="213"/>
      <c r="H68" s="213"/>
      <c r="I68" s="213"/>
      <c r="J68" s="213"/>
      <c r="K68" s="213"/>
      <c r="L68" s="213"/>
      <c r="M68" s="213"/>
    </row>
    <row r="69" spans="1:26" ht="18.899999999999999" customHeight="1">
      <c r="B69" s="213"/>
      <c r="C69" s="213"/>
      <c r="D69" s="213"/>
      <c r="E69" s="213"/>
      <c r="F69" s="213"/>
      <c r="G69" s="213"/>
      <c r="H69" s="213"/>
      <c r="I69" s="213"/>
      <c r="J69" s="213"/>
      <c r="K69" s="213"/>
      <c r="L69" s="213"/>
      <c r="M69" s="213"/>
    </row>
    <row r="70" spans="1:26" ht="18.899999999999999" customHeight="1">
      <c r="B70" s="213"/>
      <c r="C70" s="213"/>
      <c r="D70" s="213"/>
      <c r="E70" s="213"/>
      <c r="F70" s="213"/>
      <c r="G70" s="213"/>
      <c r="H70" s="213"/>
      <c r="I70" s="213"/>
      <c r="J70" s="213"/>
      <c r="K70" s="213"/>
      <c r="L70" s="213"/>
      <c r="M70" s="213"/>
    </row>
    <row r="71" spans="1:26" ht="18.899999999999999" customHeight="1">
      <c r="B71" s="213"/>
      <c r="C71" s="213"/>
      <c r="D71" s="213"/>
      <c r="E71" s="213"/>
      <c r="F71" s="213"/>
      <c r="G71" s="213"/>
      <c r="H71" s="213"/>
      <c r="I71" s="213"/>
      <c r="J71" s="213"/>
      <c r="K71" s="213"/>
      <c r="L71" s="213"/>
      <c r="M71" s="213"/>
    </row>
    <row r="72" spans="1:26">
      <c r="B72" s="213"/>
      <c r="C72" s="213"/>
      <c r="D72" s="213"/>
      <c r="E72" s="213"/>
      <c r="F72" s="213"/>
      <c r="G72" s="213"/>
      <c r="H72" s="213"/>
      <c r="I72" s="213"/>
      <c r="J72" s="213"/>
      <c r="K72" s="213"/>
      <c r="L72" s="213"/>
      <c r="M72" s="213"/>
    </row>
    <row r="73" spans="1:26">
      <c r="B73" s="213"/>
      <c r="C73" s="213"/>
      <c r="D73" s="213"/>
      <c r="E73" s="213"/>
      <c r="F73" s="213"/>
      <c r="G73" s="213"/>
      <c r="H73" s="213"/>
      <c r="I73" s="213"/>
      <c r="J73" s="213"/>
      <c r="K73" s="213"/>
      <c r="L73" s="213"/>
      <c r="M73" s="213"/>
    </row>
    <row r="74" spans="1:26">
      <c r="B74" s="213"/>
      <c r="C74" s="213"/>
      <c r="D74" s="213"/>
      <c r="E74" s="213"/>
      <c r="F74" s="213"/>
      <c r="G74" s="213"/>
      <c r="H74" s="213"/>
      <c r="I74" s="213"/>
      <c r="J74" s="213"/>
      <c r="K74" s="213"/>
      <c r="L74" s="213"/>
      <c r="M74" s="213"/>
    </row>
    <row r="75" spans="1:26">
      <c r="B75" s="213"/>
      <c r="C75" s="213"/>
      <c r="D75" s="213"/>
      <c r="E75" s="213"/>
      <c r="F75" s="213"/>
      <c r="G75" s="213"/>
      <c r="H75" s="213"/>
      <c r="I75" s="213"/>
      <c r="J75" s="213"/>
      <c r="K75" s="213"/>
      <c r="L75" s="213"/>
      <c r="M75" s="213"/>
    </row>
    <row r="76" spans="1:26">
      <c r="B76" s="213"/>
      <c r="C76" s="213"/>
      <c r="D76" s="213"/>
      <c r="E76" s="213"/>
      <c r="F76" s="213"/>
      <c r="G76" s="213"/>
      <c r="H76" s="213"/>
      <c r="I76" s="213"/>
      <c r="J76" s="213"/>
      <c r="K76" s="213"/>
      <c r="L76" s="213"/>
      <c r="M76" s="213"/>
    </row>
    <row r="77" spans="1:26">
      <c r="B77" s="213"/>
      <c r="C77" s="213"/>
      <c r="D77" s="213"/>
      <c r="E77" s="213"/>
      <c r="F77" s="213"/>
      <c r="G77" s="213"/>
      <c r="H77" s="213"/>
      <c r="I77" s="213"/>
      <c r="J77" s="213"/>
      <c r="K77" s="213"/>
      <c r="L77" s="213"/>
      <c r="M77" s="213"/>
    </row>
    <row r="78" spans="1:26">
      <c r="B78" s="213"/>
      <c r="C78" s="213"/>
      <c r="D78" s="213"/>
      <c r="E78" s="213"/>
      <c r="F78" s="213"/>
      <c r="G78" s="213"/>
      <c r="H78" s="213"/>
      <c r="I78" s="213"/>
      <c r="J78" s="213"/>
      <c r="K78" s="213"/>
      <c r="L78" s="213"/>
      <c r="M78" s="213"/>
    </row>
    <row r="79" spans="1:26">
      <c r="B79" s="213"/>
      <c r="C79" s="213"/>
      <c r="D79" s="213"/>
      <c r="E79" s="213"/>
      <c r="F79" s="213"/>
      <c r="G79" s="213"/>
      <c r="H79" s="213"/>
      <c r="I79" s="213"/>
      <c r="J79" s="213"/>
      <c r="K79" s="213"/>
      <c r="L79" s="213"/>
      <c r="M79" s="213"/>
    </row>
    <row r="80" spans="1:26">
      <c r="B80" s="213"/>
      <c r="C80" s="213"/>
      <c r="D80" s="213"/>
      <c r="E80" s="213"/>
      <c r="F80" s="213"/>
      <c r="G80" s="213"/>
      <c r="H80" s="213"/>
      <c r="I80" s="213"/>
      <c r="J80" s="213"/>
      <c r="K80" s="213"/>
      <c r="L80" s="213"/>
      <c r="M80" s="213"/>
    </row>
    <row r="81" spans="2:13">
      <c r="B81" s="213"/>
      <c r="C81" s="213"/>
      <c r="D81" s="213"/>
      <c r="E81" s="213"/>
      <c r="F81" s="213"/>
      <c r="G81" s="213"/>
      <c r="H81" s="213"/>
      <c r="I81" s="213"/>
      <c r="J81" s="213"/>
      <c r="K81" s="213"/>
      <c r="L81" s="213"/>
      <c r="M81" s="213"/>
    </row>
    <row r="82" spans="2:13">
      <c r="B82" s="213"/>
      <c r="C82" s="213"/>
      <c r="D82" s="213"/>
      <c r="E82" s="213"/>
      <c r="F82" s="213"/>
      <c r="G82" s="213"/>
      <c r="H82" s="213"/>
      <c r="I82" s="213"/>
      <c r="J82" s="213"/>
      <c r="K82" s="213"/>
      <c r="L82" s="213"/>
      <c r="M82" s="213"/>
    </row>
    <row r="83" spans="2:13">
      <c r="B83" s="213"/>
      <c r="C83" s="213"/>
      <c r="D83" s="213"/>
      <c r="E83" s="213"/>
      <c r="F83" s="213"/>
      <c r="G83" s="213"/>
      <c r="H83" s="213"/>
      <c r="I83" s="213"/>
      <c r="J83" s="213"/>
      <c r="K83" s="213"/>
      <c r="L83" s="213"/>
      <c r="M83" s="213"/>
    </row>
    <row r="84" spans="2:13">
      <c r="B84" s="213"/>
      <c r="C84" s="213"/>
      <c r="D84" s="213"/>
      <c r="E84" s="213"/>
      <c r="F84" s="213"/>
      <c r="G84" s="213"/>
      <c r="H84" s="213"/>
      <c r="I84" s="213"/>
      <c r="J84" s="213"/>
      <c r="K84" s="213"/>
      <c r="L84" s="213"/>
      <c r="M84" s="213"/>
    </row>
    <row r="85" spans="2:13">
      <c r="B85" s="213"/>
      <c r="C85" s="213"/>
      <c r="D85" s="213"/>
      <c r="E85" s="213"/>
      <c r="F85" s="213"/>
      <c r="G85" s="213"/>
      <c r="H85" s="213"/>
      <c r="I85" s="213"/>
      <c r="J85" s="213"/>
      <c r="K85" s="213"/>
      <c r="L85" s="213"/>
      <c r="M85" s="213"/>
    </row>
    <row r="86" spans="2:13">
      <c r="B86" s="213"/>
      <c r="C86" s="213"/>
      <c r="D86" s="213"/>
      <c r="E86" s="213"/>
      <c r="F86" s="213"/>
      <c r="G86" s="213"/>
      <c r="H86" s="213"/>
      <c r="I86" s="213"/>
      <c r="J86" s="213"/>
      <c r="K86" s="213"/>
      <c r="L86" s="213"/>
      <c r="M86" s="213"/>
    </row>
    <row r="87" spans="2:13">
      <c r="B87" s="213"/>
      <c r="C87" s="213"/>
      <c r="D87" s="213"/>
      <c r="E87" s="213"/>
      <c r="F87" s="213"/>
      <c r="G87" s="213"/>
      <c r="H87" s="213"/>
      <c r="I87" s="213"/>
      <c r="J87" s="213"/>
      <c r="K87" s="213"/>
      <c r="L87" s="213"/>
      <c r="M87" s="213"/>
    </row>
    <row r="88" spans="2:13">
      <c r="B88" s="213"/>
      <c r="C88" s="213"/>
      <c r="D88" s="213"/>
      <c r="E88" s="213"/>
      <c r="F88" s="213"/>
      <c r="G88" s="213"/>
      <c r="H88" s="213"/>
      <c r="I88" s="213"/>
      <c r="J88" s="213"/>
      <c r="K88" s="213"/>
      <c r="L88" s="213"/>
      <c r="M88" s="213"/>
    </row>
    <row r="89" spans="2:13">
      <c r="B89" s="213"/>
      <c r="C89" s="213"/>
      <c r="D89" s="213"/>
      <c r="E89" s="213"/>
      <c r="F89" s="213"/>
      <c r="G89" s="213"/>
      <c r="H89" s="213"/>
      <c r="I89" s="213"/>
      <c r="J89" s="213"/>
      <c r="K89" s="213"/>
      <c r="L89" s="213"/>
      <c r="M89" s="213"/>
    </row>
    <row r="90" spans="2:13">
      <c r="B90" s="213"/>
      <c r="C90" s="213"/>
      <c r="D90" s="213"/>
      <c r="E90" s="213"/>
      <c r="F90" s="213"/>
      <c r="G90" s="213"/>
      <c r="H90" s="213"/>
      <c r="I90" s="213"/>
      <c r="J90" s="213"/>
      <c r="K90" s="213"/>
      <c r="L90" s="213"/>
      <c r="M90" s="213"/>
    </row>
    <row r="91" spans="2:13">
      <c r="B91" s="213"/>
      <c r="C91" s="213"/>
      <c r="D91" s="213"/>
      <c r="E91" s="213"/>
      <c r="F91" s="213"/>
      <c r="G91" s="213"/>
      <c r="H91" s="213"/>
      <c r="I91" s="213"/>
      <c r="J91" s="213"/>
      <c r="K91" s="213"/>
      <c r="L91" s="213"/>
      <c r="M91" s="213"/>
    </row>
    <row r="92" spans="2:13">
      <c r="B92" s="213"/>
      <c r="C92" s="213"/>
      <c r="D92" s="213"/>
      <c r="E92" s="213"/>
      <c r="F92" s="213"/>
      <c r="G92" s="213"/>
      <c r="H92" s="213"/>
      <c r="I92" s="213"/>
      <c r="J92" s="213"/>
      <c r="K92" s="213"/>
      <c r="L92" s="213"/>
      <c r="M92" s="213"/>
    </row>
    <row r="93" spans="2:13">
      <c r="B93" s="213"/>
      <c r="C93" s="213"/>
      <c r="D93" s="213"/>
      <c r="E93" s="213"/>
      <c r="F93" s="213"/>
      <c r="G93" s="213"/>
      <c r="H93" s="213"/>
      <c r="I93" s="213"/>
      <c r="J93" s="213"/>
      <c r="K93" s="213"/>
      <c r="L93" s="213"/>
      <c r="M93" s="213"/>
    </row>
    <row r="94" spans="2:13">
      <c r="B94" s="213"/>
      <c r="C94" s="213"/>
      <c r="D94" s="213"/>
      <c r="E94" s="213"/>
      <c r="F94" s="213"/>
      <c r="G94" s="213"/>
      <c r="H94" s="213"/>
      <c r="I94" s="213"/>
      <c r="J94" s="213"/>
      <c r="K94" s="213"/>
      <c r="L94" s="213"/>
      <c r="M94" s="213"/>
    </row>
    <row r="95" spans="2:13">
      <c r="B95" s="213"/>
      <c r="C95" s="213"/>
      <c r="D95" s="213"/>
      <c r="E95" s="213"/>
      <c r="F95" s="213"/>
      <c r="G95" s="213"/>
      <c r="H95" s="213"/>
      <c r="I95" s="213"/>
      <c r="J95" s="213"/>
      <c r="K95" s="213"/>
      <c r="L95" s="213"/>
      <c r="M95" s="213"/>
    </row>
    <row r="96" spans="2:13">
      <c r="B96" s="213"/>
      <c r="C96" s="213"/>
      <c r="D96" s="213"/>
      <c r="E96" s="213"/>
      <c r="F96" s="213"/>
      <c r="G96" s="213"/>
      <c r="H96" s="213"/>
      <c r="I96" s="213"/>
      <c r="J96" s="213"/>
      <c r="K96" s="213"/>
      <c r="L96" s="213"/>
      <c r="M96" s="213"/>
    </row>
    <row r="97" spans="2:13">
      <c r="B97" s="213"/>
      <c r="C97" s="213"/>
      <c r="D97" s="213"/>
      <c r="E97" s="213"/>
      <c r="F97" s="213"/>
      <c r="G97" s="213"/>
      <c r="H97" s="213"/>
      <c r="I97" s="213"/>
      <c r="J97" s="213"/>
      <c r="K97" s="213"/>
      <c r="L97" s="213"/>
      <c r="M97" s="213"/>
    </row>
    <row r="98" spans="2:13">
      <c r="B98" s="213"/>
      <c r="C98" s="213"/>
      <c r="D98" s="213"/>
      <c r="E98" s="213"/>
      <c r="F98" s="213"/>
      <c r="G98" s="213"/>
      <c r="H98" s="213"/>
      <c r="I98" s="213"/>
      <c r="J98" s="213"/>
      <c r="K98" s="213"/>
      <c r="L98" s="213"/>
      <c r="M98" s="213"/>
    </row>
    <row r="99" spans="2:13">
      <c r="B99" s="213"/>
      <c r="C99" s="213"/>
      <c r="D99" s="213"/>
      <c r="E99" s="213"/>
      <c r="F99" s="213"/>
      <c r="G99" s="213"/>
      <c r="H99" s="213"/>
      <c r="I99" s="213"/>
      <c r="J99" s="213"/>
      <c r="K99" s="213"/>
      <c r="L99" s="213"/>
      <c r="M99" s="213"/>
    </row>
    <row r="100" spans="2:13">
      <c r="B100" s="213"/>
      <c r="C100" s="213"/>
      <c r="D100" s="213"/>
      <c r="E100" s="213"/>
      <c r="F100" s="213"/>
      <c r="G100" s="213"/>
      <c r="H100" s="213"/>
      <c r="I100" s="213"/>
      <c r="J100" s="213"/>
      <c r="K100" s="213"/>
      <c r="L100" s="213"/>
      <c r="M100" s="213"/>
    </row>
    <row r="101" spans="2:13">
      <c r="B101" s="213"/>
      <c r="C101" s="213"/>
      <c r="D101" s="213"/>
      <c r="E101" s="213"/>
      <c r="F101" s="213"/>
      <c r="G101" s="213"/>
      <c r="H101" s="213"/>
      <c r="I101" s="213"/>
      <c r="J101" s="213"/>
      <c r="K101" s="213"/>
      <c r="L101" s="213"/>
      <c r="M101" s="213"/>
    </row>
    <row r="102" spans="2:13">
      <c r="B102" s="213"/>
      <c r="C102" s="213"/>
      <c r="D102" s="213"/>
      <c r="E102" s="213"/>
      <c r="F102" s="213"/>
      <c r="G102" s="213"/>
      <c r="H102" s="213"/>
      <c r="I102" s="213"/>
      <c r="J102" s="213"/>
      <c r="K102" s="213"/>
      <c r="L102" s="213"/>
      <c r="M102" s="213"/>
    </row>
    <row r="103" spans="2:13">
      <c r="B103" s="213"/>
      <c r="C103" s="213"/>
      <c r="D103" s="213"/>
      <c r="E103" s="213"/>
      <c r="F103" s="213"/>
      <c r="G103" s="213"/>
      <c r="H103" s="213"/>
      <c r="I103" s="213"/>
      <c r="J103" s="213"/>
      <c r="K103" s="213"/>
      <c r="L103" s="213"/>
      <c r="M103" s="213"/>
    </row>
    <row r="104" spans="2:13">
      <c r="B104" s="213"/>
      <c r="C104" s="213"/>
      <c r="D104" s="213"/>
      <c r="E104" s="213"/>
      <c r="F104" s="213"/>
      <c r="G104" s="213"/>
      <c r="H104" s="213"/>
      <c r="I104" s="213"/>
      <c r="J104" s="213"/>
      <c r="K104" s="213"/>
      <c r="L104" s="213"/>
      <c r="M104" s="213"/>
    </row>
    <row r="105" spans="2:13">
      <c r="B105" s="213"/>
      <c r="C105" s="213"/>
      <c r="D105" s="213"/>
      <c r="E105" s="213"/>
      <c r="F105" s="213"/>
      <c r="G105" s="213"/>
      <c r="H105" s="213"/>
      <c r="I105" s="213"/>
      <c r="J105" s="213"/>
      <c r="K105" s="213"/>
      <c r="L105" s="213"/>
      <c r="M105" s="213"/>
    </row>
    <row r="106" spans="2:13">
      <c r="B106" s="213"/>
      <c r="C106" s="213"/>
      <c r="D106" s="213"/>
      <c r="E106" s="213"/>
      <c r="F106" s="213"/>
      <c r="G106" s="213"/>
      <c r="H106" s="213"/>
      <c r="I106" s="213"/>
      <c r="J106" s="213"/>
      <c r="K106" s="213"/>
      <c r="L106" s="213"/>
      <c r="M106" s="213"/>
    </row>
    <row r="107" spans="2:13">
      <c r="B107" s="213"/>
      <c r="C107" s="213"/>
      <c r="D107" s="213"/>
      <c r="E107" s="213"/>
      <c r="F107" s="213"/>
      <c r="G107" s="213"/>
      <c r="H107" s="213"/>
      <c r="I107" s="213"/>
      <c r="J107" s="213"/>
      <c r="K107" s="213"/>
      <c r="L107" s="213"/>
      <c r="M107" s="213"/>
    </row>
    <row r="108" spans="2:13">
      <c r="B108" s="213"/>
      <c r="C108" s="213"/>
      <c r="D108" s="213"/>
      <c r="E108" s="213"/>
      <c r="F108" s="213"/>
      <c r="G108" s="213"/>
      <c r="H108" s="213"/>
      <c r="I108" s="213"/>
      <c r="J108" s="213"/>
      <c r="K108" s="213"/>
      <c r="L108" s="213"/>
      <c r="M108" s="213"/>
    </row>
    <row r="109" spans="2:13">
      <c r="B109" s="213"/>
      <c r="C109" s="213"/>
      <c r="D109" s="213"/>
      <c r="E109" s="213"/>
      <c r="F109" s="213"/>
      <c r="G109" s="213"/>
      <c r="H109" s="213"/>
      <c r="I109" s="213"/>
      <c r="J109" s="213"/>
      <c r="K109" s="213"/>
      <c r="L109" s="213"/>
      <c r="M109" s="213"/>
    </row>
    <row r="110" spans="2:13">
      <c r="B110" s="213"/>
      <c r="C110" s="213"/>
      <c r="D110" s="213"/>
      <c r="E110" s="213"/>
      <c r="F110" s="213"/>
      <c r="G110" s="213"/>
      <c r="H110" s="213"/>
      <c r="I110" s="213"/>
      <c r="J110" s="213"/>
      <c r="K110" s="213"/>
      <c r="L110" s="213"/>
      <c r="M110" s="213"/>
    </row>
    <row r="111" spans="2:13">
      <c r="B111" s="213"/>
      <c r="C111" s="213"/>
      <c r="D111" s="213"/>
      <c r="E111" s="213"/>
      <c r="F111" s="213"/>
      <c r="G111" s="213"/>
      <c r="H111" s="213"/>
      <c r="I111" s="213"/>
      <c r="J111" s="213"/>
      <c r="K111" s="213"/>
      <c r="L111" s="213"/>
      <c r="M111" s="213"/>
    </row>
    <row r="112" spans="2:13">
      <c r="B112" s="213"/>
      <c r="C112" s="213"/>
      <c r="D112" s="213"/>
      <c r="E112" s="213"/>
      <c r="F112" s="213"/>
      <c r="G112" s="213"/>
      <c r="H112" s="213"/>
      <c r="I112" s="213"/>
      <c r="J112" s="213"/>
      <c r="K112" s="213"/>
      <c r="L112" s="213"/>
      <c r="M112" s="213"/>
    </row>
    <row r="113" spans="2:13">
      <c r="B113" s="213"/>
      <c r="C113" s="213"/>
      <c r="D113" s="213"/>
      <c r="E113" s="213"/>
      <c r="F113" s="213"/>
      <c r="G113" s="213"/>
      <c r="H113" s="213"/>
      <c r="I113" s="213"/>
      <c r="J113" s="213"/>
      <c r="K113" s="213"/>
      <c r="L113" s="213"/>
      <c r="M113" s="213"/>
    </row>
    <row r="114" spans="2:13">
      <c r="B114" s="213"/>
      <c r="C114" s="213"/>
      <c r="D114" s="213"/>
      <c r="E114" s="213"/>
      <c r="F114" s="213"/>
      <c r="G114" s="213"/>
      <c r="H114" s="213"/>
      <c r="I114" s="213"/>
      <c r="J114" s="213"/>
      <c r="K114" s="213"/>
      <c r="L114" s="213"/>
      <c r="M114" s="213"/>
    </row>
    <row r="115" spans="2:13">
      <c r="B115" s="213"/>
      <c r="C115" s="213"/>
      <c r="D115" s="213"/>
      <c r="E115" s="213"/>
      <c r="F115" s="213"/>
      <c r="G115" s="213"/>
      <c r="H115" s="213"/>
      <c r="I115" s="213"/>
      <c r="J115" s="213"/>
      <c r="K115" s="213"/>
      <c r="L115" s="213"/>
      <c r="M115" s="213"/>
    </row>
    <row r="116" spans="2:13">
      <c r="B116" s="213"/>
      <c r="C116" s="213"/>
      <c r="D116" s="213"/>
      <c r="E116" s="213"/>
      <c r="F116" s="213"/>
      <c r="G116" s="213"/>
      <c r="H116" s="213"/>
      <c r="I116" s="213"/>
      <c r="J116" s="213"/>
      <c r="K116" s="213"/>
      <c r="L116" s="213"/>
      <c r="M116" s="213"/>
    </row>
    <row r="117" spans="2:13">
      <c r="B117" s="213"/>
      <c r="C117" s="213"/>
      <c r="D117" s="213"/>
      <c r="E117" s="213"/>
      <c r="F117" s="213"/>
      <c r="G117" s="213"/>
      <c r="H117" s="213"/>
      <c r="I117" s="213"/>
      <c r="J117" s="213"/>
      <c r="K117" s="213"/>
      <c r="L117" s="213"/>
      <c r="M117" s="213"/>
    </row>
    <row r="118" spans="2:13">
      <c r="B118" s="213"/>
      <c r="C118" s="213"/>
      <c r="D118" s="213"/>
      <c r="E118" s="213"/>
      <c r="F118" s="213"/>
      <c r="G118" s="213"/>
      <c r="H118" s="213"/>
      <c r="I118" s="213"/>
      <c r="J118" s="213"/>
      <c r="K118" s="213"/>
      <c r="L118" s="213"/>
      <c r="M118" s="213"/>
    </row>
    <row r="119" spans="2:13">
      <c r="B119" s="213"/>
      <c r="C119" s="213"/>
      <c r="D119" s="213"/>
      <c r="E119" s="213"/>
      <c r="F119" s="213"/>
      <c r="G119" s="213"/>
      <c r="H119" s="213"/>
      <c r="I119" s="213"/>
      <c r="J119" s="213"/>
      <c r="K119" s="213"/>
      <c r="L119" s="213"/>
      <c r="M119" s="213"/>
    </row>
    <row r="120" spans="2:13">
      <c r="B120" s="213"/>
      <c r="C120" s="213"/>
      <c r="D120" s="213"/>
      <c r="E120" s="213"/>
      <c r="F120" s="213"/>
      <c r="G120" s="213"/>
      <c r="H120" s="213"/>
      <c r="I120" s="213"/>
      <c r="J120" s="213"/>
      <c r="K120" s="213"/>
      <c r="L120" s="213"/>
      <c r="M120" s="213"/>
    </row>
  </sheetData>
  <mergeCells count="6">
    <mergeCell ref="N39:Y39"/>
    <mergeCell ref="B9:L9"/>
    <mergeCell ref="B6:M6"/>
    <mergeCell ref="N6:Y6"/>
    <mergeCell ref="N9:Y9"/>
    <mergeCell ref="B39:M39"/>
  </mergeCells>
  <phoneticPr fontId="7" type="noConversion"/>
  <printOptions horizontalCentered="1"/>
  <pageMargins left="0.39370078740157483" right="0.39370078740157483" top="0.59055118110236227" bottom="0.59055118110236227" header="0.39370078740157483" footer="0.39370078740157483"/>
  <pageSetup paperSize="9" scale="49" fitToWidth="2" orientation="portrait" r:id="rId1"/>
  <headerFooter alignWithMargins="0">
    <oddHeader>&amp;C&amp;"Helvetica,Fett"&amp;12 2010</oddHeader>
    <oddFooter>&amp;C&amp;"Helvetica,Standard" Eidg. Steuerverwaltung  -  Administration fédérale des contributions  -  Amministrazione federale delle contribuzioni&amp;R28 - 29</oddFooter>
  </headerFooter>
  <colBreaks count="1" manualBreakCount="1">
    <brk id="13" max="67" man="1"/>
  </col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94">
    <tabColor indexed="43"/>
  </sheetPr>
  <dimension ref="A1:E63"/>
  <sheetViews>
    <sheetView zoomScale="80" zoomScaleNormal="80" workbookViewId="0"/>
  </sheetViews>
  <sheetFormatPr baseColWidth="10" defaultColWidth="11.44140625" defaultRowHeight="13.2"/>
  <cols>
    <col min="1" max="1" width="50.6640625" style="616" customWidth="1"/>
    <col min="2" max="2" width="10.6640625" style="617" customWidth="1"/>
    <col min="3" max="3" width="6.6640625" style="617" customWidth="1"/>
    <col min="4" max="4" width="12" style="616" customWidth="1"/>
    <col min="5" max="5" width="18.109375" style="614" customWidth="1"/>
    <col min="6" max="12" width="11.44140625" style="614"/>
    <col min="13" max="13" width="61.5546875" style="614" customWidth="1"/>
    <col min="14" max="16384" width="11.44140625" style="614"/>
  </cols>
  <sheetData>
    <row r="1" spans="1:4" s="622" customFormat="1">
      <c r="A1" s="731" t="s">
        <v>362</v>
      </c>
      <c r="B1" s="696"/>
      <c r="C1" s="696"/>
      <c r="D1" s="695"/>
    </row>
    <row r="3" spans="1:4">
      <c r="A3" s="799" t="s">
        <v>280</v>
      </c>
      <c r="D3" s="697"/>
    </row>
    <row r="4" spans="1:4">
      <c r="A4" s="799" t="s">
        <v>281</v>
      </c>
      <c r="D4" s="697"/>
    </row>
    <row r="6" spans="1:4">
      <c r="A6" s="731" t="s">
        <v>220</v>
      </c>
    </row>
    <row r="7" spans="1:4">
      <c r="A7" s="776" t="s">
        <v>261</v>
      </c>
    </row>
    <row r="8" spans="1:4" ht="26.4">
      <c r="A8" s="698" t="s">
        <v>282</v>
      </c>
      <c r="D8" s="698"/>
    </row>
    <row r="9" spans="1:4">
      <c r="A9" s="698"/>
      <c r="D9" s="698"/>
    </row>
    <row r="10" spans="1:4" ht="26.4">
      <c r="A10" s="698" t="s">
        <v>283</v>
      </c>
      <c r="D10" s="698"/>
    </row>
    <row r="11" spans="1:4">
      <c r="A11" s="698"/>
      <c r="D11" s="698"/>
    </row>
    <row r="12" spans="1:4" ht="26.4">
      <c r="A12" s="698" t="s">
        <v>286</v>
      </c>
      <c r="D12" s="698"/>
    </row>
    <row r="13" spans="1:4">
      <c r="A13" s="698"/>
      <c r="D13" s="698"/>
    </row>
    <row r="14" spans="1:4">
      <c r="A14" s="779" t="s">
        <v>287</v>
      </c>
    </row>
    <row r="15" spans="1:4">
      <c r="A15" s="731" t="s">
        <v>244</v>
      </c>
    </row>
    <row r="17" spans="1:4">
      <c r="A17" s="776" t="s">
        <v>315</v>
      </c>
    </row>
    <row r="18" spans="1:4">
      <c r="A18" s="697" t="s">
        <v>2</v>
      </c>
      <c r="B18" s="617" t="s">
        <v>249</v>
      </c>
      <c r="D18" s="697"/>
    </row>
    <row r="19" spans="1:4">
      <c r="A19" s="697" t="s">
        <v>99</v>
      </c>
      <c r="B19" s="617" t="s">
        <v>249</v>
      </c>
      <c r="D19" s="697"/>
    </row>
    <row r="20" spans="1:4">
      <c r="A20" s="697"/>
      <c r="D20" s="697"/>
    </row>
    <row r="21" spans="1:4" ht="28.8">
      <c r="A21" s="616" t="s">
        <v>317</v>
      </c>
    </row>
    <row r="23" spans="1:4">
      <c r="A23" s="777" t="s">
        <v>263</v>
      </c>
      <c r="B23" s="699">
        <v>25000</v>
      </c>
      <c r="C23" s="617" t="s">
        <v>63</v>
      </c>
    </row>
    <row r="24" spans="1:4" ht="14.25" customHeight="1">
      <c r="A24" s="777" t="s">
        <v>264</v>
      </c>
      <c r="B24" s="700">
        <v>25000</v>
      </c>
      <c r="C24" s="701" t="s">
        <v>63</v>
      </c>
    </row>
    <row r="25" spans="1:4">
      <c r="A25" s="777" t="s">
        <v>265</v>
      </c>
      <c r="B25" s="699">
        <v>50000</v>
      </c>
      <c r="C25" s="617" t="s">
        <v>63</v>
      </c>
    </row>
    <row r="26" spans="1:4" ht="15" customHeight="1">
      <c r="B26" s="699"/>
    </row>
    <row r="27" spans="1:4">
      <c r="A27" s="778" t="s">
        <v>222</v>
      </c>
      <c r="D27" s="697"/>
    </row>
    <row r="28" spans="1:4">
      <c r="A28" s="820" t="s">
        <v>372</v>
      </c>
      <c r="B28" s="617" t="s">
        <v>217</v>
      </c>
    </row>
    <row r="29" spans="1:4">
      <c r="A29" s="777" t="s">
        <v>266</v>
      </c>
      <c r="B29" s="699">
        <v>1281.25</v>
      </c>
      <c r="C29" s="617" t="s">
        <v>63</v>
      </c>
      <c r="D29" s="703"/>
    </row>
    <row r="30" spans="1:4">
      <c r="A30" s="777" t="s">
        <v>267</v>
      </c>
      <c r="B30" s="699">
        <v>1281.25</v>
      </c>
      <c r="C30" s="617" t="s">
        <v>63</v>
      </c>
      <c r="D30" s="703"/>
    </row>
    <row r="31" spans="1:4">
      <c r="A31" s="777"/>
      <c r="B31" s="699"/>
      <c r="D31" s="703"/>
    </row>
    <row r="32" spans="1:4">
      <c r="A32" s="777" t="s">
        <v>323</v>
      </c>
    </row>
    <row r="33" spans="1:4">
      <c r="A33" s="777" t="s">
        <v>266</v>
      </c>
      <c r="B33" s="699">
        <v>275</v>
      </c>
      <c r="C33" s="617" t="s">
        <v>63</v>
      </c>
      <c r="D33" s="703"/>
    </row>
    <row r="34" spans="1:4">
      <c r="A34" s="777" t="s">
        <v>267</v>
      </c>
      <c r="B34" s="699">
        <v>275</v>
      </c>
      <c r="C34" s="617" t="s">
        <v>63</v>
      </c>
      <c r="D34" s="703"/>
    </row>
    <row r="35" spans="1:4">
      <c r="A35" s="777"/>
      <c r="D35" s="703"/>
    </row>
    <row r="36" spans="1:4">
      <c r="A36" s="777" t="s">
        <v>268</v>
      </c>
      <c r="B36" s="617" t="s">
        <v>217</v>
      </c>
    </row>
    <row r="37" spans="1:4">
      <c r="A37" s="777" t="s">
        <v>266</v>
      </c>
      <c r="B37" s="699">
        <v>1250</v>
      </c>
      <c r="C37" s="617" t="s">
        <v>63</v>
      </c>
      <c r="D37" s="703"/>
    </row>
    <row r="38" spans="1:4">
      <c r="A38" s="777" t="s">
        <v>267</v>
      </c>
      <c r="B38" s="699">
        <v>1250</v>
      </c>
      <c r="C38" s="617" t="s">
        <v>63</v>
      </c>
      <c r="D38" s="703"/>
    </row>
    <row r="39" spans="1:4">
      <c r="A39" s="702"/>
      <c r="B39" s="699"/>
      <c r="D39" s="703"/>
    </row>
    <row r="40" spans="1:4">
      <c r="A40" s="616" t="s">
        <v>284</v>
      </c>
      <c r="B40" s="704">
        <v>5200</v>
      </c>
      <c r="C40" s="705" t="s">
        <v>63</v>
      </c>
    </row>
    <row r="41" spans="1:4">
      <c r="B41" s="706"/>
      <c r="C41" s="707"/>
    </row>
    <row r="42" spans="1:4">
      <c r="A42" s="731" t="s">
        <v>269</v>
      </c>
      <c r="B42" s="708">
        <v>2304</v>
      </c>
      <c r="C42" s="709" t="s">
        <v>63</v>
      </c>
      <c r="D42" s="614"/>
    </row>
    <row r="43" spans="1:4">
      <c r="B43" s="699">
        <f>B40-B42</f>
        <v>2896</v>
      </c>
      <c r="C43" s="617" t="s">
        <v>63</v>
      </c>
    </row>
    <row r="44" spans="1:4" ht="26.4">
      <c r="A44" s="774" t="s">
        <v>285</v>
      </c>
      <c r="B44" s="617" t="s">
        <v>217</v>
      </c>
    </row>
    <row r="45" spans="1:4">
      <c r="A45" s="777" t="s">
        <v>266</v>
      </c>
      <c r="B45" s="699">
        <v>2000</v>
      </c>
      <c r="C45" s="617" t="s">
        <v>63</v>
      </c>
      <c r="D45" s="703"/>
    </row>
    <row r="46" spans="1:4">
      <c r="A46" s="777" t="s">
        <v>267</v>
      </c>
      <c r="B46" s="699">
        <v>2000</v>
      </c>
      <c r="C46" s="617" t="s">
        <v>63</v>
      </c>
      <c r="D46" s="703"/>
    </row>
    <row r="47" spans="1:4">
      <c r="A47" s="710"/>
      <c r="B47" s="699"/>
      <c r="D47" s="703"/>
    </row>
    <row r="48" spans="1:4">
      <c r="A48" s="777" t="s">
        <v>272</v>
      </c>
      <c r="B48" s="700">
        <v>5900</v>
      </c>
      <c r="C48" s="701" t="s">
        <v>63</v>
      </c>
    </row>
    <row r="49" spans="1:5">
      <c r="A49" s="780" t="s">
        <v>223</v>
      </c>
      <c r="B49" s="711">
        <v>32400</v>
      </c>
      <c r="C49" s="712" t="s">
        <v>63</v>
      </c>
    </row>
    <row r="50" spans="1:5">
      <c r="B50" s="711"/>
      <c r="C50" s="712"/>
    </row>
    <row r="51" spans="1:5">
      <c r="A51" s="781" t="s">
        <v>224</v>
      </c>
      <c r="B51" s="713">
        <v>556</v>
      </c>
      <c r="C51" s="712" t="s">
        <v>63</v>
      </c>
    </row>
    <row r="52" spans="1:5">
      <c r="A52" s="780" t="s">
        <v>328</v>
      </c>
      <c r="B52" s="714">
        <f>B51*1</f>
        <v>556</v>
      </c>
      <c r="C52" s="617" t="s">
        <v>63</v>
      </c>
      <c r="E52" s="715"/>
    </row>
    <row r="53" spans="1:5">
      <c r="A53" s="780" t="s">
        <v>329</v>
      </c>
      <c r="B53" s="810">
        <f>INT((B51*1.19+0.025)/0.05)*0.05</f>
        <v>661.65000000000009</v>
      </c>
      <c r="C53" s="617" t="s">
        <v>63</v>
      </c>
      <c r="E53" s="715"/>
    </row>
    <row r="54" spans="1:5" ht="15">
      <c r="A54" s="780" t="s">
        <v>350</v>
      </c>
      <c r="B54" s="714">
        <f>INT((B51*0.1+0.025)/0.05)*0.05</f>
        <v>55.6</v>
      </c>
      <c r="C54" s="617" t="s">
        <v>63</v>
      </c>
      <c r="D54" s="687"/>
      <c r="E54" s="715"/>
    </row>
    <row r="55" spans="1:5">
      <c r="A55" s="780" t="s">
        <v>227</v>
      </c>
      <c r="B55" s="714">
        <v>48</v>
      </c>
      <c r="C55" s="617" t="s">
        <v>63</v>
      </c>
    </row>
    <row r="56" spans="1:5" ht="3.75" customHeight="1">
      <c r="B56" s="701"/>
      <c r="C56" s="701"/>
    </row>
    <row r="57" spans="1:5">
      <c r="B57" s="714"/>
    </row>
    <row r="58" spans="1:5">
      <c r="A58" s="782" t="s">
        <v>294</v>
      </c>
      <c r="B58" s="716">
        <f>SUM(B52:B55)</f>
        <v>1321.25</v>
      </c>
      <c r="C58" s="717" t="s">
        <v>63</v>
      </c>
      <c r="D58" s="614"/>
    </row>
    <row r="59" spans="1:5" ht="6" customHeight="1">
      <c r="B59" s="701"/>
      <c r="C59" s="701"/>
    </row>
    <row r="61" spans="1:5">
      <c r="A61" s="865"/>
      <c r="B61" s="865"/>
      <c r="C61" s="865"/>
      <c r="D61" s="865"/>
      <c r="E61" s="865"/>
    </row>
    <row r="62" spans="1:5" ht="25.8" customHeight="1">
      <c r="A62" s="865" t="s">
        <v>313</v>
      </c>
      <c r="B62" s="865"/>
      <c r="C62" s="865"/>
      <c r="D62" s="865"/>
      <c r="E62" s="865"/>
    </row>
    <row r="63" spans="1:5">
      <c r="A63" s="865"/>
      <c r="B63" s="865"/>
      <c r="C63" s="865"/>
      <c r="D63" s="865"/>
      <c r="E63" s="865"/>
    </row>
  </sheetData>
  <mergeCells count="3">
    <mergeCell ref="A62:E62"/>
    <mergeCell ref="A63:E63"/>
    <mergeCell ref="A61:E61"/>
  </mergeCells>
  <phoneticPr fontId="44" type="noConversion"/>
  <printOptions horizontalCentered="1"/>
  <pageMargins left="0.39370078740157483" right="0.39370078740157483" top="0.59055118110236227" bottom="0.59055118110236227" header="0.39370078740157483" footer="0.39370078740157483"/>
  <pageSetup paperSize="9" scale="75" orientation="portrait" r:id="rId1"/>
  <headerFooter alignWithMargins="0">
    <oddHeader>&amp;C&amp;"Helvetica,Fett"&amp;12 2010</oddHeader>
    <oddFooter>&amp;L30&amp;C Eidg. Steuerverwaltung  -  Administration fédérale des contributions  -  Amministrazione federale delle contribuzioni</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5"/>
  <dimension ref="A1:Q129"/>
  <sheetViews>
    <sheetView zoomScale="60" zoomScaleNormal="60" workbookViewId="0"/>
  </sheetViews>
  <sheetFormatPr baseColWidth="10" defaultColWidth="10.33203125" defaultRowHeight="13.2"/>
  <cols>
    <col min="1" max="1" width="35" style="89" customWidth="1"/>
    <col min="2" max="2" width="9.6640625" style="89" customWidth="1"/>
    <col min="3" max="3" width="11.33203125" style="89" bestFit="1" customWidth="1"/>
    <col min="4" max="4" width="9.6640625" style="89" customWidth="1"/>
    <col min="5" max="6" width="9.88671875" style="89" customWidth="1"/>
    <col min="7" max="7" width="10" style="89" customWidth="1"/>
    <col min="8" max="8" width="11.6640625" style="89" customWidth="1"/>
    <col min="9" max="9" width="2.6640625" style="89" customWidth="1"/>
    <col min="10" max="10" width="9.5546875" style="89" customWidth="1"/>
    <col min="11" max="11" width="9.6640625" style="89" customWidth="1"/>
    <col min="12" max="12" width="9.5546875" style="89" customWidth="1"/>
    <col min="13" max="13" width="11.88671875" style="89" bestFit="1" customWidth="1"/>
    <col min="14" max="14" width="10" style="89" customWidth="1"/>
    <col min="15" max="15" width="10.109375" style="89" customWidth="1"/>
    <col min="16" max="16" width="11.44140625" style="89" customWidth="1"/>
    <col min="17" max="248" width="12.6640625" style="89" customWidth="1"/>
    <col min="249" max="16384" width="10.33203125" style="89"/>
  </cols>
  <sheetData>
    <row r="1" spans="1:17" ht="18.899999999999999" customHeight="1">
      <c r="A1" s="87" t="s">
        <v>90</v>
      </c>
      <c r="B1" s="444"/>
      <c r="C1" s="88"/>
      <c r="D1" s="88"/>
      <c r="E1" s="88"/>
      <c r="F1" s="88"/>
      <c r="G1" s="88"/>
      <c r="H1" s="88"/>
      <c r="I1" s="88"/>
      <c r="J1" s="88"/>
      <c r="K1" s="88"/>
      <c r="L1" s="88"/>
      <c r="M1" s="88"/>
      <c r="N1" s="88"/>
      <c r="O1" s="88"/>
      <c r="P1" s="88"/>
    </row>
    <row r="2" spans="1:17" ht="18.899999999999999" customHeight="1">
      <c r="B2" s="88"/>
      <c r="C2" s="88"/>
      <c r="D2" s="88"/>
      <c r="E2" s="88"/>
      <c r="F2" s="88"/>
      <c r="G2" s="88"/>
      <c r="H2" s="88"/>
      <c r="I2" s="88"/>
      <c r="J2" s="88"/>
      <c r="K2" s="88"/>
      <c r="L2" s="88"/>
      <c r="M2" s="88"/>
      <c r="N2" s="88"/>
      <c r="O2" s="88"/>
      <c r="P2" s="88"/>
    </row>
    <row r="3" spans="1:17" ht="18.899999999999999" customHeight="1">
      <c r="A3" s="339" t="str">
        <f>'Pages 10-11'!A3</f>
        <v>Cantonal, municipal and church tax burden on gross earned income</v>
      </c>
      <c r="B3" s="88"/>
      <c r="C3" s="88"/>
      <c r="D3" s="88"/>
      <c r="E3" s="88"/>
      <c r="F3" s="88"/>
      <c r="G3" s="88"/>
      <c r="H3" s="88"/>
      <c r="I3" s="88"/>
      <c r="J3" s="88"/>
      <c r="K3" s="88"/>
      <c r="L3" s="88"/>
      <c r="M3" s="88"/>
      <c r="N3" s="88"/>
      <c r="O3" s="88"/>
      <c r="P3" s="88"/>
    </row>
    <row r="4" spans="1:17" ht="18.899999999999999" customHeight="1">
      <c r="A4" s="339"/>
      <c r="B4" s="88"/>
      <c r="C4" s="88"/>
      <c r="D4" s="88"/>
      <c r="F4" s="88"/>
      <c r="G4" s="88"/>
      <c r="H4" s="88"/>
      <c r="I4" s="88"/>
      <c r="J4" s="88"/>
      <c r="K4" s="88"/>
      <c r="L4" s="88"/>
      <c r="M4" s="88"/>
      <c r="N4" s="88"/>
      <c r="O4" s="88"/>
      <c r="P4" s="88"/>
    </row>
    <row r="5" spans="1:17" ht="18.899999999999999" customHeight="1">
      <c r="A5" s="88"/>
      <c r="B5" s="88"/>
      <c r="C5" s="88"/>
      <c r="D5" s="88"/>
      <c r="E5" s="88"/>
      <c r="F5" s="88"/>
      <c r="G5" s="88"/>
      <c r="H5" s="88"/>
      <c r="I5" s="88"/>
      <c r="J5" s="88"/>
      <c r="K5" s="88"/>
      <c r="L5" s="88"/>
      <c r="M5" s="88"/>
      <c r="N5" s="88"/>
      <c r="O5" s="88"/>
      <c r="P5" s="88"/>
    </row>
    <row r="6" spans="1:17" ht="18.899999999999999" customHeight="1" thickBot="1">
      <c r="A6" s="91">
        <v>15</v>
      </c>
      <c r="B6" s="88"/>
      <c r="C6" s="92"/>
      <c r="D6" s="92"/>
      <c r="E6" s="92"/>
      <c r="F6" s="92"/>
      <c r="G6" s="92"/>
      <c r="H6" s="88"/>
      <c r="I6" s="88"/>
      <c r="J6" s="93"/>
      <c r="K6" s="92"/>
      <c r="L6" s="92"/>
      <c r="M6" s="92"/>
      <c r="N6" s="92"/>
      <c r="O6" s="92"/>
      <c r="P6" s="92"/>
    </row>
    <row r="7" spans="1:17" ht="18.899999999999999" customHeight="1">
      <c r="A7" s="90" t="str">
        <f>'Page 9'!$A$11</f>
        <v>Cantonal capitals</v>
      </c>
      <c r="B7" s="878"/>
      <c r="C7" s="879"/>
      <c r="D7" s="879"/>
      <c r="E7" s="879"/>
      <c r="F7" s="879"/>
      <c r="G7" s="879"/>
      <c r="H7" s="880"/>
      <c r="I7" s="91"/>
      <c r="J7" s="117"/>
      <c r="K7" s="110"/>
      <c r="L7" s="110"/>
      <c r="M7" s="110"/>
      <c r="N7" s="110"/>
      <c r="O7" s="110"/>
      <c r="P7" s="111"/>
    </row>
    <row r="8" spans="1:17" ht="18.899999999999999" customHeight="1">
      <c r="A8" s="94"/>
      <c r="B8" s="881" t="s">
        <v>95</v>
      </c>
      <c r="C8" s="882"/>
      <c r="D8" s="882"/>
      <c r="E8" s="882"/>
      <c r="F8" s="882"/>
      <c r="G8" s="882"/>
      <c r="H8" s="883"/>
      <c r="I8" s="91"/>
      <c r="J8" s="872" t="s">
        <v>96</v>
      </c>
      <c r="K8" s="873"/>
      <c r="L8" s="873"/>
      <c r="M8" s="873"/>
      <c r="N8" s="873"/>
      <c r="O8" s="873"/>
      <c r="P8" s="874"/>
    </row>
    <row r="9" spans="1:17" ht="18.899999999999999" customHeight="1">
      <c r="A9" s="90" t="str">
        <f>'Page 9'!$A$13</f>
        <v>Confederation</v>
      </c>
      <c r="B9" s="881" t="s">
        <v>94</v>
      </c>
      <c r="C9" s="882"/>
      <c r="D9" s="882"/>
      <c r="E9" s="882"/>
      <c r="F9" s="882"/>
      <c r="G9" s="882"/>
      <c r="H9" s="883"/>
      <c r="I9" s="96"/>
      <c r="J9" s="875" t="s">
        <v>93</v>
      </c>
      <c r="K9" s="876"/>
      <c r="L9" s="876"/>
      <c r="M9" s="876"/>
      <c r="N9" s="876"/>
      <c r="O9" s="876"/>
      <c r="P9" s="877"/>
    </row>
    <row r="10" spans="1:17" ht="18.899999999999999" customHeight="1" thickBot="1">
      <c r="A10" s="94"/>
      <c r="B10" s="112"/>
      <c r="C10" s="113"/>
      <c r="D10" s="113"/>
      <c r="E10" s="113"/>
      <c r="F10" s="113"/>
      <c r="G10" s="113"/>
      <c r="H10" s="116"/>
      <c r="I10" s="95"/>
      <c r="J10" s="118"/>
      <c r="K10" s="114"/>
      <c r="L10" s="114"/>
      <c r="M10" s="114"/>
      <c r="N10" s="114"/>
      <c r="O10" s="114"/>
      <c r="P10" s="115"/>
    </row>
    <row r="11" spans="1:17" ht="18.899999999999999" customHeight="1" thickBot="1">
      <c r="A11" s="90"/>
      <c r="B11" s="869" t="str">
        <f>'Pages 10-11'!$B$6:$M$6</f>
        <v xml:space="preserve">Gross earned income in Swiss francs </v>
      </c>
      <c r="C11" s="870"/>
      <c r="D11" s="870"/>
      <c r="E11" s="870"/>
      <c r="F11" s="870"/>
      <c r="G11" s="870"/>
      <c r="H11" s="871"/>
      <c r="I11" s="120"/>
      <c r="J11" s="869" t="str">
        <f>B11</f>
        <v xml:space="preserve">Gross earned income in Swiss francs </v>
      </c>
      <c r="K11" s="870"/>
      <c r="L11" s="870"/>
      <c r="M11" s="870"/>
      <c r="N11" s="870"/>
      <c r="O11" s="870"/>
      <c r="P11" s="871"/>
    </row>
    <row r="12" spans="1:17" ht="18.899999999999999" customHeight="1">
      <c r="A12" s="90"/>
      <c r="B12" s="119">
        <v>30000</v>
      </c>
      <c r="C12" s="119">
        <v>40000</v>
      </c>
      <c r="D12" s="119">
        <v>50000</v>
      </c>
      <c r="E12" s="119">
        <v>60000</v>
      </c>
      <c r="F12" s="119">
        <v>80000</v>
      </c>
      <c r="G12" s="119">
        <v>100000</v>
      </c>
      <c r="H12" s="119">
        <v>200000</v>
      </c>
      <c r="I12" s="119"/>
      <c r="J12" s="119">
        <v>30000</v>
      </c>
      <c r="K12" s="119">
        <v>40000</v>
      </c>
      <c r="L12" s="119">
        <v>50000</v>
      </c>
      <c r="M12" s="119">
        <v>60000</v>
      </c>
      <c r="N12" s="119">
        <v>80000</v>
      </c>
      <c r="O12" s="119">
        <v>100000</v>
      </c>
      <c r="P12" s="119">
        <v>200000</v>
      </c>
    </row>
    <row r="13" spans="1:17" ht="18.899999999999999" customHeight="1">
      <c r="A13" s="90"/>
      <c r="B13" s="866" t="s">
        <v>91</v>
      </c>
      <c r="C13" s="867"/>
      <c r="D13" s="867"/>
      <c r="E13" s="867"/>
      <c r="F13" s="867"/>
      <c r="G13" s="867"/>
      <c r="H13" s="868"/>
      <c r="I13" s="120"/>
      <c r="J13" s="866" t="str">
        <f>B13</f>
        <v>Income distribution 50 : 50</v>
      </c>
      <c r="K13" s="867"/>
      <c r="L13" s="867"/>
      <c r="M13" s="867"/>
      <c r="N13" s="867"/>
      <c r="O13" s="867"/>
      <c r="P13" s="868"/>
    </row>
    <row r="14" spans="1:17" ht="18.899999999999999" customHeight="1">
      <c r="A14" s="24" t="str">
        <f>'Page 9'!$A$16</f>
        <v>Zurich</v>
      </c>
      <c r="B14" s="26">
        <v>26.188557614826752</v>
      </c>
      <c r="C14" s="26">
        <v>55.081530513400068</v>
      </c>
      <c r="D14" s="26">
        <v>65.271088057305178</v>
      </c>
      <c r="E14" s="26">
        <v>74.184876864377387</v>
      </c>
      <c r="F14" s="98">
        <v>78.718287728979831</v>
      </c>
      <c r="G14" s="98">
        <v>85.357857857857852</v>
      </c>
      <c r="H14" s="98">
        <v>93.779352642190545</v>
      </c>
      <c r="I14" s="98"/>
      <c r="J14" s="26">
        <v>42.000516929439129</v>
      </c>
      <c r="K14" s="26">
        <v>72.505578578259502</v>
      </c>
      <c r="L14" s="26">
        <v>77.447245017585004</v>
      </c>
      <c r="M14" s="26">
        <v>89.036676241621905</v>
      </c>
      <c r="N14" s="98">
        <v>94.570672191528544</v>
      </c>
      <c r="O14" s="98">
        <v>102.61740726255302</v>
      </c>
      <c r="P14" s="98">
        <v>105.54923950755962</v>
      </c>
      <c r="Q14" s="99"/>
    </row>
    <row r="15" spans="1:17" ht="18.899999999999999" customHeight="1">
      <c r="A15" s="24" t="str">
        <f>'Page 9'!$A$17</f>
        <v>Berne</v>
      </c>
      <c r="B15" s="26">
        <v>57.043246631150105</v>
      </c>
      <c r="C15" s="26">
        <v>78.250685405520514</v>
      </c>
      <c r="D15" s="26">
        <v>84.583126413949131</v>
      </c>
      <c r="E15" s="26">
        <v>89.474716346827307</v>
      </c>
      <c r="F15" s="98">
        <v>92.986158198695321</v>
      </c>
      <c r="G15" s="98">
        <v>94.532103385402607</v>
      </c>
      <c r="H15" s="98">
        <v>95.770087238221933</v>
      </c>
      <c r="I15" s="98"/>
      <c r="J15" s="26">
        <v>72.260817784835254</v>
      </c>
      <c r="K15" s="26">
        <v>84.061534942239504</v>
      </c>
      <c r="L15" s="26">
        <v>93.927696078431381</v>
      </c>
      <c r="M15" s="26">
        <v>96.697818057041346</v>
      </c>
      <c r="N15" s="98">
        <v>91.146979281261451</v>
      </c>
      <c r="O15" s="98">
        <v>92.023676677502309</v>
      </c>
      <c r="P15" s="98">
        <v>99.820755655602099</v>
      </c>
    </row>
    <row r="16" spans="1:17" ht="18.899999999999999" customHeight="1">
      <c r="A16" s="24" t="str">
        <f>'Page 9'!$A$18</f>
        <v>Lucerne</v>
      </c>
      <c r="B16" s="26">
        <v>19.164430816404753</v>
      </c>
      <c r="C16" s="26">
        <v>34.52454726984783</v>
      </c>
      <c r="D16" s="26">
        <v>63.573610953943643</v>
      </c>
      <c r="E16" s="26">
        <v>74.485051559780771</v>
      </c>
      <c r="F16" s="98">
        <v>83.342933365670262</v>
      </c>
      <c r="G16" s="98">
        <v>89.208373180320905</v>
      </c>
      <c r="H16" s="98">
        <v>94.862070144903328</v>
      </c>
      <c r="I16" s="98"/>
      <c r="J16" s="26">
        <v>29.342723004694836</v>
      </c>
      <c r="K16" s="26">
        <v>90.309798270893367</v>
      </c>
      <c r="L16" s="26">
        <v>102.35637070326733</v>
      </c>
      <c r="M16" s="26">
        <v>98.47527472527473</v>
      </c>
      <c r="N16" s="98">
        <v>90.887000793440876</v>
      </c>
      <c r="O16" s="98">
        <v>91.307941617906167</v>
      </c>
      <c r="P16" s="98">
        <v>99.286043847646923</v>
      </c>
    </row>
    <row r="17" spans="1:16" ht="18.899999999999999" customHeight="1">
      <c r="A17" s="24" t="str">
        <f>'Page 9'!$A$19</f>
        <v>Altdorf</v>
      </c>
      <c r="B17" s="26">
        <v>100</v>
      </c>
      <c r="C17" s="26">
        <v>38.178602075994178</v>
      </c>
      <c r="D17" s="26">
        <v>68.34183158544802</v>
      </c>
      <c r="E17" s="26">
        <v>79.066027701035409</v>
      </c>
      <c r="F17" s="98">
        <v>88.650335777120361</v>
      </c>
      <c r="G17" s="98">
        <v>92.513579778644242</v>
      </c>
      <c r="H17" s="98">
        <v>96.496605085872588</v>
      </c>
      <c r="I17" s="98"/>
      <c r="J17" s="26">
        <v>50</v>
      </c>
      <c r="K17" s="26">
        <v>92.29919484335322</v>
      </c>
      <c r="L17" s="26">
        <v>96.168175895587879</v>
      </c>
      <c r="M17" s="26">
        <v>97.315286624203821</v>
      </c>
      <c r="N17" s="98">
        <v>97.769683556209074</v>
      </c>
      <c r="O17" s="98">
        <v>99.318521429156277</v>
      </c>
      <c r="P17" s="98">
        <v>99.66435171256748</v>
      </c>
    </row>
    <row r="18" spans="1:16" ht="18.899999999999999" customHeight="1">
      <c r="A18" s="24" t="str">
        <f>'Page 9'!$A$20</f>
        <v>Schwyz</v>
      </c>
      <c r="B18" s="26">
        <v>74.277434606878671</v>
      </c>
      <c r="C18" s="26">
        <v>82.705645462003133</v>
      </c>
      <c r="D18" s="26">
        <v>79.911833347739645</v>
      </c>
      <c r="E18" s="26">
        <v>79.118277979140473</v>
      </c>
      <c r="F18" s="98">
        <v>84.594168636721832</v>
      </c>
      <c r="G18" s="98">
        <v>83.115507607492745</v>
      </c>
      <c r="H18" s="98">
        <v>92.842307934369359</v>
      </c>
      <c r="I18" s="98"/>
      <c r="J18" s="26">
        <v>79.122664500406174</v>
      </c>
      <c r="K18" s="26">
        <v>87.391646966115061</v>
      </c>
      <c r="L18" s="26">
        <v>91.734471125223266</v>
      </c>
      <c r="M18" s="26">
        <v>93.719332679097135</v>
      </c>
      <c r="N18" s="98">
        <v>93.862026755267976</v>
      </c>
      <c r="O18" s="98">
        <v>92.403611002083267</v>
      </c>
      <c r="P18" s="98">
        <v>99.55658203232403</v>
      </c>
    </row>
    <row r="19" spans="1:16" ht="18.899999999999999" customHeight="1">
      <c r="A19" s="24" t="str">
        <f>'Page 9'!$A$21</f>
        <v>Sarnen</v>
      </c>
      <c r="B19" s="26">
        <v>19.998184458968769</v>
      </c>
      <c r="C19" s="26">
        <v>73.214459393742914</v>
      </c>
      <c r="D19" s="26">
        <v>82.353398058252424</v>
      </c>
      <c r="E19" s="26">
        <v>85.282470780066049</v>
      </c>
      <c r="F19" s="98">
        <v>83.49062259141904</v>
      </c>
      <c r="G19" s="98">
        <v>87.765075228053561</v>
      </c>
      <c r="H19" s="98">
        <v>94.880275807456243</v>
      </c>
      <c r="I19" s="98"/>
      <c r="J19" s="26">
        <v>0</v>
      </c>
      <c r="K19" s="26">
        <v>164.001452432825</v>
      </c>
      <c r="L19" s="26">
        <v>111.59877907588675</v>
      </c>
      <c r="M19" s="26">
        <v>100.00000000000001</v>
      </c>
      <c r="N19" s="98">
        <v>93.158276956006588</v>
      </c>
      <c r="O19" s="98">
        <v>98.1745295520806</v>
      </c>
      <c r="P19" s="98">
        <v>97.873654534858815</v>
      </c>
    </row>
    <row r="20" spans="1:16" ht="18.899999999999999" customHeight="1">
      <c r="A20" s="24" t="str">
        <f>'Page 9'!$A$22</f>
        <v>Stans</v>
      </c>
      <c r="B20" s="26">
        <v>73.747353563867321</v>
      </c>
      <c r="C20" s="26">
        <v>87.433016421780465</v>
      </c>
      <c r="D20" s="26">
        <v>91.789677836440021</v>
      </c>
      <c r="E20" s="26">
        <v>95.008434025267647</v>
      </c>
      <c r="F20" s="98">
        <v>96.672238261662358</v>
      </c>
      <c r="G20" s="98">
        <v>97.93848208772792</v>
      </c>
      <c r="H20" s="98">
        <v>97.48815048601567</v>
      </c>
      <c r="I20" s="98"/>
      <c r="J20" s="26">
        <v>81.259720062208402</v>
      </c>
      <c r="K20" s="26">
        <v>105.0249169435216</v>
      </c>
      <c r="L20" s="26">
        <v>105.30935162865443</v>
      </c>
      <c r="M20" s="26">
        <v>100.4659459065924</v>
      </c>
      <c r="N20" s="98">
        <v>101.86126566064927</v>
      </c>
      <c r="O20" s="98">
        <v>102.35734134039217</v>
      </c>
      <c r="P20" s="98">
        <v>101.17360041088854</v>
      </c>
    </row>
    <row r="21" spans="1:16" ht="18.899999999999999" customHeight="1">
      <c r="A21" s="24" t="str">
        <f>'Page 9'!$A$23</f>
        <v>Glarus</v>
      </c>
      <c r="B21" s="26">
        <v>36.045779685264662</v>
      </c>
      <c r="C21" s="26">
        <v>66.435986159169559</v>
      </c>
      <c r="D21" s="26">
        <v>74.69702957254826</v>
      </c>
      <c r="E21" s="26">
        <v>80.24844409381771</v>
      </c>
      <c r="F21" s="98">
        <v>86.393259970390275</v>
      </c>
      <c r="G21" s="98">
        <v>89.452332657200799</v>
      </c>
      <c r="H21" s="98">
        <v>91.93313953488375</v>
      </c>
      <c r="I21" s="98"/>
      <c r="J21" s="26">
        <v>119.25407042786824</v>
      </c>
      <c r="K21" s="26">
        <v>105.25770525770525</v>
      </c>
      <c r="L21" s="26">
        <v>110.10922330097087</v>
      </c>
      <c r="M21" s="26">
        <v>96.590600789798941</v>
      </c>
      <c r="N21" s="98">
        <v>101.94326879783881</v>
      </c>
      <c r="O21" s="98">
        <v>101.30168453292495</v>
      </c>
      <c r="P21" s="98">
        <v>99.293563579277858</v>
      </c>
    </row>
    <row r="22" spans="1:16" ht="18.899999999999999" customHeight="1">
      <c r="A22" s="24" t="str">
        <f>'Page 9'!$A$24</f>
        <v>Zug</v>
      </c>
      <c r="B22" s="26">
        <v>0</v>
      </c>
      <c r="C22" s="26">
        <v>38.537397540983598</v>
      </c>
      <c r="D22" s="26">
        <v>62.115444617784711</v>
      </c>
      <c r="E22" s="26">
        <v>74.001123234916577</v>
      </c>
      <c r="F22" s="98">
        <v>87.213554363724995</v>
      </c>
      <c r="G22" s="98">
        <v>87.1028192371476</v>
      </c>
      <c r="H22" s="98">
        <v>91.263076491633569</v>
      </c>
      <c r="I22" s="98"/>
      <c r="J22" s="26">
        <v>0</v>
      </c>
      <c r="K22" s="26">
        <v>50.741989881956158</v>
      </c>
      <c r="L22" s="26">
        <v>71.140651801029151</v>
      </c>
      <c r="M22" s="26">
        <v>80.759127922248481</v>
      </c>
      <c r="N22" s="98">
        <v>84.750781768217564</v>
      </c>
      <c r="O22" s="98">
        <v>83.393668032136176</v>
      </c>
      <c r="P22" s="98">
        <v>93.440412073330947</v>
      </c>
    </row>
    <row r="23" spans="1:16" ht="18.899999999999999" customHeight="1">
      <c r="A23" s="24" t="str">
        <f>'Page 9'!$A$25</f>
        <v>Fribourg</v>
      </c>
      <c r="B23" s="26">
        <v>66.823915495846592</v>
      </c>
      <c r="C23" s="26">
        <v>75.50199398306863</v>
      </c>
      <c r="D23" s="26">
        <v>82.850465406777602</v>
      </c>
      <c r="E23" s="26">
        <v>88.912663696320465</v>
      </c>
      <c r="F23" s="98">
        <v>93.069462883373475</v>
      </c>
      <c r="G23" s="98">
        <v>96.241166741843344</v>
      </c>
      <c r="H23" s="98">
        <v>98.268166598507293</v>
      </c>
      <c r="I23" s="98"/>
      <c r="J23" s="26">
        <v>77.497621313035225</v>
      </c>
      <c r="K23" s="26">
        <v>93.158667127071794</v>
      </c>
      <c r="L23" s="26">
        <v>79.056444171024282</v>
      </c>
      <c r="M23" s="26">
        <v>80.561009129282425</v>
      </c>
      <c r="N23" s="98">
        <v>94.173497267759558</v>
      </c>
      <c r="O23" s="98">
        <v>98.013495166443803</v>
      </c>
      <c r="P23" s="98">
        <v>99.584432824464557</v>
      </c>
    </row>
    <row r="24" spans="1:16" ht="18.899999999999999" customHeight="1">
      <c r="A24" s="24" t="str">
        <f>'Page 9'!$A$26</f>
        <v>Solothurn</v>
      </c>
      <c r="B24" s="26">
        <v>51.097370387986679</v>
      </c>
      <c r="C24" s="26">
        <v>77.409638554216869</v>
      </c>
      <c r="D24" s="26">
        <v>87.186793892031162</v>
      </c>
      <c r="E24" s="26">
        <v>94.740172515236637</v>
      </c>
      <c r="F24" s="98">
        <v>92.097413606291965</v>
      </c>
      <c r="G24" s="98">
        <v>95.415298971378419</v>
      </c>
      <c r="H24" s="98">
        <v>97.982744360046453</v>
      </c>
      <c r="I24" s="98"/>
      <c r="J24" s="26">
        <v>94.997473471450206</v>
      </c>
      <c r="K24" s="26">
        <v>99.193548387096769</v>
      </c>
      <c r="L24" s="26">
        <v>100.12892135797165</v>
      </c>
      <c r="M24" s="26">
        <v>93.845257208207812</v>
      </c>
      <c r="N24" s="98">
        <v>96.304417370904545</v>
      </c>
      <c r="O24" s="98">
        <v>98.208434439150537</v>
      </c>
      <c r="P24" s="98">
        <v>100.73881863913819</v>
      </c>
    </row>
    <row r="25" spans="1:16" ht="18.899999999999999" customHeight="1">
      <c r="A25" s="24" t="str">
        <f>'Page 9'!$A$27</f>
        <v>Basel</v>
      </c>
      <c r="B25" s="26">
        <v>0</v>
      </c>
      <c r="C25" s="26">
        <v>0</v>
      </c>
      <c r="D25" s="26">
        <v>0</v>
      </c>
      <c r="E25" s="26">
        <v>50.980192162542579</v>
      </c>
      <c r="F25" s="98">
        <v>82.142857142857153</v>
      </c>
      <c r="G25" s="98">
        <v>89.059070999936253</v>
      </c>
      <c r="H25" s="98">
        <v>96.063029801631146</v>
      </c>
      <c r="I25" s="98"/>
      <c r="J25" s="26">
        <v>0</v>
      </c>
      <c r="K25" s="26">
        <v>0</v>
      </c>
      <c r="L25" s="26">
        <v>0</v>
      </c>
      <c r="M25" s="26">
        <v>99.995998719590276</v>
      </c>
      <c r="N25" s="98">
        <v>100</v>
      </c>
      <c r="O25" s="98">
        <v>100.24599741702711</v>
      </c>
      <c r="P25" s="98">
        <v>100.07734412184674</v>
      </c>
    </row>
    <row r="26" spans="1:16" ht="18.899999999999999" customHeight="1">
      <c r="A26" s="24" t="str">
        <f>'Page 9'!$A$28</f>
        <v>Liestal</v>
      </c>
      <c r="B26" s="26">
        <v>93.24683965402528</v>
      </c>
      <c r="C26" s="26">
        <v>95.180436847103508</v>
      </c>
      <c r="D26" s="26">
        <v>86.408762717426967</v>
      </c>
      <c r="E26" s="26">
        <v>91.061144986449861</v>
      </c>
      <c r="F26" s="98">
        <v>94.72573641811482</v>
      </c>
      <c r="G26" s="98">
        <v>96.294631710362054</v>
      </c>
      <c r="H26" s="98">
        <v>98.420104080553145</v>
      </c>
      <c r="I26" s="98"/>
      <c r="J26" s="26">
        <v>0</v>
      </c>
      <c r="K26" s="26">
        <v>0</v>
      </c>
      <c r="L26" s="26">
        <v>90.577965081276346</v>
      </c>
      <c r="M26" s="26">
        <v>93.887797424143201</v>
      </c>
      <c r="N26" s="98">
        <v>96.432253876117002</v>
      </c>
      <c r="O26" s="98">
        <v>97.501601177567807</v>
      </c>
      <c r="P26" s="98">
        <v>99.121483461623114</v>
      </c>
    </row>
    <row r="27" spans="1:16" ht="18.899999999999999" customHeight="1">
      <c r="A27" s="24" t="str">
        <f>'Page 9'!$A$29</f>
        <v>Schaffhausen</v>
      </c>
      <c r="B27" s="26">
        <v>135.03210681887674</v>
      </c>
      <c r="C27" s="26">
        <v>76.226687207053658</v>
      </c>
      <c r="D27" s="26">
        <v>85.868335721287991</v>
      </c>
      <c r="E27" s="26">
        <v>88.044468289518008</v>
      </c>
      <c r="F27" s="98">
        <v>87.439057078072139</v>
      </c>
      <c r="G27" s="98">
        <v>90.534701930521223</v>
      </c>
      <c r="H27" s="98">
        <v>98.015135861405568</v>
      </c>
      <c r="I27" s="98"/>
      <c r="J27" s="26">
        <v>180.24489795918365</v>
      </c>
      <c r="K27" s="26">
        <v>101.86596583442839</v>
      </c>
      <c r="L27" s="26">
        <v>101.4884135472371</v>
      </c>
      <c r="M27" s="26">
        <v>101.86949617439008</v>
      </c>
      <c r="N27" s="98">
        <v>99.587458745874585</v>
      </c>
      <c r="O27" s="98">
        <v>101.06780417084865</v>
      </c>
      <c r="P27" s="98">
        <v>101.45235210451455</v>
      </c>
    </row>
    <row r="28" spans="1:16" ht="18.899999999999999" customHeight="1">
      <c r="A28" s="24" t="str">
        <f>'Page 9'!$A$30</f>
        <v>Herisau</v>
      </c>
      <c r="B28" s="26">
        <v>35.334016878302705</v>
      </c>
      <c r="C28" s="26">
        <v>64.162865157396638</v>
      </c>
      <c r="D28" s="26">
        <v>82.185687342087476</v>
      </c>
      <c r="E28" s="26">
        <v>80.065610476847567</v>
      </c>
      <c r="F28" s="98">
        <v>83.745838329820288</v>
      </c>
      <c r="G28" s="98">
        <v>85.850895328698385</v>
      </c>
      <c r="H28" s="98">
        <v>94.244937906584397</v>
      </c>
      <c r="I28" s="98"/>
      <c r="J28" s="26">
        <v>53.524492234169649</v>
      </c>
      <c r="K28" s="26">
        <v>81.703709048924793</v>
      </c>
      <c r="L28" s="26">
        <v>88.378233583346102</v>
      </c>
      <c r="M28" s="26">
        <v>79.489234109649232</v>
      </c>
      <c r="N28" s="98">
        <v>89.512148520841961</v>
      </c>
      <c r="O28" s="98">
        <v>94.74096903825837</v>
      </c>
      <c r="P28" s="98">
        <v>102.63994484197973</v>
      </c>
    </row>
    <row r="29" spans="1:16" ht="18.899999999999999" customHeight="1">
      <c r="A29" s="24" t="str">
        <f>'Page 9'!$A$31</f>
        <v>Appenzell</v>
      </c>
      <c r="B29" s="26">
        <v>52.158137425353388</v>
      </c>
      <c r="C29" s="26">
        <v>68.798109900160057</v>
      </c>
      <c r="D29" s="26">
        <v>79.37671647349066</v>
      </c>
      <c r="E29" s="26">
        <v>93.746663222250916</v>
      </c>
      <c r="F29" s="98">
        <v>95.672997007978736</v>
      </c>
      <c r="G29" s="98">
        <v>96.059486330904988</v>
      </c>
      <c r="H29" s="98">
        <v>95.506656582754104</v>
      </c>
      <c r="I29" s="98"/>
      <c r="J29" s="26">
        <v>57.356608478802997</v>
      </c>
      <c r="K29" s="26">
        <v>74.162011173184354</v>
      </c>
      <c r="L29" s="26">
        <v>83.56610800744879</v>
      </c>
      <c r="M29" s="26">
        <v>89.338585261775819</v>
      </c>
      <c r="N29" s="98">
        <v>92.000839177605954</v>
      </c>
      <c r="O29" s="98">
        <v>95.00499292668718</v>
      </c>
      <c r="P29" s="98">
        <v>99.708237039859242</v>
      </c>
    </row>
    <row r="30" spans="1:16" ht="18.899999999999999" customHeight="1">
      <c r="A30" s="24" t="str">
        <f>'Page 9'!$A$32</f>
        <v>St. Gall</v>
      </c>
      <c r="B30" s="26">
        <v>0</v>
      </c>
      <c r="C30" s="26">
        <v>69.337134711332851</v>
      </c>
      <c r="D30" s="26">
        <v>77.088948787062009</v>
      </c>
      <c r="E30" s="26">
        <v>86.136239035087726</v>
      </c>
      <c r="F30" s="98">
        <v>92.485579365790954</v>
      </c>
      <c r="G30" s="98">
        <v>93.914797829315432</v>
      </c>
      <c r="H30" s="98">
        <v>97.454992189040382</v>
      </c>
      <c r="I30" s="98"/>
      <c r="J30" s="26">
        <v>0</v>
      </c>
      <c r="K30" s="26">
        <v>94.117647058823522</v>
      </c>
      <c r="L30" s="26">
        <v>81.25</v>
      </c>
      <c r="M30" s="26">
        <v>94.073708161187952</v>
      </c>
      <c r="N30" s="98">
        <v>98.528194351577682</v>
      </c>
      <c r="O30" s="98">
        <v>99.101123595505612</v>
      </c>
      <c r="P30" s="98">
        <v>99.674860310930342</v>
      </c>
    </row>
    <row r="31" spans="1:16" ht="18.899999999999999" customHeight="1">
      <c r="A31" s="24" t="str">
        <f>'Page 9'!$A$33</f>
        <v>Chur</v>
      </c>
      <c r="B31" s="26">
        <v>0</v>
      </c>
      <c r="C31" s="26">
        <v>65.203132836915003</v>
      </c>
      <c r="D31" s="26">
        <v>80.406789581504242</v>
      </c>
      <c r="E31" s="26">
        <v>84.54525962455547</v>
      </c>
      <c r="F31" s="98">
        <v>88.381952231389022</v>
      </c>
      <c r="G31" s="98">
        <v>91.168209057672925</v>
      </c>
      <c r="H31" s="98">
        <v>96.74083855957997</v>
      </c>
      <c r="I31" s="98"/>
      <c r="J31" s="26">
        <v>0</v>
      </c>
      <c r="K31" s="26">
        <v>181.60326670964969</v>
      </c>
      <c r="L31" s="26">
        <v>116.73110421888941</v>
      </c>
      <c r="M31" s="26">
        <v>106.91712169945396</v>
      </c>
      <c r="N31" s="98">
        <v>96.890547263681583</v>
      </c>
      <c r="O31" s="98">
        <v>97.000758809833968</v>
      </c>
      <c r="P31" s="98">
        <v>100.23374652639781</v>
      </c>
    </row>
    <row r="32" spans="1:16" ht="18.899999999999999" customHeight="1">
      <c r="A32" s="24" t="str">
        <f>'Page 9'!$A$34</f>
        <v>Aarau</v>
      </c>
      <c r="B32" s="26">
        <v>20.833333333333332</v>
      </c>
      <c r="C32" s="26">
        <v>78.863952573951963</v>
      </c>
      <c r="D32" s="26">
        <v>86.526340137627955</v>
      </c>
      <c r="E32" s="26">
        <v>89.309249775134475</v>
      </c>
      <c r="F32" s="98">
        <v>92.669601293313335</v>
      </c>
      <c r="G32" s="98">
        <v>95.485321626745446</v>
      </c>
      <c r="H32" s="98">
        <v>98.156322726216686</v>
      </c>
      <c r="I32" s="98"/>
      <c r="J32" s="26">
        <v>0</v>
      </c>
      <c r="K32" s="26">
        <v>0</v>
      </c>
      <c r="L32" s="26">
        <v>347.89583817716812</v>
      </c>
      <c r="M32" s="26">
        <v>133.0916949338002</v>
      </c>
      <c r="N32" s="98">
        <v>104.32289611016094</v>
      </c>
      <c r="O32" s="98">
        <v>98.831129886046554</v>
      </c>
      <c r="P32" s="98">
        <v>99.489911991857753</v>
      </c>
    </row>
    <row r="33" spans="1:16" ht="18.899999999999999" customHeight="1">
      <c r="A33" s="24" t="str">
        <f>'Page 9'!$A$35</f>
        <v>Frauenfeld</v>
      </c>
      <c r="B33" s="26">
        <v>0</v>
      </c>
      <c r="C33" s="26">
        <v>68.086931655704873</v>
      </c>
      <c r="D33" s="26">
        <v>81.557336499455829</v>
      </c>
      <c r="E33" s="26">
        <v>88.461538461538453</v>
      </c>
      <c r="F33" s="98">
        <v>94.516200327100705</v>
      </c>
      <c r="G33" s="98">
        <v>96.838362816510582</v>
      </c>
      <c r="H33" s="98">
        <v>98.701578233983511</v>
      </c>
      <c r="I33" s="98"/>
      <c r="J33" s="26">
        <v>0</v>
      </c>
      <c r="K33" s="26">
        <v>99.986002239641635</v>
      </c>
      <c r="L33" s="26">
        <v>91.949877296051184</v>
      </c>
      <c r="M33" s="26">
        <v>92.744616274028047</v>
      </c>
      <c r="N33" s="98">
        <v>95.229272811486794</v>
      </c>
      <c r="O33" s="98">
        <v>95.544769053512951</v>
      </c>
      <c r="P33" s="98">
        <v>100.00019646133835</v>
      </c>
    </row>
    <row r="34" spans="1:16" ht="18.899999999999999" customHeight="1">
      <c r="A34" s="24" t="str">
        <f>'Page 9'!$A$36</f>
        <v>Bellinzona</v>
      </c>
      <c r="B34" s="26">
        <v>12.726694241170854</v>
      </c>
      <c r="C34" s="26">
        <v>21.651235413356709</v>
      </c>
      <c r="D34" s="26">
        <v>50.969790918371203</v>
      </c>
      <c r="E34" s="26">
        <v>54.759563124385316</v>
      </c>
      <c r="F34" s="98">
        <v>63.201022318375941</v>
      </c>
      <c r="G34" s="98">
        <v>74.248368478629899</v>
      </c>
      <c r="H34" s="98">
        <v>90.943251882644958</v>
      </c>
      <c r="I34" s="98"/>
      <c r="J34" s="26">
        <v>100</v>
      </c>
      <c r="K34" s="26">
        <v>33.277197709666552</v>
      </c>
      <c r="L34" s="26">
        <v>42.465192465192466</v>
      </c>
      <c r="M34" s="26">
        <v>48.83892710401183</v>
      </c>
      <c r="N34" s="98">
        <v>73.300137809095403</v>
      </c>
      <c r="O34" s="98">
        <v>84.38009088570692</v>
      </c>
      <c r="P34" s="98">
        <v>102.70023405834333</v>
      </c>
    </row>
    <row r="35" spans="1:16" ht="18.899999999999999" customHeight="1">
      <c r="A35" s="24" t="str">
        <f>'Page 9'!$A$37</f>
        <v>Lausanne</v>
      </c>
      <c r="B35" s="26">
        <v>0</v>
      </c>
      <c r="C35" s="26">
        <v>0</v>
      </c>
      <c r="D35" s="26">
        <v>56.27924550236871</v>
      </c>
      <c r="E35" s="26">
        <v>74.449000830060569</v>
      </c>
      <c r="F35" s="98">
        <v>91.526453122188244</v>
      </c>
      <c r="G35" s="98">
        <v>94.650841329101354</v>
      </c>
      <c r="H35" s="98">
        <v>97.261709169702598</v>
      </c>
      <c r="I35" s="98"/>
      <c r="J35" s="26">
        <v>0</v>
      </c>
      <c r="K35" s="26">
        <v>0</v>
      </c>
      <c r="L35" s="26">
        <v>0</v>
      </c>
      <c r="M35" s="26">
        <v>1072.323340471092</v>
      </c>
      <c r="N35" s="98">
        <v>201.45063867709675</v>
      </c>
      <c r="O35" s="98">
        <v>123.33326290658242</v>
      </c>
      <c r="P35" s="98">
        <v>101.7794015504745</v>
      </c>
    </row>
    <row r="36" spans="1:16" ht="18.899999999999999" customHeight="1">
      <c r="A36" s="24" t="str">
        <f>'Page 9'!$A$38</f>
        <v>Sion</v>
      </c>
      <c r="B36" s="26">
        <v>7.5690115761353534</v>
      </c>
      <c r="C36" s="26">
        <v>14.787347373596658</v>
      </c>
      <c r="D36" s="26">
        <v>44.56561168042078</v>
      </c>
      <c r="E36" s="26">
        <v>69.598051530283982</v>
      </c>
      <c r="F36" s="98">
        <v>80.407227497518519</v>
      </c>
      <c r="G36" s="98">
        <v>85.550067514746644</v>
      </c>
      <c r="H36" s="98">
        <v>93.106411809664948</v>
      </c>
      <c r="I36" s="98"/>
      <c r="J36" s="26">
        <v>49.999999999999993</v>
      </c>
      <c r="K36" s="26">
        <v>265.36764705882348</v>
      </c>
      <c r="L36" s="26">
        <v>83.025004223686437</v>
      </c>
      <c r="M36" s="26">
        <v>120.74784734771978</v>
      </c>
      <c r="N36" s="98">
        <v>94.812835332380416</v>
      </c>
      <c r="O36" s="98">
        <v>91.496598639455783</v>
      </c>
      <c r="P36" s="98">
        <v>101.47706108314176</v>
      </c>
    </row>
    <row r="37" spans="1:16" ht="18.899999999999999" customHeight="1">
      <c r="A37" s="24" t="str">
        <f>'Page 9'!$A$39</f>
        <v>Neuchâtel</v>
      </c>
      <c r="B37" s="26">
        <v>74.716267339218163</v>
      </c>
      <c r="C37" s="26">
        <v>71.670812458396114</v>
      </c>
      <c r="D37" s="26">
        <v>77.988248556690451</v>
      </c>
      <c r="E37" s="26">
        <v>82.51877101662906</v>
      </c>
      <c r="F37" s="98">
        <v>90.390046997747305</v>
      </c>
      <c r="G37" s="98">
        <v>94.969589018962154</v>
      </c>
      <c r="H37" s="98">
        <v>97.76450309325628</v>
      </c>
      <c r="I37" s="98"/>
      <c r="J37" s="26">
        <v>111.37218045112783</v>
      </c>
      <c r="K37" s="26">
        <v>105.14494243421055</v>
      </c>
      <c r="L37" s="26">
        <v>109.63071456012291</v>
      </c>
      <c r="M37" s="26">
        <v>93.166215935094655</v>
      </c>
      <c r="N37" s="98">
        <v>104.66335650446871</v>
      </c>
      <c r="O37" s="98">
        <v>106.06358754027927</v>
      </c>
      <c r="P37" s="98">
        <v>102.39615197690043</v>
      </c>
    </row>
    <row r="38" spans="1:16" ht="18.899999999999999" customHeight="1">
      <c r="A38" s="24" t="str">
        <f>'Page 9'!$A$40</f>
        <v>Geneva</v>
      </c>
      <c r="B38" s="26">
        <v>100</v>
      </c>
      <c r="C38" s="26">
        <v>100</v>
      </c>
      <c r="D38" s="26">
        <v>100</v>
      </c>
      <c r="E38" s="26">
        <v>90.962821734985695</v>
      </c>
      <c r="F38" s="98">
        <v>94.779019592077404</v>
      </c>
      <c r="G38" s="98">
        <v>95.478335245361919</v>
      </c>
      <c r="H38" s="98">
        <v>97.730860137873037</v>
      </c>
      <c r="I38" s="98"/>
      <c r="J38" s="26">
        <v>50</v>
      </c>
      <c r="K38" s="26">
        <v>50</v>
      </c>
      <c r="L38" s="26">
        <v>50</v>
      </c>
      <c r="M38" s="26">
        <v>83.789954337899559</v>
      </c>
      <c r="N38" s="98">
        <v>90.560577735665447</v>
      </c>
      <c r="O38" s="98">
        <v>93.643142476697719</v>
      </c>
      <c r="P38" s="98">
        <v>98.555636166075303</v>
      </c>
    </row>
    <row r="39" spans="1:16" ht="18.899999999999999" customHeight="1">
      <c r="A39" s="24" t="str">
        <f>'Page 9'!$A$41</f>
        <v>Delémont</v>
      </c>
      <c r="B39" s="26">
        <v>0</v>
      </c>
      <c r="C39" s="26">
        <v>29.82886480319452</v>
      </c>
      <c r="D39" s="26">
        <v>56.301797925818583</v>
      </c>
      <c r="E39" s="26">
        <v>73.596799612074179</v>
      </c>
      <c r="F39" s="98">
        <v>83.264550336854469</v>
      </c>
      <c r="G39" s="98">
        <v>88.815842614946931</v>
      </c>
      <c r="H39" s="98">
        <v>95.407834317592261</v>
      </c>
      <c r="I39" s="98"/>
      <c r="J39" s="26">
        <v>0</v>
      </c>
      <c r="K39" s="26">
        <v>27.345465955443991</v>
      </c>
      <c r="L39" s="26">
        <v>60.959105619299791</v>
      </c>
      <c r="M39" s="26">
        <v>77.685045639377819</v>
      </c>
      <c r="N39" s="98">
        <v>91.002165633634533</v>
      </c>
      <c r="O39" s="98">
        <v>95.227532982419007</v>
      </c>
      <c r="P39" s="98">
        <v>97.504810339600695</v>
      </c>
    </row>
    <row r="40" spans="1:16" ht="18.899999999999999" customHeight="1">
      <c r="A40" s="24"/>
      <c r="B40" s="26"/>
      <c r="C40" s="26"/>
      <c r="D40" s="26"/>
      <c r="E40" s="26"/>
      <c r="F40" s="98"/>
      <c r="G40" s="98"/>
      <c r="H40" s="98"/>
      <c r="I40" s="98"/>
      <c r="J40" s="26"/>
      <c r="K40" s="26"/>
      <c r="L40" s="26"/>
      <c r="M40" s="26"/>
      <c r="N40" s="98"/>
      <c r="O40" s="98"/>
      <c r="P40" s="98"/>
    </row>
    <row r="41" spans="1:16" ht="18.899999999999999" customHeight="1">
      <c r="B41" s="26"/>
      <c r="C41" s="26"/>
      <c r="D41" s="26"/>
      <c r="E41" s="26"/>
      <c r="F41" s="98"/>
      <c r="G41" s="98"/>
      <c r="H41" s="98"/>
      <c r="I41" s="98"/>
      <c r="J41" s="26"/>
      <c r="K41" s="26"/>
      <c r="L41" s="26"/>
      <c r="M41" s="26"/>
      <c r="N41" s="98"/>
      <c r="O41" s="98"/>
      <c r="P41" s="98"/>
    </row>
    <row r="42" spans="1:16" ht="18.899999999999999" customHeight="1">
      <c r="A42" s="100"/>
      <c r="B42" s="26"/>
      <c r="C42" s="26"/>
      <c r="D42" s="26"/>
      <c r="E42" s="26"/>
      <c r="F42" s="98"/>
      <c r="G42" s="98"/>
      <c r="H42" s="98"/>
      <c r="I42" s="98"/>
      <c r="J42" s="26"/>
      <c r="K42" s="26"/>
      <c r="L42" s="26"/>
      <c r="M42" s="26"/>
      <c r="N42" s="98"/>
      <c r="O42" s="98"/>
      <c r="P42" s="98"/>
    </row>
    <row r="43" spans="1:16" ht="18.899999999999999" customHeight="1">
      <c r="A43" s="24" t="str">
        <f>'Page 9'!$A$43</f>
        <v>Direct federal tax</v>
      </c>
      <c r="B43" s="26">
        <v>0</v>
      </c>
      <c r="C43" s="26">
        <v>0</v>
      </c>
      <c r="D43" s="26">
        <v>0</v>
      </c>
      <c r="E43" s="26">
        <v>14.819205690574986</v>
      </c>
      <c r="F43" s="98">
        <v>37.817608824108724</v>
      </c>
      <c r="G43" s="98">
        <v>54.134776927384728</v>
      </c>
      <c r="H43" s="98">
        <v>76.611554451187459</v>
      </c>
      <c r="I43" s="98"/>
      <c r="J43" s="26">
        <v>0</v>
      </c>
      <c r="K43" s="26">
        <v>0</v>
      </c>
      <c r="L43" s="26">
        <v>0</v>
      </c>
      <c r="M43" s="26">
        <v>19.319938176197837</v>
      </c>
      <c r="N43" s="98">
        <v>71.964017991004496</v>
      </c>
      <c r="O43" s="98">
        <v>137.50592697961119</v>
      </c>
      <c r="P43" s="98">
        <v>173.84114936297098</v>
      </c>
    </row>
    <row r="44" spans="1:16" ht="18.899999999999999" customHeight="1">
      <c r="A44" s="104"/>
      <c r="B44" s="102"/>
      <c r="C44" s="102"/>
      <c r="D44" s="102"/>
      <c r="E44" s="102"/>
      <c r="F44" s="102"/>
      <c r="G44" s="102"/>
      <c r="H44" s="102"/>
      <c r="I44" s="102"/>
      <c r="J44" s="102"/>
      <c r="K44" s="102"/>
      <c r="L44" s="102"/>
      <c r="M44" s="102"/>
      <c r="N44" s="102"/>
      <c r="O44" s="102"/>
      <c r="P44" s="102"/>
    </row>
    <row r="45" spans="1:16" ht="18.899999999999999" customHeight="1">
      <c r="A45" s="90"/>
      <c r="B45" s="866" t="s">
        <v>92</v>
      </c>
      <c r="C45" s="867"/>
      <c r="D45" s="867"/>
      <c r="E45" s="867"/>
      <c r="F45" s="867"/>
      <c r="G45" s="867"/>
      <c r="H45" s="868"/>
      <c r="I45" s="120"/>
      <c r="J45" s="866" t="str">
        <f>B45</f>
        <v>Income distribution 70 : 30</v>
      </c>
      <c r="K45" s="867"/>
      <c r="L45" s="867"/>
      <c r="M45" s="867"/>
      <c r="N45" s="867"/>
      <c r="O45" s="867"/>
      <c r="P45" s="868"/>
    </row>
    <row r="46" spans="1:16" ht="18.899999999999999" customHeight="1">
      <c r="A46" s="24" t="str">
        <f>'Page 9'!$A$16</f>
        <v>Zurich</v>
      </c>
      <c r="B46" s="26">
        <v>26.188557614826752</v>
      </c>
      <c r="C46" s="26">
        <v>55.081530513400068</v>
      </c>
      <c r="D46" s="26">
        <v>65.271088057305178</v>
      </c>
      <c r="E46" s="26">
        <v>74.184876864377387</v>
      </c>
      <c r="F46" s="98">
        <v>78.718287728979831</v>
      </c>
      <c r="G46" s="98">
        <v>85.357857857857852</v>
      </c>
      <c r="H46" s="98">
        <v>93.447544539553377</v>
      </c>
      <c r="I46" s="98"/>
      <c r="J46" s="26">
        <v>29.205607476635514</v>
      </c>
      <c r="K46" s="26">
        <v>61.69529837251357</v>
      </c>
      <c r="L46" s="26">
        <v>71.411198789320082</v>
      </c>
      <c r="M46" s="26">
        <v>79.151400762370002</v>
      </c>
      <c r="N46" s="98">
        <v>85.836815712494769</v>
      </c>
      <c r="O46" s="98">
        <v>94.27193455218827</v>
      </c>
      <c r="P46" s="98">
        <v>101.0162309837342</v>
      </c>
    </row>
    <row r="47" spans="1:16" ht="18.899999999999999" customHeight="1">
      <c r="A47" s="24" t="str">
        <f>'Page 9'!$A$17</f>
        <v>Berne</v>
      </c>
      <c r="B47" s="26">
        <v>57.043246631150105</v>
      </c>
      <c r="C47" s="26">
        <v>78.250685405520514</v>
      </c>
      <c r="D47" s="26">
        <v>84.583126413949131</v>
      </c>
      <c r="E47" s="26">
        <v>89.474716346827307</v>
      </c>
      <c r="F47" s="98">
        <v>92.986158198695321</v>
      </c>
      <c r="G47" s="98">
        <v>94.532103385402607</v>
      </c>
      <c r="H47" s="98">
        <v>95.444789645364452</v>
      </c>
      <c r="I47" s="98"/>
      <c r="J47" s="26">
        <v>35.368697172835908</v>
      </c>
      <c r="K47" s="26">
        <v>68.959208088011081</v>
      </c>
      <c r="L47" s="26">
        <v>83.715849978837568</v>
      </c>
      <c r="M47" s="26">
        <v>90.135465663217332</v>
      </c>
      <c r="N47" s="98">
        <v>90.106659567357511</v>
      </c>
      <c r="O47" s="98">
        <v>91.407963116169611</v>
      </c>
      <c r="P47" s="98">
        <v>96.09073272108067</v>
      </c>
    </row>
    <row r="48" spans="1:16" ht="18.899999999999999" customHeight="1">
      <c r="A48" s="24" t="str">
        <f>'Page 9'!$A$18</f>
        <v>Lucerne</v>
      </c>
      <c r="B48" s="26">
        <v>19.164430816404753</v>
      </c>
      <c r="C48" s="26">
        <v>34.52454726984783</v>
      </c>
      <c r="D48" s="26">
        <v>63.573610953943643</v>
      </c>
      <c r="E48" s="26">
        <v>74.485051559780771</v>
      </c>
      <c r="F48" s="98">
        <v>83.342933365670262</v>
      </c>
      <c r="G48" s="98">
        <v>89.208373180320905</v>
      </c>
      <c r="H48" s="98">
        <v>94.536009211791423</v>
      </c>
      <c r="I48" s="98"/>
      <c r="J48" s="26">
        <v>11.798017932987259</v>
      </c>
      <c r="K48" s="26">
        <v>39.910849319430071</v>
      </c>
      <c r="L48" s="26">
        <v>72.241748821260188</v>
      </c>
      <c r="M48" s="26">
        <v>81.621267753963508</v>
      </c>
      <c r="N48" s="98">
        <v>88.058745335447369</v>
      </c>
      <c r="O48" s="98">
        <v>91.08801319329919</v>
      </c>
      <c r="P48" s="98">
        <v>98.51687867315097</v>
      </c>
    </row>
    <row r="49" spans="1:16" ht="18.899999999999999" customHeight="1">
      <c r="A49" s="24" t="str">
        <f>'Page 9'!$A$19</f>
        <v>Altdorf</v>
      </c>
      <c r="B49" s="26">
        <v>100</v>
      </c>
      <c r="C49" s="26">
        <v>76.671170594714781</v>
      </c>
      <c r="D49" s="26">
        <v>88.48793875834474</v>
      </c>
      <c r="E49" s="26">
        <v>86.678381264295254</v>
      </c>
      <c r="F49" s="98">
        <v>88.650335777120361</v>
      </c>
      <c r="G49" s="98">
        <v>92.513579778644242</v>
      </c>
      <c r="H49" s="98">
        <v>96.221829014176308</v>
      </c>
      <c r="I49" s="98"/>
      <c r="J49" s="26">
        <v>20.115058132518001</v>
      </c>
      <c r="K49" s="26">
        <v>68.855735915627022</v>
      </c>
      <c r="L49" s="26">
        <v>97.630639888382021</v>
      </c>
      <c r="M49" s="26">
        <v>104.24292560738331</v>
      </c>
      <c r="N49" s="98">
        <v>101.66528669031131</v>
      </c>
      <c r="O49" s="98">
        <v>98.598119434165412</v>
      </c>
      <c r="P49" s="98">
        <v>99.73435843529262</v>
      </c>
    </row>
    <row r="50" spans="1:16" ht="18.899999999999999" customHeight="1">
      <c r="A50" s="24" t="str">
        <f>'Page 9'!$A$20</f>
        <v>Schwyz</v>
      </c>
      <c r="B50" s="26">
        <v>74.277434606878671</v>
      </c>
      <c r="C50" s="26">
        <v>82.705645462003133</v>
      </c>
      <c r="D50" s="26">
        <v>79.911833347739645</v>
      </c>
      <c r="E50" s="26">
        <v>80.863969228493232</v>
      </c>
      <c r="F50" s="98">
        <v>83.589440504334121</v>
      </c>
      <c r="G50" s="98">
        <v>86.102831847592142</v>
      </c>
      <c r="H50" s="98">
        <v>92.842307934369359</v>
      </c>
      <c r="I50" s="98"/>
      <c r="J50" s="26">
        <v>63.714267024268985</v>
      </c>
      <c r="K50" s="26">
        <v>78.577248733482122</v>
      </c>
      <c r="L50" s="26">
        <v>85.455469797106815</v>
      </c>
      <c r="M50" s="26">
        <v>91.682181854777838</v>
      </c>
      <c r="N50" s="98">
        <v>86.122556680942623</v>
      </c>
      <c r="O50" s="98">
        <v>87.860775103573445</v>
      </c>
      <c r="P50" s="98">
        <v>97.749287679368592</v>
      </c>
    </row>
    <row r="51" spans="1:16" ht="18.899999999999999" customHeight="1">
      <c r="A51" s="24" t="str">
        <f>'Page 9'!$A$21</f>
        <v>Sarnen</v>
      </c>
      <c r="B51" s="26">
        <v>19.998184458968769</v>
      </c>
      <c r="C51" s="26">
        <v>73.214459393742914</v>
      </c>
      <c r="D51" s="26">
        <v>82.353398058252424</v>
      </c>
      <c r="E51" s="26">
        <v>85.282470780066049</v>
      </c>
      <c r="F51" s="98">
        <v>85.848248694013876</v>
      </c>
      <c r="G51" s="98">
        <v>90.211467835564505</v>
      </c>
      <c r="H51" s="98">
        <v>94.880275807456243</v>
      </c>
      <c r="I51" s="98"/>
      <c r="J51" s="26">
        <v>22.85506795310717</v>
      </c>
      <c r="K51" s="26">
        <v>85.418715485286342</v>
      </c>
      <c r="L51" s="26">
        <v>101.31626095888774</v>
      </c>
      <c r="M51" s="26">
        <v>106.10296624616431</v>
      </c>
      <c r="N51" s="98">
        <v>92.384893279758174</v>
      </c>
      <c r="O51" s="98">
        <v>96.006430057366188</v>
      </c>
      <c r="P51" s="98">
        <v>97.940731547454376</v>
      </c>
    </row>
    <row r="52" spans="1:16" ht="18.899999999999999" customHeight="1">
      <c r="A52" s="24" t="str">
        <f>'Page 9'!$A$22</f>
        <v>Stans</v>
      </c>
      <c r="B52" s="26">
        <v>73.747353563867321</v>
      </c>
      <c r="C52" s="26">
        <v>87.433016421780465</v>
      </c>
      <c r="D52" s="26">
        <v>91.789677836440021</v>
      </c>
      <c r="E52" s="26">
        <v>95.008434025267647</v>
      </c>
      <c r="F52" s="98">
        <v>96.672238261662358</v>
      </c>
      <c r="G52" s="98">
        <v>97.93848208772792</v>
      </c>
      <c r="H52" s="98">
        <v>97.48815048601567</v>
      </c>
      <c r="I52" s="98"/>
      <c r="J52" s="26">
        <v>31.856518646479017</v>
      </c>
      <c r="K52" s="26">
        <v>63.532071679785631</v>
      </c>
      <c r="L52" s="26">
        <v>84.334009800524669</v>
      </c>
      <c r="M52" s="26">
        <v>92.102584639001506</v>
      </c>
      <c r="N52" s="98">
        <v>95.76187474717068</v>
      </c>
      <c r="O52" s="98">
        <v>98.347442078224432</v>
      </c>
      <c r="P52" s="98">
        <v>100.28416782563016</v>
      </c>
    </row>
    <row r="53" spans="1:16" ht="18.899999999999999" customHeight="1">
      <c r="A53" s="24" t="str">
        <f>'Page 9'!$A$23</f>
        <v>Glarus</v>
      </c>
      <c r="B53" s="26">
        <v>36.045779685264662</v>
      </c>
      <c r="C53" s="26">
        <v>66.435986159169559</v>
      </c>
      <c r="D53" s="26">
        <v>74.69702957254826</v>
      </c>
      <c r="E53" s="26">
        <v>80.24844409381771</v>
      </c>
      <c r="F53" s="98">
        <v>86.393259970390275</v>
      </c>
      <c r="G53" s="98">
        <v>91.034589236183209</v>
      </c>
      <c r="H53" s="98">
        <v>94.263680339376194</v>
      </c>
      <c r="I53" s="98"/>
      <c r="J53" s="26">
        <v>46.968906121840277</v>
      </c>
      <c r="K53" s="26">
        <v>86.643215009060867</v>
      </c>
      <c r="L53" s="26">
        <v>97.706224423863887</v>
      </c>
      <c r="M53" s="26">
        <v>93.685949446661681</v>
      </c>
      <c r="N53" s="98">
        <v>95.398928101931432</v>
      </c>
      <c r="O53" s="98">
        <v>96.710027713364624</v>
      </c>
      <c r="P53" s="98">
        <v>100.9181375041608</v>
      </c>
    </row>
    <row r="54" spans="1:16" ht="18.899999999999999" customHeight="1">
      <c r="A54" s="24" t="str">
        <f>'Page 9'!$A$24</f>
        <v>Zug</v>
      </c>
      <c r="B54" s="26">
        <v>0</v>
      </c>
      <c r="C54" s="26">
        <v>38.537397540983598</v>
      </c>
      <c r="D54" s="26">
        <v>62.115444617784711</v>
      </c>
      <c r="E54" s="26">
        <v>74.001123234916577</v>
      </c>
      <c r="F54" s="98">
        <v>87.213554363724995</v>
      </c>
      <c r="G54" s="98">
        <v>87.1028192371476</v>
      </c>
      <c r="H54" s="98">
        <v>90.680529943147505</v>
      </c>
      <c r="I54" s="98"/>
      <c r="J54" s="26">
        <v>0</v>
      </c>
      <c r="K54" s="26">
        <v>31.307876391634579</v>
      </c>
      <c r="L54" s="26">
        <v>60.319961216822186</v>
      </c>
      <c r="M54" s="26">
        <v>74.512259159025731</v>
      </c>
      <c r="N54" s="98">
        <v>79.344836763662158</v>
      </c>
      <c r="O54" s="98">
        <v>75.611827709317055</v>
      </c>
      <c r="P54" s="98">
        <v>74.807734101695857</v>
      </c>
    </row>
    <row r="55" spans="1:16" ht="18.899999999999999" customHeight="1">
      <c r="A55" s="24" t="str">
        <f>'Page 9'!$A$25</f>
        <v>Fribourg</v>
      </c>
      <c r="B55" s="26">
        <v>66.823915495846592</v>
      </c>
      <c r="C55" s="26">
        <v>75.50199398306863</v>
      </c>
      <c r="D55" s="26">
        <v>82.850465406777602</v>
      </c>
      <c r="E55" s="26">
        <v>88.912663696320465</v>
      </c>
      <c r="F55" s="98">
        <v>93.069462883373475</v>
      </c>
      <c r="G55" s="98">
        <v>96.241166741843344</v>
      </c>
      <c r="H55" s="98">
        <v>97.954740057253858</v>
      </c>
      <c r="I55" s="98"/>
      <c r="J55" s="26">
        <v>43.275552898983868</v>
      </c>
      <c r="K55" s="26">
        <v>60.769793895708972</v>
      </c>
      <c r="L55" s="26">
        <v>72.410635675294955</v>
      </c>
      <c r="M55" s="26">
        <v>80.479044852229137</v>
      </c>
      <c r="N55" s="98">
        <v>86.275995855959835</v>
      </c>
      <c r="O55" s="98">
        <v>87.873920623807393</v>
      </c>
      <c r="P55" s="98">
        <v>97.309156580235737</v>
      </c>
    </row>
    <row r="56" spans="1:16" ht="18.899999999999999" customHeight="1">
      <c r="A56" s="24" t="str">
        <f>'Page 9'!$A$26</f>
        <v>Solothurn</v>
      </c>
      <c r="B56" s="26">
        <v>51.097370387986679</v>
      </c>
      <c r="C56" s="26">
        <v>77.409638554216869</v>
      </c>
      <c r="D56" s="26">
        <v>87.186793892031162</v>
      </c>
      <c r="E56" s="26">
        <v>94.740172515236637</v>
      </c>
      <c r="F56" s="98">
        <v>92.097413606291965</v>
      </c>
      <c r="G56" s="98">
        <v>95.415298971378419</v>
      </c>
      <c r="H56" s="98">
        <v>97.674965663249438</v>
      </c>
      <c r="I56" s="98"/>
      <c r="J56" s="26">
        <v>38.981908662070403</v>
      </c>
      <c r="K56" s="26">
        <v>79.027500000000003</v>
      </c>
      <c r="L56" s="26">
        <v>93.299040519936554</v>
      </c>
      <c r="M56" s="26">
        <v>91.566614092123473</v>
      </c>
      <c r="N56" s="98">
        <v>88.38453963263585</v>
      </c>
      <c r="O56" s="98">
        <v>93.191816566033467</v>
      </c>
      <c r="P56" s="98">
        <v>98.194015550049428</v>
      </c>
    </row>
    <row r="57" spans="1:16" ht="18.899999999999999" customHeight="1">
      <c r="A57" s="24" t="str">
        <f>'Page 9'!$A$27</f>
        <v>Basel</v>
      </c>
      <c r="B57" s="26">
        <v>0</v>
      </c>
      <c r="C57" s="26">
        <v>0</v>
      </c>
      <c r="D57" s="26">
        <v>0</v>
      </c>
      <c r="E57" s="26">
        <v>50.980192162542579</v>
      </c>
      <c r="F57" s="98">
        <v>82.142857142857153</v>
      </c>
      <c r="G57" s="98">
        <v>89.059070999936253</v>
      </c>
      <c r="H57" s="98">
        <v>96.063029801631146</v>
      </c>
      <c r="I57" s="98"/>
      <c r="J57" s="26">
        <v>0</v>
      </c>
      <c r="K57" s="26">
        <v>0</v>
      </c>
      <c r="L57" s="26">
        <v>0</v>
      </c>
      <c r="M57" s="26">
        <v>39.393748325162761</v>
      </c>
      <c r="N57" s="98">
        <v>89.494308337516387</v>
      </c>
      <c r="O57" s="98">
        <v>99.999488765624619</v>
      </c>
      <c r="P57" s="98">
        <v>100.07155123068117</v>
      </c>
    </row>
    <row r="58" spans="1:16" ht="18.899999999999999" customHeight="1">
      <c r="A58" s="24" t="str">
        <f>'Page 9'!$A$28</f>
        <v>Liestal</v>
      </c>
      <c r="B58" s="26">
        <v>93.24683965402528</v>
      </c>
      <c r="C58" s="26">
        <v>95.180436847103508</v>
      </c>
      <c r="D58" s="26">
        <v>86.408762717426967</v>
      </c>
      <c r="E58" s="26">
        <v>91.061144986449861</v>
      </c>
      <c r="F58" s="98">
        <v>94.72573641811482</v>
      </c>
      <c r="G58" s="98">
        <v>96.294631710362054</v>
      </c>
      <c r="H58" s="98">
        <v>98.420104080553145</v>
      </c>
      <c r="I58" s="98"/>
      <c r="J58" s="26">
        <v>118.74602838381699</v>
      </c>
      <c r="K58" s="26">
        <v>44.35715866342111</v>
      </c>
      <c r="L58" s="26">
        <v>57.52560426054896</v>
      </c>
      <c r="M58" s="26">
        <v>72.670440145307083</v>
      </c>
      <c r="N58" s="98">
        <v>82.093482554312075</v>
      </c>
      <c r="O58" s="98">
        <v>88.452775951438056</v>
      </c>
      <c r="P58" s="98">
        <v>96.026564767071548</v>
      </c>
    </row>
    <row r="59" spans="1:16" ht="18.899999999999999" customHeight="1">
      <c r="A59" s="24" t="str">
        <f>'Page 9'!$A$29</f>
        <v>Schaffhausen</v>
      </c>
      <c r="B59" s="26">
        <v>62.786668025685458</v>
      </c>
      <c r="C59" s="26">
        <v>76.226687207053658</v>
      </c>
      <c r="D59" s="26">
        <v>85.868335721287991</v>
      </c>
      <c r="E59" s="26">
        <v>88.044468289518008</v>
      </c>
      <c r="F59" s="98">
        <v>87.439057078072139</v>
      </c>
      <c r="G59" s="98">
        <v>90.534701930521223</v>
      </c>
      <c r="H59" s="98">
        <v>97.684325171639856</v>
      </c>
      <c r="I59" s="98"/>
      <c r="J59" s="26">
        <v>42.733263961151579</v>
      </c>
      <c r="K59" s="26">
        <v>75.740107474352712</v>
      </c>
      <c r="L59" s="26">
        <v>87.913530206523859</v>
      </c>
      <c r="M59" s="26">
        <v>95.597100860258735</v>
      </c>
      <c r="N59" s="98">
        <v>92.735584495409327</v>
      </c>
      <c r="O59" s="98">
        <v>92.673262264488557</v>
      </c>
      <c r="P59" s="98">
        <v>99.420890419828552</v>
      </c>
    </row>
    <row r="60" spans="1:16" ht="18.899999999999999" customHeight="1">
      <c r="A60" s="24" t="str">
        <f>'Page 9'!$A$30</f>
        <v>Herisau</v>
      </c>
      <c r="B60" s="26">
        <v>37.526618818518813</v>
      </c>
      <c r="C60" s="26">
        <v>68.645340435780454</v>
      </c>
      <c r="D60" s="26">
        <v>84.80659051279315</v>
      </c>
      <c r="E60" s="26">
        <v>81.983154770428413</v>
      </c>
      <c r="F60" s="98">
        <v>87.808075315989015</v>
      </c>
      <c r="G60" s="98">
        <v>89.674977672293423</v>
      </c>
      <c r="H60" s="98">
        <v>94.244937906584397</v>
      </c>
      <c r="I60" s="98"/>
      <c r="J60" s="26">
        <v>29.070691024622711</v>
      </c>
      <c r="K60" s="26">
        <v>70.406858471374591</v>
      </c>
      <c r="L60" s="26">
        <v>90.495357800603784</v>
      </c>
      <c r="M60" s="26">
        <v>80.361631809307482</v>
      </c>
      <c r="N60" s="98">
        <v>87.284088637491024</v>
      </c>
      <c r="O60" s="98">
        <v>91.903837206950243</v>
      </c>
      <c r="P60" s="98">
        <v>100.79382362037003</v>
      </c>
    </row>
    <row r="61" spans="1:16" ht="18.899999999999999" customHeight="1">
      <c r="A61" s="24" t="str">
        <f>'Page 9'!$A$31</f>
        <v>Appenzell</v>
      </c>
      <c r="B61" s="26">
        <v>87.6861440774057</v>
      </c>
      <c r="C61" s="26">
        <v>90.134136117673975</v>
      </c>
      <c r="D61" s="26">
        <v>92.233393846297076</v>
      </c>
      <c r="E61" s="26">
        <v>93.746663222250916</v>
      </c>
      <c r="F61" s="98">
        <v>95.672997007978736</v>
      </c>
      <c r="G61" s="98">
        <v>96.059486330904988</v>
      </c>
      <c r="H61" s="98">
        <v>96.516248304342085</v>
      </c>
      <c r="I61" s="98"/>
      <c r="J61" s="26">
        <v>76.24055208675648</v>
      </c>
      <c r="K61" s="26">
        <v>80.084645336041987</v>
      </c>
      <c r="L61" s="26">
        <v>85.942616729196928</v>
      </c>
      <c r="M61" s="26">
        <v>85.323761305390533</v>
      </c>
      <c r="N61" s="98">
        <v>87.229689409223951</v>
      </c>
      <c r="O61" s="98">
        <v>90.287864608733472</v>
      </c>
      <c r="P61" s="98">
        <v>97.932192076163929</v>
      </c>
    </row>
    <row r="62" spans="1:16" ht="18.899999999999999" customHeight="1">
      <c r="A62" s="24" t="str">
        <f>'Page 9'!$A$32</f>
        <v>St. Gall</v>
      </c>
      <c r="B62" s="26">
        <v>0</v>
      </c>
      <c r="C62" s="26">
        <v>75.837491090520302</v>
      </c>
      <c r="D62" s="26">
        <v>80.323450134770908</v>
      </c>
      <c r="E62" s="26">
        <v>86.875</v>
      </c>
      <c r="F62" s="98">
        <v>92.485579365790954</v>
      </c>
      <c r="G62" s="98">
        <v>93.914797829315432</v>
      </c>
      <c r="H62" s="98">
        <v>97.454992189040382</v>
      </c>
      <c r="I62" s="98"/>
      <c r="J62" s="26">
        <v>0</v>
      </c>
      <c r="K62" s="26">
        <v>57.142857142857146</v>
      </c>
      <c r="L62" s="26">
        <v>71.634615384615387</v>
      </c>
      <c r="M62" s="26">
        <v>86.068111455108365</v>
      </c>
      <c r="N62" s="98">
        <v>86.104734476953666</v>
      </c>
      <c r="O62" s="98">
        <v>92.998390647255761</v>
      </c>
      <c r="P62" s="98">
        <v>98.318389081004995</v>
      </c>
    </row>
    <row r="63" spans="1:16" ht="18.899999999999999" customHeight="1">
      <c r="A63" s="24" t="str">
        <f>'Page 9'!$A$33</f>
        <v>Chur</v>
      </c>
      <c r="B63" s="26">
        <v>0</v>
      </c>
      <c r="C63" s="26">
        <v>58.64423781781705</v>
      </c>
      <c r="D63" s="26">
        <v>80.406789581504242</v>
      </c>
      <c r="E63" s="26">
        <v>88.09416426992378</v>
      </c>
      <c r="F63" s="98">
        <v>91.445254811937815</v>
      </c>
      <c r="G63" s="98">
        <v>92.16617904068309</v>
      </c>
      <c r="H63" s="98">
        <v>96.74083855957997</v>
      </c>
      <c r="I63" s="98"/>
      <c r="J63" s="26">
        <v>0</v>
      </c>
      <c r="K63" s="26">
        <v>18.7192118226601</v>
      </c>
      <c r="L63" s="26">
        <v>64.1669391377458</v>
      </c>
      <c r="M63" s="26">
        <v>88.785394932935915</v>
      </c>
      <c r="N63" s="98">
        <v>93.035782993459023</v>
      </c>
      <c r="O63" s="98">
        <v>90.30613218346943</v>
      </c>
      <c r="P63" s="98">
        <v>98.479610325870539</v>
      </c>
    </row>
    <row r="64" spans="1:16" ht="18.899999999999999" customHeight="1">
      <c r="A64" s="24" t="str">
        <f>'Page 9'!$A$34</f>
        <v>Aarau</v>
      </c>
      <c r="B64" s="26">
        <v>20.833333333333332</v>
      </c>
      <c r="C64" s="26">
        <v>78.863952573951963</v>
      </c>
      <c r="D64" s="26">
        <v>86.526340137627955</v>
      </c>
      <c r="E64" s="26">
        <v>89.309249775134475</v>
      </c>
      <c r="F64" s="98">
        <v>92.669601293313335</v>
      </c>
      <c r="G64" s="98">
        <v>95.485321626745446</v>
      </c>
      <c r="H64" s="98">
        <v>97.821216070943365</v>
      </c>
      <c r="I64" s="98"/>
      <c r="J64" s="26">
        <v>0</v>
      </c>
      <c r="K64" s="26">
        <v>87.649589888395866</v>
      </c>
      <c r="L64" s="26">
        <v>97.092985529816374</v>
      </c>
      <c r="M64" s="26">
        <v>95.936033442441925</v>
      </c>
      <c r="N64" s="98">
        <v>95.503588096552434</v>
      </c>
      <c r="O64" s="98">
        <v>94.144057429222585</v>
      </c>
      <c r="P64" s="98">
        <v>97.554615677634985</v>
      </c>
    </row>
    <row r="65" spans="1:16" ht="18.899999999999999" customHeight="1">
      <c r="A65" s="24" t="str">
        <f>'Page 9'!$A$35</f>
        <v>Frauenfeld</v>
      </c>
      <c r="B65" s="26">
        <v>0</v>
      </c>
      <c r="C65" s="26">
        <v>68.086931655704873</v>
      </c>
      <c r="D65" s="26">
        <v>81.557336499455829</v>
      </c>
      <c r="E65" s="26">
        <v>88.461538461538453</v>
      </c>
      <c r="F65" s="98">
        <v>94.516200327100705</v>
      </c>
      <c r="G65" s="98">
        <v>96.838362816510582</v>
      </c>
      <c r="H65" s="98">
        <v>98.376972792479407</v>
      </c>
      <c r="I65" s="98"/>
      <c r="J65" s="26">
        <v>0</v>
      </c>
      <c r="K65" s="26">
        <v>32.991547734515727</v>
      </c>
      <c r="L65" s="26">
        <v>58.775015448970855</v>
      </c>
      <c r="M65" s="26">
        <v>83.031685186083749</v>
      </c>
      <c r="N65" s="98">
        <v>90.206633535551262</v>
      </c>
      <c r="O65" s="98">
        <v>91.97281077905464</v>
      </c>
      <c r="P65" s="98">
        <v>97.616413421816716</v>
      </c>
    </row>
    <row r="66" spans="1:16" ht="18.899999999999999" customHeight="1">
      <c r="A66" s="24" t="str">
        <f>'Page 9'!$A$36</f>
        <v>Bellinzona</v>
      </c>
      <c r="B66" s="26">
        <v>12.726694241170854</v>
      </c>
      <c r="C66" s="26">
        <v>21.651235413356709</v>
      </c>
      <c r="D66" s="26">
        <v>50.969790918371203</v>
      </c>
      <c r="E66" s="26">
        <v>54.759563124385316</v>
      </c>
      <c r="F66" s="98">
        <v>63.201022318375941</v>
      </c>
      <c r="G66" s="98">
        <v>74.248368478629899</v>
      </c>
      <c r="H66" s="98">
        <v>90.943251882644958</v>
      </c>
      <c r="I66" s="98"/>
      <c r="J66" s="26">
        <v>9.7501523461304078</v>
      </c>
      <c r="K66" s="26">
        <v>18.43369560147395</v>
      </c>
      <c r="L66" s="26">
        <v>47.021276595744673</v>
      </c>
      <c r="M66" s="26">
        <v>45.66901940469252</v>
      </c>
      <c r="N66" s="98">
        <v>53.568646080760089</v>
      </c>
      <c r="O66" s="98">
        <v>71.627859018759892</v>
      </c>
      <c r="P66" s="98">
        <v>99.524965146899376</v>
      </c>
    </row>
    <row r="67" spans="1:16" ht="18.899999999999999" customHeight="1">
      <c r="A67" s="24" t="str">
        <f>'Page 9'!$A$37</f>
        <v>Lausanne</v>
      </c>
      <c r="B67" s="26">
        <v>0</v>
      </c>
      <c r="C67" s="26">
        <v>0</v>
      </c>
      <c r="D67" s="26">
        <v>56.27924550236871</v>
      </c>
      <c r="E67" s="26">
        <v>74.449000830060569</v>
      </c>
      <c r="F67" s="98">
        <v>91.526453122188244</v>
      </c>
      <c r="G67" s="98">
        <v>94.650841329101354</v>
      </c>
      <c r="H67" s="98">
        <v>96.933411910374559</v>
      </c>
      <c r="I67" s="98"/>
      <c r="J67" s="26">
        <v>0</v>
      </c>
      <c r="K67" s="26">
        <v>0</v>
      </c>
      <c r="L67" s="26">
        <v>110.56929138354367</v>
      </c>
      <c r="M67" s="26">
        <v>119.70001792721548</v>
      </c>
      <c r="N67" s="98">
        <v>124.9153830213442</v>
      </c>
      <c r="O67" s="98">
        <v>118.09000242757728</v>
      </c>
      <c r="P67" s="98">
        <v>97.490394588939296</v>
      </c>
    </row>
    <row r="68" spans="1:16" ht="18.899999999999999" customHeight="1">
      <c r="A68" s="24" t="str">
        <f>'Page 9'!$A$38</f>
        <v>Sion</v>
      </c>
      <c r="B68" s="26">
        <v>7.5690115761353534</v>
      </c>
      <c r="C68" s="26">
        <v>14.787347373596658</v>
      </c>
      <c r="D68" s="26">
        <v>44.56561168042078</v>
      </c>
      <c r="E68" s="26">
        <v>69.598051530283982</v>
      </c>
      <c r="F68" s="98">
        <v>80.407227497518519</v>
      </c>
      <c r="G68" s="98">
        <v>85.550067514746644</v>
      </c>
      <c r="H68" s="98">
        <v>92.746120906885068</v>
      </c>
      <c r="I68" s="98"/>
      <c r="J68" s="26">
        <v>3.48825279573202</v>
      </c>
      <c r="K68" s="26">
        <v>13.168168716021455</v>
      </c>
      <c r="L68" s="26">
        <v>60.058050717995727</v>
      </c>
      <c r="M68" s="26">
        <v>64.381969930991488</v>
      </c>
      <c r="N68" s="98">
        <v>76.004882220580043</v>
      </c>
      <c r="O68" s="98">
        <v>85.686575752003478</v>
      </c>
      <c r="P68" s="98">
        <v>93.912905357109665</v>
      </c>
    </row>
    <row r="69" spans="1:16" ht="18.899999999999999" customHeight="1">
      <c r="A69" s="24" t="str">
        <f>'Page 9'!$A$39</f>
        <v>Neuchâtel</v>
      </c>
      <c r="B69" s="26">
        <v>74.716267339218163</v>
      </c>
      <c r="C69" s="26">
        <v>74.95007532494833</v>
      </c>
      <c r="D69" s="26">
        <v>81.703276056434262</v>
      </c>
      <c r="E69" s="26">
        <v>84.504122714081717</v>
      </c>
      <c r="F69" s="98">
        <v>90.390046997747305</v>
      </c>
      <c r="G69" s="98">
        <v>94.969589018962154</v>
      </c>
      <c r="H69" s="98">
        <v>97.411709472747575</v>
      </c>
      <c r="I69" s="98"/>
      <c r="J69" s="26">
        <v>75.272232304900186</v>
      </c>
      <c r="K69" s="26">
        <v>66.545352743561025</v>
      </c>
      <c r="L69" s="26">
        <v>78.576121952822135</v>
      </c>
      <c r="M69" s="26">
        <v>79.894606188620074</v>
      </c>
      <c r="N69" s="98">
        <v>96.237992622082615</v>
      </c>
      <c r="O69" s="98">
        <v>99.92147561089142</v>
      </c>
      <c r="P69" s="98">
        <v>99.221390154290148</v>
      </c>
    </row>
    <row r="70" spans="1:16" ht="18.899999999999999" customHeight="1">
      <c r="A70" s="24" t="str">
        <f>'Page 9'!$A$40</f>
        <v>Geneva</v>
      </c>
      <c r="B70" s="26">
        <v>100</v>
      </c>
      <c r="C70" s="26">
        <v>100</v>
      </c>
      <c r="D70" s="26">
        <v>100</v>
      </c>
      <c r="E70" s="26">
        <v>88.706704798220528</v>
      </c>
      <c r="F70" s="98">
        <v>94.779019592077404</v>
      </c>
      <c r="G70" s="98">
        <v>95.946725679335842</v>
      </c>
      <c r="H70" s="98">
        <v>97.834831584324462</v>
      </c>
      <c r="I70" s="98"/>
      <c r="J70" s="26">
        <v>50</v>
      </c>
      <c r="K70" s="26">
        <v>11.947431302270013</v>
      </c>
      <c r="L70" s="26">
        <v>2.194522471910112</v>
      </c>
      <c r="M70" s="26">
        <v>30.857319715258438</v>
      </c>
      <c r="N70" s="98">
        <v>71.775355700338963</v>
      </c>
      <c r="O70" s="98">
        <v>83.252049759683359</v>
      </c>
      <c r="P70" s="98">
        <v>97.752785017035038</v>
      </c>
    </row>
    <row r="71" spans="1:16" ht="18.899999999999999" customHeight="1">
      <c r="A71" s="24" t="str">
        <f>'Page 9'!$A$41</f>
        <v>Delémont</v>
      </c>
      <c r="B71" s="26">
        <v>0</v>
      </c>
      <c r="C71" s="26">
        <v>44.677695379349686</v>
      </c>
      <c r="D71" s="26">
        <v>64.795525564965359</v>
      </c>
      <c r="E71" s="26">
        <v>76.328443851780008</v>
      </c>
      <c r="F71" s="98">
        <v>83.264550336854469</v>
      </c>
      <c r="G71" s="98">
        <v>88.815842614946931</v>
      </c>
      <c r="H71" s="98">
        <v>95.407834317592261</v>
      </c>
      <c r="I71" s="98"/>
      <c r="J71" s="26">
        <v>0</v>
      </c>
      <c r="K71" s="26">
        <v>26.768747009364965</v>
      </c>
      <c r="L71" s="26">
        <v>54.077293773032224</v>
      </c>
      <c r="M71" s="26">
        <v>69.918689155675111</v>
      </c>
      <c r="N71" s="98">
        <v>84.409395368811843</v>
      </c>
      <c r="O71" s="98">
        <v>89.034791762260795</v>
      </c>
      <c r="P71" s="98">
        <v>94.316124611374931</v>
      </c>
    </row>
    <row r="72" spans="1:16" ht="18.899999999999999" customHeight="1">
      <c r="A72" s="24"/>
      <c r="B72" s="26"/>
      <c r="C72" s="26"/>
      <c r="D72" s="26"/>
      <c r="E72" s="26"/>
      <c r="F72" s="98"/>
      <c r="G72" s="98"/>
      <c r="H72" s="98"/>
      <c r="I72" s="98"/>
      <c r="J72" s="26"/>
      <c r="K72" s="26"/>
      <c r="L72" s="26"/>
      <c r="M72" s="26"/>
      <c r="N72" s="98"/>
      <c r="O72" s="98"/>
      <c r="P72" s="98"/>
    </row>
    <row r="73" spans="1:16" ht="18.899999999999999" customHeight="1">
      <c r="B73" s="26"/>
      <c r="C73" s="26"/>
      <c r="D73" s="26"/>
      <c r="E73" s="26"/>
      <c r="F73" s="98"/>
      <c r="G73" s="98"/>
      <c r="H73" s="98"/>
      <c r="I73" s="98"/>
      <c r="J73" s="26"/>
      <c r="K73" s="26"/>
      <c r="L73" s="26"/>
      <c r="M73" s="26"/>
      <c r="N73" s="98"/>
      <c r="O73" s="98"/>
      <c r="P73" s="98"/>
    </row>
    <row r="74" spans="1:16" ht="18.899999999999999" customHeight="1">
      <c r="A74" s="100"/>
      <c r="B74" s="26"/>
      <c r="C74" s="26"/>
      <c r="D74" s="26"/>
      <c r="E74" s="26"/>
      <c r="F74" s="98"/>
      <c r="G74" s="98"/>
      <c r="H74" s="98"/>
      <c r="I74" s="98"/>
      <c r="J74" s="26"/>
      <c r="K74" s="26"/>
      <c r="L74" s="26"/>
      <c r="M74" s="26"/>
      <c r="N74" s="98"/>
      <c r="O74" s="98"/>
      <c r="P74" s="98"/>
    </row>
    <row r="75" spans="1:16" ht="18.899999999999999" customHeight="1">
      <c r="A75" s="24" t="str">
        <f>'Page 9'!$A$43</f>
        <v>Direct federal tax</v>
      </c>
      <c r="B75" s="26">
        <v>0</v>
      </c>
      <c r="C75" s="26">
        <v>0</v>
      </c>
      <c r="D75" s="26">
        <v>0</v>
      </c>
      <c r="E75" s="26">
        <v>39.715471250740961</v>
      </c>
      <c r="F75" s="98">
        <v>45.696277329131377</v>
      </c>
      <c r="G75" s="98">
        <v>57.214859062908339</v>
      </c>
      <c r="H75" s="98">
        <v>75.990347398098152</v>
      </c>
      <c r="I75" s="98"/>
      <c r="J75" s="26">
        <v>0</v>
      </c>
      <c r="K75" s="26">
        <v>0</v>
      </c>
      <c r="L75" s="26">
        <v>0</v>
      </c>
      <c r="M75" s="26">
        <v>45.148247978436657</v>
      </c>
      <c r="N75" s="98">
        <v>68.376068376068375</v>
      </c>
      <c r="O75" s="98">
        <v>82.625690793907523</v>
      </c>
      <c r="P75" s="98">
        <v>130.3216553984839</v>
      </c>
    </row>
    <row r="76" spans="1:16" ht="18.899999999999999" customHeight="1">
      <c r="A76" s="105"/>
      <c r="B76" s="106"/>
      <c r="C76" s="106"/>
      <c r="D76" s="106"/>
      <c r="E76" s="106"/>
      <c r="F76" s="106"/>
      <c r="G76" s="106"/>
      <c r="H76" s="106"/>
      <c r="I76" s="106"/>
      <c r="J76" s="106"/>
      <c r="K76" s="106"/>
      <c r="L76" s="106"/>
      <c r="M76" s="106"/>
      <c r="N76" s="106"/>
      <c r="O76" s="106"/>
      <c r="P76" s="106"/>
    </row>
    <row r="77" spans="1:16" ht="18.899999999999999" customHeight="1">
      <c r="A77" s="88"/>
      <c r="B77" s="107"/>
      <c r="C77" s="107"/>
      <c r="D77" s="107"/>
      <c r="E77" s="107"/>
      <c r="F77" s="108"/>
      <c r="G77" s="107"/>
      <c r="H77" s="107"/>
      <c r="I77" s="107"/>
      <c r="J77" s="107"/>
      <c r="K77" s="107"/>
      <c r="L77" s="107"/>
      <c r="M77" s="107"/>
      <c r="N77" s="107"/>
      <c r="O77" s="107"/>
      <c r="P77" s="107"/>
    </row>
    <row r="78" spans="1:16" ht="18.899999999999999" customHeight="1">
      <c r="A78" s="88"/>
      <c r="B78" s="107"/>
      <c r="C78" s="107"/>
      <c r="D78" s="107"/>
      <c r="E78" s="107"/>
      <c r="F78" s="108"/>
      <c r="G78" s="107"/>
      <c r="H78" s="107"/>
      <c r="I78" s="107"/>
      <c r="J78" s="107"/>
      <c r="K78" s="107"/>
      <c r="L78" s="107"/>
      <c r="M78" s="107"/>
      <c r="N78" s="107"/>
      <c r="O78" s="107"/>
      <c r="P78" s="107"/>
    </row>
    <row r="79" spans="1:16" ht="18.899999999999999" customHeight="1">
      <c r="B79" s="109"/>
      <c r="C79" s="109"/>
      <c r="D79" s="109"/>
      <c r="E79" s="109"/>
      <c r="F79" s="109"/>
      <c r="G79" s="107"/>
      <c r="H79" s="107"/>
      <c r="I79" s="107"/>
      <c r="J79" s="107"/>
      <c r="K79" s="109"/>
      <c r="L79" s="109"/>
      <c r="M79" s="109"/>
      <c r="N79" s="109"/>
      <c r="O79" s="109"/>
      <c r="P79" s="109"/>
    </row>
    <row r="80" spans="1:16" ht="18.899999999999999" customHeight="1">
      <c r="B80" s="109"/>
      <c r="C80" s="109"/>
      <c r="D80" s="109"/>
      <c r="E80" s="109"/>
      <c r="F80" s="109"/>
      <c r="G80" s="109"/>
      <c r="H80" s="109"/>
      <c r="I80" s="109"/>
      <c r="J80" s="109"/>
      <c r="K80" s="109"/>
      <c r="L80" s="109"/>
      <c r="M80" s="109"/>
      <c r="N80" s="109"/>
      <c r="O80" s="109"/>
      <c r="P80" s="109"/>
    </row>
    <row r="81" spans="2:16" ht="18.899999999999999" customHeight="1">
      <c r="B81" s="109"/>
      <c r="C81" s="109"/>
      <c r="D81" s="109"/>
      <c r="E81" s="109"/>
      <c r="F81" s="109"/>
      <c r="G81" s="109"/>
      <c r="H81" s="109"/>
      <c r="I81" s="109"/>
      <c r="J81" s="109"/>
      <c r="K81" s="109"/>
      <c r="L81" s="109"/>
      <c r="M81" s="109"/>
      <c r="N81" s="109"/>
      <c r="O81" s="109"/>
      <c r="P81" s="109"/>
    </row>
    <row r="82" spans="2:16" ht="18.899999999999999" customHeight="1">
      <c r="B82" s="109"/>
      <c r="C82" s="109"/>
      <c r="D82" s="109"/>
      <c r="E82" s="109"/>
      <c r="F82" s="109"/>
      <c r="G82" s="109"/>
      <c r="H82" s="109"/>
      <c r="I82" s="109"/>
      <c r="J82" s="109"/>
      <c r="K82" s="109"/>
      <c r="L82" s="109"/>
      <c r="M82" s="109"/>
      <c r="N82" s="109"/>
      <c r="O82" s="109"/>
      <c r="P82" s="109"/>
    </row>
    <row r="83" spans="2:16" ht="18.899999999999999" customHeight="1">
      <c r="B83" s="109"/>
      <c r="C83" s="109"/>
      <c r="D83" s="109"/>
      <c r="E83" s="109"/>
      <c r="F83" s="109"/>
      <c r="G83" s="109"/>
      <c r="H83" s="109"/>
      <c r="I83" s="109"/>
      <c r="J83" s="109"/>
      <c r="K83" s="109"/>
      <c r="L83" s="109"/>
      <c r="M83" s="109"/>
      <c r="N83" s="109"/>
      <c r="O83" s="109"/>
      <c r="P83" s="109"/>
    </row>
    <row r="84" spans="2:16" ht="18.899999999999999" customHeight="1">
      <c r="B84" s="109"/>
      <c r="C84" s="109"/>
      <c r="D84" s="109"/>
      <c r="E84" s="109"/>
      <c r="F84" s="109"/>
      <c r="G84" s="109"/>
      <c r="H84" s="109"/>
      <c r="I84" s="109"/>
      <c r="J84" s="109"/>
      <c r="K84" s="109"/>
      <c r="L84" s="109"/>
      <c r="M84" s="109"/>
      <c r="N84" s="109"/>
      <c r="O84" s="109"/>
      <c r="P84" s="109"/>
    </row>
    <row r="85" spans="2:16" ht="18.899999999999999" customHeight="1">
      <c r="B85" s="109"/>
      <c r="C85" s="109"/>
      <c r="D85" s="109"/>
      <c r="E85" s="109"/>
      <c r="F85" s="109"/>
      <c r="G85" s="109"/>
      <c r="H85" s="109"/>
      <c r="I85" s="109"/>
      <c r="J85" s="109"/>
      <c r="K85" s="109"/>
      <c r="L85" s="109"/>
      <c r="M85" s="109"/>
      <c r="N85" s="109"/>
      <c r="O85" s="109"/>
      <c r="P85" s="109"/>
    </row>
    <row r="86" spans="2:16" ht="18.899999999999999" customHeight="1">
      <c r="B86" s="109"/>
      <c r="C86" s="109"/>
      <c r="D86" s="109"/>
      <c r="E86" s="109"/>
      <c r="F86" s="109"/>
      <c r="G86" s="109"/>
      <c r="H86" s="109"/>
      <c r="I86" s="109"/>
      <c r="J86" s="109"/>
      <c r="K86" s="109"/>
      <c r="L86" s="109"/>
      <c r="M86" s="109"/>
      <c r="N86" s="109"/>
      <c r="O86" s="109"/>
      <c r="P86" s="109"/>
    </row>
    <row r="87" spans="2:16" ht="18.899999999999999" customHeight="1">
      <c r="B87" s="109"/>
      <c r="C87" s="109"/>
      <c r="D87" s="109"/>
      <c r="E87" s="109"/>
      <c r="F87" s="109"/>
      <c r="G87" s="109"/>
      <c r="H87" s="109"/>
      <c r="I87" s="109"/>
      <c r="J87" s="109"/>
      <c r="K87" s="109"/>
      <c r="L87" s="109"/>
      <c r="M87" s="109"/>
      <c r="N87" s="109"/>
      <c r="O87" s="109"/>
      <c r="P87" s="109"/>
    </row>
    <row r="88" spans="2:16" ht="18.899999999999999" customHeight="1">
      <c r="B88" s="109"/>
      <c r="C88" s="109"/>
      <c r="D88" s="109"/>
      <c r="E88" s="109"/>
      <c r="F88" s="109"/>
      <c r="G88" s="109"/>
      <c r="H88" s="109"/>
      <c r="I88" s="109"/>
      <c r="J88" s="109"/>
      <c r="K88" s="109"/>
      <c r="L88" s="109"/>
      <c r="M88" s="109"/>
      <c r="N88" s="109"/>
      <c r="O88" s="109"/>
      <c r="P88" s="109"/>
    </row>
    <row r="89" spans="2:16">
      <c r="B89" s="109"/>
      <c r="C89" s="109"/>
      <c r="D89" s="109"/>
      <c r="E89" s="109"/>
      <c r="F89" s="109"/>
      <c r="G89" s="109"/>
      <c r="H89" s="109"/>
      <c r="I89" s="109"/>
      <c r="J89" s="109"/>
      <c r="K89" s="109"/>
      <c r="L89" s="109"/>
      <c r="M89" s="109"/>
      <c r="N89" s="109"/>
      <c r="O89" s="109"/>
      <c r="P89" s="109"/>
    </row>
    <row r="90" spans="2:16">
      <c r="B90" s="109"/>
      <c r="C90" s="109"/>
      <c r="D90" s="109"/>
      <c r="E90" s="109"/>
      <c r="F90" s="109"/>
      <c r="G90" s="109"/>
      <c r="H90" s="109"/>
      <c r="I90" s="109"/>
      <c r="J90" s="109"/>
      <c r="K90" s="109"/>
      <c r="L90" s="109"/>
      <c r="M90" s="109"/>
      <c r="N90" s="109"/>
      <c r="O90" s="109"/>
      <c r="P90" s="109"/>
    </row>
    <row r="91" spans="2:16">
      <c r="B91" s="109"/>
      <c r="C91" s="109"/>
      <c r="D91" s="109"/>
      <c r="E91" s="109"/>
      <c r="F91" s="109"/>
      <c r="G91" s="109"/>
      <c r="H91" s="109"/>
      <c r="I91" s="109"/>
      <c r="J91" s="109"/>
      <c r="K91" s="109"/>
      <c r="L91" s="109"/>
      <c r="M91" s="109"/>
      <c r="N91" s="109"/>
      <c r="O91" s="109"/>
      <c r="P91" s="109"/>
    </row>
    <row r="92" spans="2:16">
      <c r="B92" s="109"/>
      <c r="C92" s="109"/>
      <c r="D92" s="109"/>
      <c r="E92" s="109"/>
      <c r="F92" s="109"/>
      <c r="G92" s="109"/>
      <c r="H92" s="109"/>
      <c r="I92" s="109"/>
      <c r="J92" s="109"/>
      <c r="K92" s="109"/>
      <c r="L92" s="109"/>
      <c r="M92" s="109"/>
      <c r="N92" s="109"/>
      <c r="O92" s="109"/>
      <c r="P92" s="109"/>
    </row>
    <row r="93" spans="2:16">
      <c r="B93" s="109"/>
      <c r="C93" s="109"/>
      <c r="D93" s="109"/>
      <c r="E93" s="109"/>
      <c r="F93" s="109"/>
      <c r="G93" s="109"/>
      <c r="H93" s="109"/>
      <c r="I93" s="109"/>
      <c r="J93" s="109"/>
      <c r="K93" s="109"/>
      <c r="L93" s="109"/>
      <c r="M93" s="109"/>
      <c r="N93" s="109"/>
      <c r="O93" s="109"/>
      <c r="P93" s="109"/>
    </row>
    <row r="94" spans="2:16">
      <c r="B94" s="109"/>
      <c r="C94" s="109"/>
      <c r="D94" s="109"/>
      <c r="E94" s="109"/>
      <c r="F94" s="109"/>
      <c r="G94" s="109"/>
      <c r="H94" s="109"/>
      <c r="I94" s="109"/>
      <c r="J94" s="109"/>
      <c r="K94" s="109"/>
      <c r="L94" s="109"/>
      <c r="M94" s="109"/>
      <c r="N94" s="109"/>
      <c r="O94" s="109"/>
      <c r="P94" s="109"/>
    </row>
    <row r="95" spans="2:16">
      <c r="B95" s="109"/>
      <c r="C95" s="109"/>
      <c r="D95" s="109"/>
      <c r="E95" s="109"/>
      <c r="F95" s="109"/>
      <c r="G95" s="109"/>
      <c r="H95" s="109"/>
      <c r="I95" s="109"/>
      <c r="J95" s="109"/>
      <c r="K95" s="109"/>
      <c r="L95" s="109"/>
      <c r="M95" s="109"/>
      <c r="N95" s="109"/>
      <c r="O95" s="109"/>
      <c r="P95" s="109"/>
    </row>
    <row r="96" spans="2:16">
      <c r="B96" s="109"/>
      <c r="C96" s="109"/>
      <c r="D96" s="109"/>
      <c r="E96" s="109"/>
      <c r="F96" s="109"/>
      <c r="G96" s="109"/>
      <c r="H96" s="109"/>
      <c r="I96" s="109"/>
      <c r="J96" s="109"/>
      <c r="K96" s="109"/>
      <c r="L96" s="109"/>
      <c r="M96" s="109"/>
      <c r="N96" s="109"/>
      <c r="O96" s="109"/>
      <c r="P96" s="109"/>
    </row>
    <row r="97" spans="2:16">
      <c r="B97" s="109"/>
      <c r="C97" s="109"/>
      <c r="D97" s="109"/>
      <c r="E97" s="109"/>
      <c r="F97" s="109"/>
      <c r="G97" s="109"/>
      <c r="H97" s="109"/>
      <c r="I97" s="109"/>
      <c r="J97" s="109"/>
      <c r="K97" s="109"/>
      <c r="L97" s="109"/>
      <c r="M97" s="109"/>
      <c r="N97" s="109"/>
      <c r="O97" s="109"/>
      <c r="P97" s="109"/>
    </row>
    <row r="98" spans="2:16">
      <c r="B98" s="109"/>
      <c r="C98" s="109"/>
      <c r="D98" s="109"/>
      <c r="E98" s="109"/>
      <c r="F98" s="109"/>
      <c r="G98" s="109"/>
      <c r="H98" s="109"/>
      <c r="I98" s="109"/>
      <c r="J98" s="109"/>
      <c r="K98" s="109"/>
      <c r="L98" s="109"/>
      <c r="M98" s="109"/>
      <c r="N98" s="109"/>
      <c r="O98" s="109"/>
      <c r="P98" s="109"/>
    </row>
    <row r="99" spans="2:16">
      <c r="B99" s="109"/>
      <c r="C99" s="109"/>
      <c r="D99" s="109"/>
      <c r="E99" s="109"/>
      <c r="F99" s="109"/>
      <c r="G99" s="109"/>
      <c r="H99" s="109"/>
      <c r="I99" s="109"/>
      <c r="J99" s="109"/>
      <c r="K99" s="109"/>
      <c r="L99" s="109"/>
      <c r="M99" s="109"/>
      <c r="N99" s="109"/>
      <c r="O99" s="109"/>
      <c r="P99" s="109"/>
    </row>
    <row r="100" spans="2:16">
      <c r="B100" s="109"/>
      <c r="C100" s="109"/>
      <c r="D100" s="109"/>
      <c r="E100" s="109"/>
      <c r="F100" s="109"/>
      <c r="G100" s="109"/>
      <c r="H100" s="109"/>
      <c r="I100" s="109"/>
      <c r="J100" s="109"/>
      <c r="K100" s="109"/>
      <c r="L100" s="109"/>
      <c r="M100" s="109"/>
      <c r="N100" s="109"/>
      <c r="O100" s="109"/>
      <c r="P100" s="109"/>
    </row>
    <row r="101" spans="2:16">
      <c r="B101" s="109"/>
      <c r="C101" s="109"/>
      <c r="D101" s="109"/>
      <c r="E101" s="109"/>
      <c r="F101" s="109"/>
      <c r="G101" s="109"/>
      <c r="H101" s="109"/>
      <c r="I101" s="109"/>
      <c r="J101" s="109"/>
      <c r="K101" s="109"/>
      <c r="L101" s="109"/>
      <c r="M101" s="109"/>
      <c r="N101" s="109"/>
      <c r="O101" s="109"/>
      <c r="P101" s="109"/>
    </row>
    <row r="102" spans="2:16">
      <c r="B102" s="109"/>
      <c r="C102" s="109"/>
      <c r="D102" s="109"/>
      <c r="E102" s="109"/>
      <c r="F102" s="109"/>
      <c r="G102" s="109"/>
      <c r="H102" s="109"/>
      <c r="I102" s="109"/>
      <c r="J102" s="109"/>
      <c r="K102" s="109"/>
      <c r="L102" s="109"/>
      <c r="M102" s="109"/>
      <c r="N102" s="109"/>
      <c r="O102" s="109"/>
      <c r="P102" s="109"/>
    </row>
    <row r="103" spans="2:16">
      <c r="B103" s="109"/>
      <c r="C103" s="109"/>
      <c r="D103" s="109"/>
      <c r="E103" s="109"/>
      <c r="F103" s="109"/>
      <c r="G103" s="109"/>
      <c r="H103" s="109"/>
      <c r="I103" s="109"/>
      <c r="J103" s="109"/>
      <c r="K103" s="109"/>
      <c r="L103" s="109"/>
      <c r="M103" s="109"/>
      <c r="N103" s="109"/>
      <c r="O103" s="109"/>
      <c r="P103" s="109"/>
    </row>
    <row r="104" spans="2:16">
      <c r="B104" s="109"/>
      <c r="C104" s="109"/>
      <c r="D104" s="109"/>
      <c r="E104" s="109"/>
      <c r="F104" s="109"/>
      <c r="G104" s="109"/>
      <c r="H104" s="109"/>
      <c r="I104" s="109"/>
      <c r="J104" s="109"/>
      <c r="K104" s="109"/>
      <c r="L104" s="109"/>
      <c r="M104" s="109"/>
      <c r="N104" s="109"/>
      <c r="O104" s="109"/>
      <c r="P104" s="109"/>
    </row>
    <row r="105" spans="2:16">
      <c r="B105" s="109"/>
      <c r="C105" s="109"/>
      <c r="D105" s="109"/>
      <c r="E105" s="109"/>
      <c r="F105" s="109"/>
      <c r="G105" s="109"/>
      <c r="H105" s="109"/>
      <c r="I105" s="109"/>
      <c r="J105" s="109"/>
      <c r="K105" s="109"/>
      <c r="L105" s="109"/>
      <c r="M105" s="109"/>
      <c r="N105" s="109"/>
      <c r="O105" s="109"/>
      <c r="P105" s="109"/>
    </row>
    <row r="106" spans="2:16">
      <c r="B106" s="109"/>
      <c r="C106" s="109"/>
      <c r="D106" s="109"/>
      <c r="E106" s="109"/>
      <c r="F106" s="109"/>
      <c r="G106" s="109"/>
      <c r="H106" s="109"/>
      <c r="I106" s="109"/>
      <c r="J106" s="109"/>
      <c r="K106" s="109"/>
      <c r="L106" s="109"/>
      <c r="M106" s="109"/>
      <c r="N106" s="109"/>
      <c r="O106" s="109"/>
      <c r="P106" s="109"/>
    </row>
    <row r="107" spans="2:16">
      <c r="B107" s="109"/>
      <c r="C107" s="109"/>
      <c r="D107" s="109"/>
      <c r="E107" s="109"/>
      <c r="F107" s="109"/>
      <c r="G107" s="109"/>
      <c r="H107" s="109"/>
      <c r="I107" s="109"/>
      <c r="J107" s="109"/>
      <c r="K107" s="109"/>
      <c r="L107" s="109"/>
      <c r="M107" s="109"/>
      <c r="N107" s="109"/>
      <c r="O107" s="109"/>
      <c r="P107" s="109"/>
    </row>
    <row r="108" spans="2:16">
      <c r="B108" s="109"/>
      <c r="C108" s="109"/>
      <c r="D108" s="109"/>
      <c r="E108" s="109"/>
      <c r="F108" s="109"/>
      <c r="G108" s="109"/>
      <c r="H108" s="109"/>
      <c r="I108" s="109"/>
      <c r="J108" s="109"/>
      <c r="K108" s="109"/>
      <c r="L108" s="109"/>
      <c r="M108" s="109"/>
      <c r="N108" s="109"/>
      <c r="O108" s="109"/>
      <c r="P108" s="109"/>
    </row>
    <row r="109" spans="2:16">
      <c r="B109" s="109"/>
      <c r="C109" s="109"/>
      <c r="D109" s="109"/>
      <c r="E109" s="109"/>
      <c r="F109" s="109"/>
      <c r="G109" s="109"/>
      <c r="H109" s="109"/>
      <c r="I109" s="109"/>
      <c r="J109" s="109"/>
      <c r="K109" s="109"/>
      <c r="L109" s="109"/>
      <c r="M109" s="109"/>
      <c r="N109" s="109"/>
      <c r="O109" s="109"/>
      <c r="P109" s="109"/>
    </row>
    <row r="110" spans="2:16">
      <c r="B110" s="109"/>
      <c r="C110" s="109"/>
      <c r="D110" s="109"/>
      <c r="E110" s="109"/>
      <c r="F110" s="109"/>
      <c r="G110" s="109"/>
      <c r="H110" s="109"/>
      <c r="I110" s="109"/>
      <c r="J110" s="109"/>
      <c r="K110" s="109"/>
      <c r="L110" s="109"/>
      <c r="M110" s="109"/>
      <c r="N110" s="109"/>
      <c r="O110" s="109"/>
      <c r="P110" s="109"/>
    </row>
    <row r="111" spans="2:16">
      <c r="B111" s="109"/>
      <c r="C111" s="109"/>
      <c r="D111" s="109"/>
      <c r="E111" s="109"/>
      <c r="F111" s="109"/>
      <c r="G111" s="109"/>
      <c r="H111" s="109"/>
      <c r="I111" s="109"/>
      <c r="J111" s="109"/>
      <c r="K111" s="109"/>
      <c r="L111" s="109"/>
      <c r="M111" s="109"/>
      <c r="N111" s="109"/>
      <c r="O111" s="109"/>
      <c r="P111" s="109"/>
    </row>
    <row r="112" spans="2:16">
      <c r="B112" s="109"/>
      <c r="C112" s="109"/>
      <c r="D112" s="109"/>
      <c r="E112" s="109"/>
      <c r="F112" s="109"/>
      <c r="G112" s="109"/>
      <c r="H112" s="109"/>
      <c r="I112" s="109"/>
      <c r="J112" s="109"/>
      <c r="K112" s="109"/>
      <c r="L112" s="109"/>
      <c r="M112" s="109"/>
      <c r="N112" s="109"/>
      <c r="O112" s="109"/>
      <c r="P112" s="109"/>
    </row>
    <row r="113" spans="2:16">
      <c r="B113" s="109"/>
      <c r="C113" s="109"/>
      <c r="D113" s="109"/>
      <c r="E113" s="109"/>
      <c r="F113" s="109"/>
      <c r="G113" s="109"/>
      <c r="H113" s="109"/>
      <c r="I113" s="109"/>
      <c r="J113" s="109"/>
      <c r="K113" s="109"/>
      <c r="L113" s="109"/>
      <c r="M113" s="109"/>
      <c r="N113" s="109"/>
      <c r="O113" s="109"/>
      <c r="P113" s="109"/>
    </row>
    <row r="114" spans="2:16">
      <c r="B114" s="109"/>
      <c r="C114" s="109"/>
      <c r="D114" s="109"/>
      <c r="E114" s="109"/>
      <c r="F114" s="109"/>
      <c r="G114" s="109"/>
      <c r="H114" s="109"/>
      <c r="I114" s="109"/>
      <c r="J114" s="109"/>
      <c r="K114" s="109"/>
      <c r="L114" s="109"/>
      <c r="M114" s="109"/>
      <c r="N114" s="109"/>
      <c r="O114" s="109"/>
      <c r="P114" s="109"/>
    </row>
    <row r="115" spans="2:16">
      <c r="B115" s="109"/>
      <c r="C115" s="109"/>
      <c r="D115" s="109"/>
      <c r="E115" s="109"/>
      <c r="F115" s="109"/>
      <c r="G115" s="109"/>
      <c r="H115" s="109"/>
      <c r="I115" s="109"/>
      <c r="J115" s="109"/>
      <c r="K115" s="109"/>
      <c r="L115" s="109"/>
      <c r="M115" s="109"/>
      <c r="N115" s="109"/>
      <c r="O115" s="109"/>
      <c r="P115" s="109"/>
    </row>
    <row r="116" spans="2:16">
      <c r="B116" s="109"/>
      <c r="C116" s="109"/>
      <c r="D116" s="109"/>
      <c r="E116" s="109"/>
      <c r="F116" s="109"/>
      <c r="G116" s="109"/>
      <c r="H116" s="109"/>
      <c r="I116" s="109"/>
      <c r="J116" s="109"/>
      <c r="K116" s="109"/>
      <c r="L116" s="109"/>
      <c r="M116" s="109"/>
      <c r="N116" s="109"/>
      <c r="O116" s="109"/>
      <c r="P116" s="109"/>
    </row>
    <row r="117" spans="2:16">
      <c r="B117" s="109"/>
      <c r="C117" s="109"/>
      <c r="D117" s="109"/>
      <c r="E117" s="109"/>
      <c r="F117" s="109"/>
      <c r="G117" s="109"/>
      <c r="H117" s="109"/>
      <c r="I117" s="109"/>
      <c r="J117" s="109"/>
      <c r="K117" s="109"/>
      <c r="L117" s="109"/>
      <c r="M117" s="109"/>
      <c r="N117" s="109"/>
      <c r="O117" s="109"/>
      <c r="P117" s="109"/>
    </row>
    <row r="118" spans="2:16">
      <c r="B118" s="109"/>
      <c r="C118" s="109"/>
      <c r="D118" s="109"/>
      <c r="E118" s="109"/>
      <c r="F118" s="109"/>
      <c r="G118" s="109"/>
      <c r="H118" s="109"/>
      <c r="I118" s="109"/>
      <c r="J118" s="109"/>
      <c r="K118" s="109"/>
      <c r="L118" s="109"/>
      <c r="M118" s="109"/>
      <c r="N118" s="109"/>
      <c r="O118" s="109"/>
      <c r="P118" s="109"/>
    </row>
    <row r="119" spans="2:16">
      <c r="B119" s="109"/>
      <c r="C119" s="109"/>
      <c r="D119" s="109"/>
      <c r="E119" s="109"/>
      <c r="F119" s="109"/>
      <c r="G119" s="109"/>
      <c r="H119" s="109"/>
      <c r="I119" s="109"/>
      <c r="J119" s="109"/>
      <c r="K119" s="109"/>
      <c r="L119" s="109"/>
      <c r="M119" s="109"/>
      <c r="N119" s="109"/>
      <c r="O119" s="109"/>
      <c r="P119" s="109"/>
    </row>
    <row r="120" spans="2:16">
      <c r="B120" s="109"/>
      <c r="C120" s="109"/>
      <c r="D120" s="109"/>
      <c r="E120" s="109"/>
      <c r="F120" s="109"/>
      <c r="G120" s="109"/>
      <c r="H120" s="109"/>
      <c r="I120" s="109"/>
      <c r="J120" s="109"/>
      <c r="K120" s="109"/>
      <c r="L120" s="109"/>
      <c r="M120" s="109"/>
      <c r="N120" s="109"/>
      <c r="O120" s="109"/>
      <c r="P120" s="109"/>
    </row>
    <row r="121" spans="2:16">
      <c r="B121" s="109"/>
      <c r="C121" s="109"/>
      <c r="D121" s="109"/>
      <c r="E121" s="109"/>
      <c r="F121" s="109"/>
      <c r="G121" s="109"/>
      <c r="H121" s="109"/>
      <c r="I121" s="109"/>
      <c r="J121" s="109"/>
      <c r="K121" s="109"/>
      <c r="L121" s="109"/>
      <c r="M121" s="109"/>
      <c r="N121" s="109"/>
      <c r="O121" s="109"/>
      <c r="P121" s="109"/>
    </row>
    <row r="122" spans="2:16">
      <c r="B122" s="109"/>
      <c r="C122" s="109"/>
      <c r="D122" s="109"/>
      <c r="E122" s="109"/>
      <c r="F122" s="109"/>
      <c r="G122" s="109"/>
      <c r="H122" s="109"/>
      <c r="I122" s="109"/>
      <c r="J122" s="109"/>
      <c r="K122" s="109"/>
      <c r="L122" s="109"/>
      <c r="M122" s="109"/>
      <c r="N122" s="109"/>
      <c r="O122" s="109"/>
      <c r="P122" s="109"/>
    </row>
    <row r="123" spans="2:16">
      <c r="B123" s="109"/>
      <c r="C123" s="109"/>
      <c r="D123" s="109"/>
      <c r="E123" s="109"/>
      <c r="F123" s="109"/>
      <c r="G123" s="109"/>
      <c r="H123" s="109"/>
      <c r="I123" s="109"/>
      <c r="J123" s="109"/>
      <c r="K123" s="109"/>
      <c r="L123" s="109"/>
      <c r="M123" s="109"/>
      <c r="N123" s="109"/>
      <c r="O123" s="109"/>
      <c r="P123" s="109"/>
    </row>
    <row r="124" spans="2:16">
      <c r="B124" s="109"/>
      <c r="C124" s="109"/>
      <c r="D124" s="109"/>
      <c r="E124" s="109"/>
      <c r="F124" s="109"/>
      <c r="G124" s="109"/>
      <c r="H124" s="109"/>
      <c r="I124" s="109"/>
      <c r="J124" s="109"/>
      <c r="K124" s="109"/>
      <c r="L124" s="109"/>
      <c r="M124" s="109"/>
      <c r="N124" s="109"/>
      <c r="O124" s="109"/>
      <c r="P124" s="109"/>
    </row>
    <row r="125" spans="2:16">
      <c r="B125" s="109"/>
      <c r="C125" s="109"/>
      <c r="D125" s="109"/>
      <c r="E125" s="109"/>
      <c r="F125" s="109"/>
      <c r="G125" s="109"/>
      <c r="H125" s="109"/>
      <c r="I125" s="109"/>
      <c r="J125" s="109"/>
      <c r="K125" s="109"/>
      <c r="L125" s="109"/>
      <c r="M125" s="109"/>
      <c r="N125" s="109"/>
      <c r="O125" s="109"/>
      <c r="P125" s="109"/>
    </row>
    <row r="126" spans="2:16">
      <c r="B126" s="109"/>
      <c r="C126" s="109"/>
      <c r="D126" s="109"/>
      <c r="E126" s="109"/>
      <c r="F126" s="109"/>
      <c r="G126" s="109"/>
      <c r="H126" s="109"/>
      <c r="I126" s="109"/>
      <c r="J126" s="109"/>
      <c r="K126" s="109"/>
      <c r="L126" s="109"/>
      <c r="M126" s="109"/>
      <c r="N126" s="109"/>
      <c r="O126" s="109"/>
      <c r="P126" s="109"/>
    </row>
    <row r="127" spans="2:16">
      <c r="B127" s="109"/>
      <c r="C127" s="109"/>
      <c r="D127" s="109"/>
      <c r="E127" s="109"/>
      <c r="F127" s="109"/>
      <c r="G127" s="109"/>
      <c r="H127" s="109"/>
      <c r="I127" s="109"/>
      <c r="J127" s="109"/>
      <c r="K127" s="109"/>
      <c r="L127" s="109"/>
      <c r="M127" s="109"/>
      <c r="N127" s="109"/>
      <c r="O127" s="109"/>
      <c r="P127" s="109"/>
    </row>
    <row r="128" spans="2:16">
      <c r="B128" s="109"/>
      <c r="C128" s="109"/>
      <c r="D128" s="109"/>
      <c r="E128" s="109"/>
      <c r="F128" s="109"/>
      <c r="G128" s="109"/>
      <c r="H128" s="109"/>
      <c r="I128" s="109"/>
      <c r="J128" s="109"/>
      <c r="K128" s="109"/>
      <c r="L128" s="109"/>
      <c r="M128" s="109"/>
      <c r="N128" s="109"/>
      <c r="O128" s="109"/>
      <c r="P128" s="109"/>
    </row>
    <row r="129" spans="2:16">
      <c r="B129" s="109"/>
      <c r="C129" s="109"/>
      <c r="D129" s="109"/>
      <c r="E129" s="109"/>
      <c r="F129" s="109"/>
      <c r="G129" s="109"/>
      <c r="H129" s="109"/>
      <c r="I129" s="109"/>
      <c r="J129" s="109"/>
      <c r="K129" s="109"/>
      <c r="L129" s="109"/>
      <c r="M129" s="109"/>
      <c r="N129" s="109"/>
      <c r="O129" s="109"/>
      <c r="P129" s="109"/>
    </row>
  </sheetData>
  <mergeCells count="11">
    <mergeCell ref="J8:P8"/>
    <mergeCell ref="J9:P9"/>
    <mergeCell ref="B7:H7"/>
    <mergeCell ref="B9:H9"/>
    <mergeCell ref="B8:H8"/>
    <mergeCell ref="B45:H45"/>
    <mergeCell ref="J45:P45"/>
    <mergeCell ref="B11:H11"/>
    <mergeCell ref="J11:P11"/>
    <mergeCell ref="B13:H13"/>
    <mergeCell ref="J13:P13"/>
  </mergeCells>
  <phoneticPr fontId="7" type="noConversion"/>
  <printOptions horizontalCentered="1"/>
  <pageMargins left="0.39370078740157483" right="0.39370078740157483" top="0.59055118110236227" bottom="0.59055118110236227" header="0.39370078740157483" footer="0.39370078740157483"/>
  <pageSetup paperSize="9" scale="52" orientation="portrait" r:id="rId1"/>
  <headerFooter alignWithMargins="0">
    <oddHeader>&amp;C&amp;"Helvetica,Fett"&amp;12 2010</oddHeader>
    <oddFooter>&amp;C&amp;"Helvetica,Standard" Eidg. Steuerverwaltung  -  Administration fédérale des contributions  -  Amministrazione federale delle contribuzioni&amp;R31</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4"/>
  <dimension ref="A1:P128"/>
  <sheetViews>
    <sheetView zoomScale="60" zoomScaleNormal="60" workbookViewId="0"/>
  </sheetViews>
  <sheetFormatPr baseColWidth="10" defaultColWidth="10.33203125" defaultRowHeight="13.2"/>
  <cols>
    <col min="1" max="1" width="28.88671875" style="89" customWidth="1"/>
    <col min="2" max="2" width="16.33203125" style="89" customWidth="1"/>
    <col min="3" max="9" width="16.109375" style="89" customWidth="1"/>
    <col min="10" max="10" width="17.44140625" style="89" customWidth="1"/>
    <col min="11" max="11" width="18" style="89" customWidth="1"/>
    <col min="12" max="12" width="19.109375" style="89" customWidth="1"/>
    <col min="13" max="13" width="17.33203125" style="89" customWidth="1"/>
    <col min="14" max="14" width="18.33203125" style="89" customWidth="1"/>
    <col min="15" max="15" width="18.109375" style="89" customWidth="1"/>
    <col min="16" max="16" width="28.33203125" style="89" bestFit="1" customWidth="1"/>
    <col min="17" max="239" width="12.6640625" style="89" customWidth="1"/>
    <col min="240" max="16384" width="10.33203125" style="89"/>
  </cols>
  <sheetData>
    <row r="1" spans="1:16" s="121" customFormat="1" ht="18.899999999999999" customHeight="1">
      <c r="A1" s="87" t="s">
        <v>97</v>
      </c>
      <c r="B1" s="87"/>
      <c r="C1" s="87"/>
      <c r="D1" s="87"/>
      <c r="E1" s="87"/>
      <c r="F1" s="87"/>
      <c r="G1" s="87"/>
      <c r="H1" s="87"/>
      <c r="I1" s="87"/>
      <c r="J1" s="87" t="str">
        <f>A1</f>
        <v>Married sole earner - dual-income married couple</v>
      </c>
    </row>
    <row r="2" spans="1:16" s="121" customFormat="1" ht="18.899999999999999" customHeight="1">
      <c r="A2" s="87"/>
      <c r="B2" s="87"/>
      <c r="C2" s="87"/>
      <c r="D2" s="87"/>
      <c r="E2" s="87"/>
      <c r="F2" s="87"/>
      <c r="G2" s="87"/>
      <c r="H2" s="87"/>
      <c r="I2" s="87"/>
      <c r="J2" s="87"/>
    </row>
    <row r="3" spans="1:16" s="121" customFormat="1" ht="18.899999999999999" customHeight="1">
      <c r="A3" s="339" t="str">
        <f>'Pages 10-11'!$A$3</f>
        <v>Cantonal, municipal and church tax burden on gross earned income</v>
      </c>
      <c r="B3" s="87"/>
      <c r="D3" s="87"/>
      <c r="E3" s="87"/>
      <c r="F3" s="87"/>
      <c r="G3" s="87"/>
      <c r="H3" s="87"/>
      <c r="I3" s="87"/>
      <c r="J3" s="339" t="str">
        <f>A3</f>
        <v>Cantonal, municipal and church tax burden on gross earned income</v>
      </c>
    </row>
    <row r="4" spans="1:16" s="121" customFormat="1" ht="18.899999999999999" customHeight="1">
      <c r="A4" s="87"/>
      <c r="B4" s="87"/>
      <c r="C4" s="87"/>
      <c r="D4" s="87"/>
      <c r="E4" s="87"/>
      <c r="F4" s="87"/>
      <c r="G4" s="87"/>
      <c r="H4" s="87"/>
      <c r="I4" s="87"/>
    </row>
    <row r="5" spans="1:16" ht="18.899999999999999" customHeight="1" thickBot="1">
      <c r="A5" s="91">
        <v>16</v>
      </c>
      <c r="B5" s="88"/>
      <c r="C5" s="92"/>
      <c r="D5" s="92"/>
      <c r="E5" s="92"/>
      <c r="F5" s="92"/>
      <c r="G5" s="92"/>
      <c r="H5" s="92"/>
      <c r="I5" s="92"/>
      <c r="P5" s="127">
        <v>16</v>
      </c>
    </row>
    <row r="6" spans="1:16" ht="18.899999999999999" customHeight="1" thickBot="1">
      <c r="A6" s="90" t="str">
        <f>'Pages 10-11'!A6</f>
        <v>Cantonal capitals</v>
      </c>
      <c r="B6" s="888" t="str">
        <f>'Pages 10-11'!B6:M6</f>
        <v xml:space="preserve">Gross earned income in Swiss francs </v>
      </c>
      <c r="C6" s="889"/>
      <c r="D6" s="889"/>
      <c r="E6" s="889"/>
      <c r="F6" s="889"/>
      <c r="G6" s="889"/>
      <c r="H6" s="889"/>
      <c r="I6" s="890"/>
      <c r="J6" s="888" t="str">
        <f>B6</f>
        <v xml:space="preserve">Gross earned income in Swiss francs </v>
      </c>
      <c r="K6" s="889"/>
      <c r="L6" s="889"/>
      <c r="M6" s="889"/>
      <c r="N6" s="889"/>
      <c r="O6" s="890"/>
      <c r="P6" s="127" t="str">
        <f>A6</f>
        <v>Cantonal capitals</v>
      </c>
    </row>
    <row r="7" spans="1:16" ht="18.899999999999999" customHeight="1">
      <c r="A7" s="90" t="str">
        <f>'Pages 10-11'!A7</f>
        <v>Confederation</v>
      </c>
      <c r="B7" s="126">
        <v>30000</v>
      </c>
      <c r="C7" s="126"/>
      <c r="D7" s="126">
        <v>40000</v>
      </c>
      <c r="E7" s="126"/>
      <c r="F7" s="126">
        <v>50000</v>
      </c>
      <c r="G7" s="126"/>
      <c r="H7" s="126">
        <v>60000</v>
      </c>
      <c r="I7" s="126"/>
      <c r="J7" s="126">
        <v>80000</v>
      </c>
      <c r="K7" s="126"/>
      <c r="L7" s="126">
        <v>100000</v>
      </c>
      <c r="M7" s="126"/>
      <c r="N7" s="126">
        <v>200000</v>
      </c>
      <c r="O7" s="126"/>
      <c r="P7" s="127" t="str">
        <f>A7</f>
        <v>Confederation</v>
      </c>
    </row>
    <row r="8" spans="1:16" ht="57" customHeight="1">
      <c r="A8" s="90"/>
      <c r="B8" s="125" t="s">
        <v>98</v>
      </c>
      <c r="C8" s="125" t="s">
        <v>99</v>
      </c>
      <c r="D8" s="125" t="str">
        <f>$B$8</f>
        <v>Sole earner</v>
      </c>
      <c r="E8" s="125" t="str">
        <f>$C$8</f>
        <v>Dual-income</v>
      </c>
      <c r="F8" s="125" t="str">
        <f>$B$8</f>
        <v>Sole earner</v>
      </c>
      <c r="G8" s="125" t="str">
        <f>$C$8</f>
        <v>Dual-income</v>
      </c>
      <c r="H8" s="125" t="str">
        <f>$B$8</f>
        <v>Sole earner</v>
      </c>
      <c r="I8" s="125" t="str">
        <f>$C$8</f>
        <v>Dual-income</v>
      </c>
      <c r="J8" s="125" t="str">
        <f>$B$8</f>
        <v>Sole earner</v>
      </c>
      <c r="K8" s="125" t="str">
        <f>$C$8</f>
        <v>Dual-income</v>
      </c>
      <c r="L8" s="378" t="str">
        <f>J8</f>
        <v>Sole earner</v>
      </c>
      <c r="M8" s="378" t="str">
        <f>K8</f>
        <v>Dual-income</v>
      </c>
      <c r="N8" s="378" t="str">
        <f>J8</f>
        <v>Sole earner</v>
      </c>
      <c r="O8" s="378" t="str">
        <f>K8</f>
        <v>Dual-income</v>
      </c>
    </row>
    <row r="9" spans="1:16" ht="21" customHeight="1">
      <c r="A9" s="90"/>
      <c r="B9" s="377"/>
      <c r="C9" s="122"/>
      <c r="D9" s="122"/>
      <c r="E9" s="122"/>
      <c r="F9" s="122"/>
      <c r="G9" s="122"/>
      <c r="H9" s="122"/>
      <c r="I9" s="122"/>
      <c r="J9" s="122"/>
      <c r="K9" s="122"/>
      <c r="L9" s="122"/>
      <c r="M9" s="122"/>
      <c r="N9" s="122"/>
      <c r="O9" s="122"/>
    </row>
    <row r="10" spans="1:16" ht="18.899999999999999" customHeight="1">
      <c r="A10" s="90"/>
      <c r="B10" s="866" t="str">
        <f>'Pages 10-11'!$B$9:$M$9</f>
        <v xml:space="preserve">Tax burden in Swiss francs </v>
      </c>
      <c r="C10" s="867"/>
      <c r="D10" s="867"/>
      <c r="E10" s="867"/>
      <c r="F10" s="867"/>
      <c r="G10" s="867"/>
      <c r="H10" s="867"/>
      <c r="I10" s="867"/>
      <c r="J10" s="884" t="str">
        <f>B10</f>
        <v xml:space="preserve">Tax burden in Swiss francs </v>
      </c>
      <c r="K10" s="885"/>
      <c r="L10" s="885"/>
      <c r="M10" s="885"/>
      <c r="N10" s="885"/>
      <c r="O10" s="886"/>
    </row>
    <row r="11" spans="1:16" ht="18.899999999999999" customHeight="1">
      <c r="A11" s="90"/>
      <c r="B11" s="120"/>
      <c r="C11" s="120"/>
      <c r="D11" s="120"/>
      <c r="E11" s="120"/>
      <c r="F11" s="120"/>
      <c r="G11" s="120"/>
      <c r="H11" s="120"/>
      <c r="I11" s="120"/>
    </row>
    <row r="12" spans="1:16" ht="18.899999999999999" customHeight="1">
      <c r="A12" s="90"/>
      <c r="B12" s="866" t="s">
        <v>100</v>
      </c>
      <c r="C12" s="867"/>
      <c r="D12" s="867"/>
      <c r="E12" s="867"/>
      <c r="F12" s="867"/>
      <c r="G12" s="867"/>
      <c r="H12" s="867"/>
      <c r="I12" s="868"/>
      <c r="J12" s="884" t="str">
        <f>B12</f>
        <v>Income distribution  50 : 50</v>
      </c>
      <c r="K12" s="885"/>
      <c r="L12" s="885"/>
      <c r="M12" s="885"/>
      <c r="N12" s="885"/>
      <c r="O12" s="886"/>
    </row>
    <row r="13" spans="1:16" ht="18.899999999999999" customHeight="1">
      <c r="A13" s="24" t="str">
        <f>'Page 9'!$A$16</f>
        <v>Zurich</v>
      </c>
      <c r="B13" s="14">
        <f>'Pages 14-15'!G10</f>
        <v>620.5</v>
      </c>
      <c r="C13" s="14">
        <v>162.5</v>
      </c>
      <c r="D13" s="14">
        <f>'Pages 14-15'!I10</f>
        <v>1238.8000000000002</v>
      </c>
      <c r="E13" s="14">
        <v>682.35000000000014</v>
      </c>
      <c r="F13" s="14">
        <f>'Pages 14-15'!K10</f>
        <v>2024.25</v>
      </c>
      <c r="G13" s="14">
        <v>1321.25</v>
      </c>
      <c r="H13" s="14">
        <f>'Pages 14-15'!L10</f>
        <v>2883</v>
      </c>
      <c r="I13" s="14">
        <v>2138.75</v>
      </c>
      <c r="J13" s="14">
        <v>5218.8</v>
      </c>
      <c r="K13" s="14">
        <v>4108.1499999999996</v>
      </c>
      <c r="L13" s="14">
        <v>7992</v>
      </c>
      <c r="M13" s="14">
        <v>6821.8</v>
      </c>
      <c r="N13" s="14">
        <v>24848.7</v>
      </c>
      <c r="O13" s="14">
        <v>23302.95</v>
      </c>
      <c r="P13" s="388" t="str">
        <f>A13</f>
        <v>Zurich</v>
      </c>
    </row>
    <row r="14" spans="1:16" ht="18.899999999999999" customHeight="1">
      <c r="A14" s="24" t="str">
        <f>'Page 9'!$A$17</f>
        <v>Berne</v>
      </c>
      <c r="B14" s="14">
        <f>'Pages 14-15'!G11</f>
        <v>638.20000000000005</v>
      </c>
      <c r="C14" s="14">
        <v>364.05</v>
      </c>
      <c r="D14" s="14">
        <f>'Pages 14-15'!I11</f>
        <v>1878.45</v>
      </c>
      <c r="E14" s="14">
        <v>1469.9</v>
      </c>
      <c r="F14" s="14">
        <f>'Pages 14-15'!K11</f>
        <v>3624.6</v>
      </c>
      <c r="G14" s="14">
        <v>3065.8</v>
      </c>
      <c r="H14" s="14">
        <f>'Pages 14-15'!L11</f>
        <v>5354.25</v>
      </c>
      <c r="I14" s="14">
        <v>4790.7000000000007</v>
      </c>
      <c r="J14" s="14">
        <v>8553.7999999999993</v>
      </c>
      <c r="K14" s="14">
        <v>7953.85</v>
      </c>
      <c r="L14" s="14">
        <v>12038.45</v>
      </c>
      <c r="M14" s="14">
        <v>11380.2</v>
      </c>
      <c r="N14" s="14">
        <v>33523.15</v>
      </c>
      <c r="O14" s="14">
        <v>32105.149999999998</v>
      </c>
      <c r="P14" s="388" t="str">
        <f t="shared" ref="P14:P74" si="0">A14</f>
        <v>Berne</v>
      </c>
    </row>
    <row r="15" spans="1:16" ht="18.899999999999999" customHeight="1">
      <c r="A15" s="24" t="str">
        <f>'Page 9'!$A$18</f>
        <v>Lucerne</v>
      </c>
      <c r="B15" s="14">
        <f>'Pages 14-15'!G12</f>
        <v>260.89999999999998</v>
      </c>
      <c r="C15" s="14">
        <v>50</v>
      </c>
      <c r="D15" s="14">
        <f>'Pages 14-15'!I12</f>
        <v>1452.3000000000002</v>
      </c>
      <c r="E15" s="14">
        <v>501.40000000000003</v>
      </c>
      <c r="F15" s="14">
        <f>'Pages 14-15'!K12</f>
        <v>2651.1000000000004</v>
      </c>
      <c r="G15" s="14">
        <v>1685.4</v>
      </c>
      <c r="H15" s="14">
        <f>'Pages 14-15'!L12</f>
        <v>3849.9</v>
      </c>
      <c r="I15" s="14">
        <v>2867.6000000000004</v>
      </c>
      <c r="J15" s="14">
        <v>6597.2000000000007</v>
      </c>
      <c r="K15" s="14">
        <v>5498.2999999999993</v>
      </c>
      <c r="L15" s="14">
        <v>9411</v>
      </c>
      <c r="M15" s="14">
        <v>8395.4</v>
      </c>
      <c r="N15" s="14">
        <v>26314.1</v>
      </c>
      <c r="O15" s="14">
        <v>24962.100000000002</v>
      </c>
      <c r="P15" s="388" t="str">
        <f t="shared" si="0"/>
        <v>Lucerne</v>
      </c>
    </row>
    <row r="16" spans="1:16" ht="18.899999999999999" customHeight="1">
      <c r="A16" s="24" t="str">
        <f>'Page 9'!$A$19</f>
        <v>Altdorf</v>
      </c>
      <c r="B16" s="14">
        <f>'Pages 14-15'!G13</f>
        <v>100</v>
      </c>
      <c r="C16" s="14">
        <v>100</v>
      </c>
      <c r="D16" s="14">
        <f>'Pages 14-15'!I13</f>
        <v>1273.703</v>
      </c>
      <c r="E16" s="14">
        <v>486.28200000000004</v>
      </c>
      <c r="F16" s="14">
        <f>'Pages 14-15'!K13</f>
        <v>2581.1189999999997</v>
      </c>
      <c r="G16" s="14">
        <v>1763.9839999999999</v>
      </c>
      <c r="H16" s="14">
        <f>'Pages 14-15'!L13</f>
        <v>3903.3919999999994</v>
      </c>
      <c r="I16" s="14">
        <v>3086.2569999999996</v>
      </c>
      <c r="J16" s="14">
        <v>6414.2250000000004</v>
      </c>
      <c r="K16" s="14">
        <v>5686.2319999999991</v>
      </c>
      <c r="L16" s="14">
        <v>8731.9169999999995</v>
      </c>
      <c r="M16" s="14">
        <v>8078.2089999999989</v>
      </c>
      <c r="N16" s="14">
        <v>21627.793000000001</v>
      </c>
      <c r="O16" s="14">
        <v>20870.085999999999</v>
      </c>
      <c r="P16" s="388" t="str">
        <f t="shared" si="0"/>
        <v>Altdorf</v>
      </c>
    </row>
    <row r="17" spans="1:16" ht="18.899999999999999" customHeight="1">
      <c r="A17" s="24" t="str">
        <f>'Page 9'!$A$20</f>
        <v>Schwyz</v>
      </c>
      <c r="B17" s="14">
        <f>'Pages 14-15'!G14</f>
        <v>655.65</v>
      </c>
      <c r="C17" s="14">
        <v>487</v>
      </c>
      <c r="D17" s="14">
        <f>'Pages 14-15'!I14</f>
        <v>1340.9</v>
      </c>
      <c r="E17" s="14">
        <v>1109</v>
      </c>
      <c r="F17" s="14">
        <f>'Pages 14-15'!K14</f>
        <v>2313.8000000000002</v>
      </c>
      <c r="G17" s="14">
        <v>1849</v>
      </c>
      <c r="H17" s="14">
        <f>'Pages 14-15'!L14</f>
        <v>3379.75</v>
      </c>
      <c r="I17" s="14">
        <v>2674</v>
      </c>
      <c r="J17" s="14">
        <v>5076</v>
      </c>
      <c r="K17" s="14">
        <v>4294</v>
      </c>
      <c r="L17" s="14">
        <v>7364.4500000000007</v>
      </c>
      <c r="M17" s="14">
        <v>6121</v>
      </c>
      <c r="N17" s="14">
        <v>21450.350000000002</v>
      </c>
      <c r="O17" s="14">
        <v>19915</v>
      </c>
      <c r="P17" s="388" t="str">
        <f t="shared" si="0"/>
        <v>Schwyz</v>
      </c>
    </row>
    <row r="18" spans="1:16" ht="18.899999999999999" customHeight="1">
      <c r="A18" s="24" t="str">
        <f>'Page 9'!$A$21</f>
        <v>Sarnen</v>
      </c>
      <c r="B18" s="14">
        <f>'Pages 14-15'!G15</f>
        <v>550.80000000000007</v>
      </c>
      <c r="C18" s="14">
        <v>110.14999999999999</v>
      </c>
      <c r="D18" s="14">
        <f>'Pages 14-15'!I15</f>
        <v>1542.25</v>
      </c>
      <c r="E18" s="14">
        <v>1129.1500000000001</v>
      </c>
      <c r="F18" s="14">
        <f>'Pages 14-15'!K15</f>
        <v>2575</v>
      </c>
      <c r="G18" s="14">
        <v>2120.6</v>
      </c>
      <c r="H18" s="14">
        <f>'Pages 14-15'!L15</f>
        <v>3649.0499999999997</v>
      </c>
      <c r="I18" s="14">
        <v>3112</v>
      </c>
      <c r="J18" s="14">
        <v>5838.5</v>
      </c>
      <c r="K18" s="14">
        <v>4874.6000000000004</v>
      </c>
      <c r="L18" s="14">
        <v>8441</v>
      </c>
      <c r="M18" s="14">
        <v>7408.2500000000009</v>
      </c>
      <c r="N18" s="14">
        <v>20710.100000000002</v>
      </c>
      <c r="O18" s="14">
        <v>19649.8</v>
      </c>
      <c r="P18" s="388" t="str">
        <f t="shared" si="0"/>
        <v>Sarnen</v>
      </c>
    </row>
    <row r="19" spans="1:16" ht="18.899999999999999" customHeight="1">
      <c r="A19" s="24" t="str">
        <f>'Page 9'!$A$22</f>
        <v>Stans</v>
      </c>
      <c r="B19" s="14">
        <f>'Pages 14-15'!G16</f>
        <v>212.55</v>
      </c>
      <c r="C19" s="14">
        <v>156.75</v>
      </c>
      <c r="D19" s="14">
        <f>'Pages 14-15'!I16</f>
        <v>867.75</v>
      </c>
      <c r="E19" s="14">
        <v>758.7</v>
      </c>
      <c r="F19" s="14">
        <f>'Pages 14-15'!K16</f>
        <v>1856.2</v>
      </c>
      <c r="G19" s="14">
        <v>1703.7999999999997</v>
      </c>
      <c r="H19" s="14">
        <f>'Pages 14-15'!L16</f>
        <v>2904.9</v>
      </c>
      <c r="I19" s="14">
        <v>2759.8999999999996</v>
      </c>
      <c r="J19" s="14">
        <v>5264.8</v>
      </c>
      <c r="K19" s="14">
        <v>5089.6000000000004</v>
      </c>
      <c r="L19" s="14">
        <v>7935.9</v>
      </c>
      <c r="M19" s="14">
        <v>7772.2999999999993</v>
      </c>
      <c r="N19" s="14">
        <v>22226.649999999998</v>
      </c>
      <c r="O19" s="14">
        <v>21668.35</v>
      </c>
      <c r="P19" s="388" t="str">
        <f t="shared" si="0"/>
        <v>Stans</v>
      </c>
    </row>
    <row r="20" spans="1:16" ht="18.899999999999999" customHeight="1">
      <c r="A20" s="24" t="str">
        <f>'Page 9'!$A$23</f>
        <v>Glarus</v>
      </c>
      <c r="B20" s="14">
        <f>'Pages 14-15'!G17</f>
        <v>873.75</v>
      </c>
      <c r="C20" s="14">
        <v>314.95</v>
      </c>
      <c r="D20" s="14">
        <f>'Pages 14-15'!I17</f>
        <v>1835.1499999999999</v>
      </c>
      <c r="E20" s="14">
        <v>1219.2</v>
      </c>
      <c r="F20" s="14">
        <f>'Pages 14-15'!K17</f>
        <v>3036.5999999999995</v>
      </c>
      <c r="G20" s="14">
        <v>2268.25</v>
      </c>
      <c r="H20" s="14">
        <f>'Pages 14-15'!L17</f>
        <v>3992.8499999999995</v>
      </c>
      <c r="I20" s="14">
        <v>3204.2</v>
      </c>
      <c r="J20" s="14">
        <v>6551.9</v>
      </c>
      <c r="K20" s="14">
        <v>5660.4</v>
      </c>
      <c r="L20" s="14">
        <v>9391.65</v>
      </c>
      <c r="M20" s="14">
        <v>8401.0499999999993</v>
      </c>
      <c r="N20" s="14">
        <v>26212.799999999996</v>
      </c>
      <c r="O20" s="14">
        <v>24098.25</v>
      </c>
      <c r="P20" s="388" t="str">
        <f t="shared" si="0"/>
        <v>Glarus</v>
      </c>
    </row>
    <row r="21" spans="1:16" ht="18.899999999999999" customHeight="1">
      <c r="A21" s="24" t="str">
        <f>'Page 9'!$A$24</f>
        <v>Zug</v>
      </c>
      <c r="B21" s="14">
        <f>'Pages 14-15'!G18</f>
        <v>78.95</v>
      </c>
      <c r="C21" s="14">
        <v>0</v>
      </c>
      <c r="D21" s="14">
        <f>'Pages 14-15'!I18</f>
        <v>390.40000000000003</v>
      </c>
      <c r="E21" s="14">
        <v>150.44999999999999</v>
      </c>
      <c r="F21" s="14">
        <f>'Pages 14-15'!K18</f>
        <v>801.24999999999989</v>
      </c>
      <c r="G21" s="14">
        <v>497.69999999999993</v>
      </c>
      <c r="H21" s="14">
        <f>'Pages 14-15'!L18</f>
        <v>1246.3999999999999</v>
      </c>
      <c r="I21" s="14">
        <v>922.35</v>
      </c>
      <c r="J21" s="14">
        <v>2051</v>
      </c>
      <c r="K21" s="14">
        <v>1788.7499999999998</v>
      </c>
      <c r="L21" s="14">
        <v>3015</v>
      </c>
      <c r="M21" s="14">
        <v>2626.15</v>
      </c>
      <c r="N21" s="14">
        <v>11767.300000000001</v>
      </c>
      <c r="O21" s="14">
        <v>10739.199999999999</v>
      </c>
      <c r="P21" s="388" t="str">
        <f t="shared" si="0"/>
        <v>Zug</v>
      </c>
    </row>
    <row r="22" spans="1:16" ht="18.899999999999999" customHeight="1">
      <c r="A22" s="24" t="str">
        <f>'Page 9'!$A$25</f>
        <v>Fribourg</v>
      </c>
      <c r="B22" s="14">
        <f>'Pages 14-15'!G19</f>
        <v>487.55</v>
      </c>
      <c r="C22" s="14">
        <v>325.80000000000007</v>
      </c>
      <c r="D22" s="14">
        <f>'Pages 14-15'!I19</f>
        <v>1429.3</v>
      </c>
      <c r="E22" s="14">
        <v>1079.1499999999999</v>
      </c>
      <c r="F22" s="14">
        <f>'Pages 14-15'!K19</f>
        <v>2481.7000000000003</v>
      </c>
      <c r="G22" s="14">
        <v>2056.1</v>
      </c>
      <c r="H22" s="14">
        <f>'Pages 14-15'!L19</f>
        <v>3692.05</v>
      </c>
      <c r="I22" s="14">
        <v>3282.7000000000003</v>
      </c>
      <c r="J22" s="14">
        <v>6666.15</v>
      </c>
      <c r="K22" s="14">
        <v>6204.15</v>
      </c>
      <c r="L22" s="14">
        <v>9976.5</v>
      </c>
      <c r="M22" s="14">
        <v>9601.5000000000018</v>
      </c>
      <c r="N22" s="14">
        <v>31299.200000000001</v>
      </c>
      <c r="O22" s="14">
        <v>30757.149999999998</v>
      </c>
      <c r="P22" s="388" t="str">
        <f t="shared" si="0"/>
        <v>Fribourg</v>
      </c>
    </row>
    <row r="23" spans="1:16" ht="18.899999999999999" customHeight="1">
      <c r="A23" s="24" t="str">
        <f>'Page 9'!$A$26</f>
        <v>Solothurn</v>
      </c>
      <c r="B23" s="14">
        <f>'Pages 14-15'!G20</f>
        <v>735.85</v>
      </c>
      <c r="C23" s="14">
        <v>376</v>
      </c>
      <c r="D23" s="14">
        <f>'Pages 14-15'!I20</f>
        <v>2041.8</v>
      </c>
      <c r="E23" s="14">
        <v>1580.55</v>
      </c>
      <c r="F23" s="14">
        <f>'Pages 14-15'!K20</f>
        <v>3474.1499999999996</v>
      </c>
      <c r="G23" s="14">
        <v>3029</v>
      </c>
      <c r="H23" s="14">
        <f>'Pages 14-15'!L20</f>
        <v>4503.95</v>
      </c>
      <c r="I23" s="14">
        <v>4267.05</v>
      </c>
      <c r="J23" s="14">
        <v>7844.9000000000005</v>
      </c>
      <c r="K23" s="14">
        <v>7224.95</v>
      </c>
      <c r="L23" s="14">
        <v>11622.35</v>
      </c>
      <c r="M23" s="14">
        <v>11089.5</v>
      </c>
      <c r="N23" s="14">
        <v>32945.75</v>
      </c>
      <c r="O23" s="14">
        <v>32281.15</v>
      </c>
      <c r="P23" s="388" t="str">
        <f t="shared" si="0"/>
        <v>Solothurn</v>
      </c>
    </row>
    <row r="24" spans="1:16" ht="18.899999999999999" customHeight="1">
      <c r="A24" s="24" t="str">
        <f>'Page 9'!$A$27</f>
        <v>Basel</v>
      </c>
      <c r="B24" s="14">
        <f>'Pages 14-15'!G21</f>
        <v>0</v>
      </c>
      <c r="C24" s="14">
        <v>0</v>
      </c>
      <c r="D24" s="14">
        <f>'Pages 14-15'!I21</f>
        <v>0</v>
      </c>
      <c r="E24" s="14">
        <v>0</v>
      </c>
      <c r="F24" s="14">
        <f>'Pages 14-15'!K21</f>
        <v>289.25</v>
      </c>
      <c r="G24" s="14">
        <v>0</v>
      </c>
      <c r="H24" s="14">
        <f>'Pages 14-15'!L21</f>
        <v>2451.0500000000002</v>
      </c>
      <c r="I24" s="14">
        <v>1249.55</v>
      </c>
      <c r="J24" s="14">
        <v>6728.4</v>
      </c>
      <c r="K24" s="14">
        <v>5526.9</v>
      </c>
      <c r="L24" s="14">
        <v>10981.7</v>
      </c>
      <c r="M24" s="14">
        <v>9780.2000000000007</v>
      </c>
      <c r="N24" s="14">
        <v>32394.2</v>
      </c>
      <c r="O24" s="14">
        <v>31118.85</v>
      </c>
      <c r="P24" s="388" t="str">
        <f t="shared" si="0"/>
        <v>Basel</v>
      </c>
    </row>
    <row r="25" spans="1:16" ht="18.899999999999999" customHeight="1">
      <c r="A25" s="24" t="str">
        <f>'Page 9'!$A$28</f>
        <v>Liestal</v>
      </c>
      <c r="B25" s="14">
        <f>'Pages 14-15'!G22</f>
        <v>300.60000000000002</v>
      </c>
      <c r="C25" s="14">
        <v>280.3</v>
      </c>
      <c r="D25" s="14">
        <f>'Pages 14-15'!I22</f>
        <v>421.20000000000005</v>
      </c>
      <c r="E25" s="14">
        <v>400.90000000000003</v>
      </c>
      <c r="F25" s="14">
        <f>'Pages 14-15'!K22</f>
        <v>1218.8000000000002</v>
      </c>
      <c r="G25" s="14">
        <v>1053.1500000000001</v>
      </c>
      <c r="H25" s="14">
        <f>'Pages 14-15'!L22</f>
        <v>2361.6</v>
      </c>
      <c r="I25" s="14">
        <v>2150.5</v>
      </c>
      <c r="J25" s="14">
        <v>5331.55</v>
      </c>
      <c r="K25" s="14">
        <v>5050.3500000000004</v>
      </c>
      <c r="L25" s="14">
        <v>9011.25</v>
      </c>
      <c r="M25" s="14">
        <v>8677.35</v>
      </c>
      <c r="N25" s="14">
        <v>31571.7</v>
      </c>
      <c r="O25" s="14">
        <v>31072.899999999998</v>
      </c>
      <c r="P25" s="388" t="str">
        <f t="shared" si="0"/>
        <v>Liestal</v>
      </c>
    </row>
    <row r="26" spans="1:16" ht="18.899999999999999" customHeight="1">
      <c r="A26" s="24" t="str">
        <f>'Page 9'!$A$29</f>
        <v>Schaffhausen</v>
      </c>
      <c r="B26" s="14">
        <f>'Pages 14-15'!G23</f>
        <v>490.54999999999995</v>
      </c>
      <c r="C26" s="14">
        <v>662.39999999999986</v>
      </c>
      <c r="D26" s="14">
        <f>'Pages 14-15'!I23</f>
        <v>1525.45</v>
      </c>
      <c r="E26" s="14">
        <v>1162.8</v>
      </c>
      <c r="F26" s="14">
        <f>'Pages 14-15'!K23</f>
        <v>2652.2</v>
      </c>
      <c r="G26" s="14">
        <v>2277.4</v>
      </c>
      <c r="H26" s="14">
        <f>'Pages 14-15'!L23</f>
        <v>4007.3500000000004</v>
      </c>
      <c r="I26" s="14">
        <v>3528.25</v>
      </c>
      <c r="J26" s="14">
        <v>6901.95</v>
      </c>
      <c r="K26" s="14">
        <v>6034.9999999999991</v>
      </c>
      <c r="L26" s="14">
        <v>10010.249999999998</v>
      </c>
      <c r="M26" s="14">
        <v>9062.7499999999982</v>
      </c>
      <c r="N26" s="14">
        <v>29473.050000000003</v>
      </c>
      <c r="O26" s="14">
        <v>28888.049999999996</v>
      </c>
      <c r="P26" s="388" t="str">
        <f t="shared" si="0"/>
        <v>Schaffhausen</v>
      </c>
    </row>
    <row r="27" spans="1:16" ht="18.899999999999999" customHeight="1">
      <c r="A27" s="24" t="str">
        <f>'Page 9'!$A$30</f>
        <v>Herisau</v>
      </c>
      <c r="B27" s="14">
        <f>'Pages 14-15'!G24</f>
        <v>633.95000000000005</v>
      </c>
      <c r="C27" s="14">
        <v>224</v>
      </c>
      <c r="D27" s="14">
        <f>'Pages 14-15'!I24</f>
        <v>1764.6500000000003</v>
      </c>
      <c r="E27" s="14">
        <v>1132.25</v>
      </c>
      <c r="F27" s="14">
        <f>'Pages 14-15'!K24</f>
        <v>2810.1</v>
      </c>
      <c r="G27" s="14">
        <v>2309.5</v>
      </c>
      <c r="H27" s="14">
        <f>'Pages 14-15'!L24</f>
        <v>3840.8500000000004</v>
      </c>
      <c r="I27" s="14">
        <v>3075.2000000000003</v>
      </c>
      <c r="J27" s="14">
        <v>6713.05</v>
      </c>
      <c r="K27" s="14">
        <v>5621.9000000000005</v>
      </c>
      <c r="L27" s="14">
        <v>10133.15</v>
      </c>
      <c r="M27" s="14">
        <v>8699.4</v>
      </c>
      <c r="N27" s="14">
        <v>29222.100000000002</v>
      </c>
      <c r="O27" s="14">
        <v>27540.35</v>
      </c>
      <c r="P27" s="388" t="str">
        <f t="shared" si="0"/>
        <v>Herisau</v>
      </c>
    </row>
    <row r="28" spans="1:16" ht="18.899999999999999" customHeight="1">
      <c r="A28" s="24" t="str">
        <f>'Page 9'!$A$31</f>
        <v>Appenzell</v>
      </c>
      <c r="B28" s="14">
        <f>'Pages 14-15'!G25</f>
        <v>661.45</v>
      </c>
      <c r="C28" s="14">
        <v>345</v>
      </c>
      <c r="D28" s="14">
        <f>'Pages 14-15'!I25</f>
        <v>1312.1</v>
      </c>
      <c r="E28" s="14">
        <v>902.7</v>
      </c>
      <c r="F28" s="14">
        <f>'Pages 14-15'!K25</f>
        <v>2148.3000000000002</v>
      </c>
      <c r="G28" s="14">
        <v>1705.25</v>
      </c>
      <c r="H28" s="14">
        <f>'Pages 14-15'!L25</f>
        <v>2903.25</v>
      </c>
      <c r="I28" s="14">
        <v>2721.7</v>
      </c>
      <c r="J28" s="14">
        <v>4812.7999999999993</v>
      </c>
      <c r="K28" s="14">
        <v>4604.55</v>
      </c>
      <c r="L28" s="14">
        <v>7131.0499999999993</v>
      </c>
      <c r="M28" s="14">
        <v>6850.0499999999993</v>
      </c>
      <c r="N28" s="14">
        <v>20825.25</v>
      </c>
      <c r="O28" s="14">
        <v>19889.5</v>
      </c>
      <c r="P28" s="388" t="str">
        <f t="shared" si="0"/>
        <v>Appenzell</v>
      </c>
    </row>
    <row r="29" spans="1:16" ht="18.899999999999999" customHeight="1">
      <c r="A29" s="24" t="str">
        <f>'Page 9'!$A$32</f>
        <v>St. Gall</v>
      </c>
      <c r="B29" s="14">
        <f>'Pages 14-15'!G26</f>
        <v>137.4</v>
      </c>
      <c r="C29" s="14">
        <v>0</v>
      </c>
      <c r="D29" s="14">
        <f>'Pages 14-15'!I26</f>
        <v>1052.25</v>
      </c>
      <c r="E29" s="14">
        <v>729.6</v>
      </c>
      <c r="F29" s="14">
        <f>'Pages 14-15'!K26</f>
        <v>2114.6999999999998</v>
      </c>
      <c r="G29" s="14">
        <v>1630.2</v>
      </c>
      <c r="H29" s="14">
        <f>'Pages 14-15'!L26</f>
        <v>3648</v>
      </c>
      <c r="I29" s="14">
        <v>3142.25</v>
      </c>
      <c r="J29" s="14">
        <v>6691.8</v>
      </c>
      <c r="K29" s="14">
        <v>6188.95</v>
      </c>
      <c r="L29" s="14">
        <v>10706.300000000001</v>
      </c>
      <c r="M29" s="14">
        <v>10054.799999999999</v>
      </c>
      <c r="N29" s="14">
        <v>32966.5</v>
      </c>
      <c r="O29" s="14">
        <v>32127.5</v>
      </c>
      <c r="P29" s="388" t="str">
        <f t="shared" si="0"/>
        <v>St. Gall</v>
      </c>
    </row>
    <row r="30" spans="1:16" ht="18.899999999999999" customHeight="1">
      <c r="A30" s="24" t="str">
        <f>'Page 9'!$A$33</f>
        <v>Chur</v>
      </c>
      <c r="B30" s="14">
        <f>'Pages 14-15'!G27</f>
        <v>0</v>
      </c>
      <c r="C30" s="14">
        <v>0</v>
      </c>
      <c r="D30" s="14">
        <f>'Pages 14-15'!I27</f>
        <v>259.19</v>
      </c>
      <c r="E30" s="14">
        <v>169</v>
      </c>
      <c r="F30" s="14">
        <f>'Pages 14-15'!K27</f>
        <v>1366.8</v>
      </c>
      <c r="G30" s="14">
        <v>1099</v>
      </c>
      <c r="H30" s="14">
        <f>'Pages 14-15'!L27</f>
        <v>2705.06</v>
      </c>
      <c r="I30" s="14">
        <v>2287</v>
      </c>
      <c r="J30" s="14">
        <v>5288.41</v>
      </c>
      <c r="K30" s="14">
        <v>4674</v>
      </c>
      <c r="L30" s="14">
        <v>8216.68</v>
      </c>
      <c r="M30" s="14">
        <v>7491</v>
      </c>
      <c r="N30" s="14">
        <v>26382.86</v>
      </c>
      <c r="O30" s="14">
        <v>25523</v>
      </c>
      <c r="P30" s="388" t="str">
        <f t="shared" si="0"/>
        <v>Chur</v>
      </c>
    </row>
    <row r="31" spans="1:16" ht="18.899999999999999" customHeight="1">
      <c r="A31" s="24" t="str">
        <f>'Page 9'!$A$34</f>
        <v>Aarau</v>
      </c>
      <c r="B31" s="14">
        <f>'Pages 14-15'!G28</f>
        <v>268.8</v>
      </c>
      <c r="C31" s="14">
        <v>56</v>
      </c>
      <c r="D31" s="14">
        <f>'Pages 14-15'!I28</f>
        <v>826.55000000000007</v>
      </c>
      <c r="E31" s="14">
        <v>651.85</v>
      </c>
      <c r="F31" s="14">
        <f>'Pages 14-15'!K28</f>
        <v>1729.3</v>
      </c>
      <c r="G31" s="14">
        <v>1496.3000000000002</v>
      </c>
      <c r="H31" s="14">
        <f>'Pages 14-15'!L28</f>
        <v>2723.85</v>
      </c>
      <c r="I31" s="14">
        <v>2432.65</v>
      </c>
      <c r="J31" s="14">
        <v>5134.1000000000004</v>
      </c>
      <c r="K31" s="14">
        <v>4757.75</v>
      </c>
      <c r="L31" s="14">
        <v>7938.5499999999993</v>
      </c>
      <c r="M31" s="14">
        <v>7580.15</v>
      </c>
      <c r="N31" s="14">
        <v>25394.9</v>
      </c>
      <c r="O31" s="14">
        <v>24926.7</v>
      </c>
      <c r="P31" s="388" t="str">
        <f t="shared" si="0"/>
        <v>Aarau</v>
      </c>
    </row>
    <row r="32" spans="1:16" ht="18.899999999999999" customHeight="1">
      <c r="A32" s="24" t="str">
        <f>'Page 9'!$A$35</f>
        <v>Frauenfeld</v>
      </c>
      <c r="B32" s="14">
        <f>'Pages 14-15'!G29</f>
        <v>0</v>
      </c>
      <c r="C32" s="14">
        <v>0</v>
      </c>
      <c r="D32" s="14">
        <f>'Pages 14-15'!I29</f>
        <v>524.55000000000007</v>
      </c>
      <c r="E32" s="14">
        <v>357.15</v>
      </c>
      <c r="F32" s="14">
        <f>'Pages 14-15'!K29</f>
        <v>1516.05</v>
      </c>
      <c r="G32" s="14">
        <v>1236.45</v>
      </c>
      <c r="H32" s="14">
        <f>'Pages 14-15'!L29</f>
        <v>2901.6000000000004</v>
      </c>
      <c r="I32" s="14">
        <v>2566.8000000000002</v>
      </c>
      <c r="J32" s="14">
        <v>5655.7500000000009</v>
      </c>
      <c r="K32" s="14">
        <v>5345.5999999999995</v>
      </c>
      <c r="L32" s="14">
        <v>8649</v>
      </c>
      <c r="M32" s="14">
        <v>8375.5499999999993</v>
      </c>
      <c r="N32" s="14">
        <v>25785.15</v>
      </c>
      <c r="O32" s="14">
        <v>25450.35</v>
      </c>
      <c r="P32" s="388" t="str">
        <f t="shared" si="0"/>
        <v>Frauenfeld</v>
      </c>
    </row>
    <row r="33" spans="1:16" ht="18.899999999999999" customHeight="1">
      <c r="A33" s="24" t="str">
        <f>'Page 9'!$A$36</f>
        <v>Bellinzona</v>
      </c>
      <c r="B33" s="14">
        <f>'Pages 14-15'!G30</f>
        <v>314.3</v>
      </c>
      <c r="C33" s="14">
        <v>40</v>
      </c>
      <c r="D33" s="14">
        <f>'Pages 14-15'!I30</f>
        <v>912.65</v>
      </c>
      <c r="E33" s="14">
        <v>197.6</v>
      </c>
      <c r="F33" s="14">
        <f>'Pages 14-15'!K30</f>
        <v>1322.4499999999998</v>
      </c>
      <c r="G33" s="14">
        <v>674.05</v>
      </c>
      <c r="H33" s="14">
        <f>'Pages 14-15'!L30</f>
        <v>1931.9</v>
      </c>
      <c r="I33" s="14">
        <v>1057.9000000000001</v>
      </c>
      <c r="J33" s="14">
        <v>4460.45</v>
      </c>
      <c r="K33" s="14">
        <v>2819.0499999999997</v>
      </c>
      <c r="L33" s="14">
        <v>7952.7</v>
      </c>
      <c r="M33" s="14">
        <v>5904.75</v>
      </c>
      <c r="N33" s="14">
        <v>29672.35</v>
      </c>
      <c r="O33" s="14">
        <v>26985</v>
      </c>
      <c r="P33" s="388" t="str">
        <f t="shared" si="0"/>
        <v>Bellinzona</v>
      </c>
    </row>
    <row r="34" spans="1:16" ht="18.899999999999999" customHeight="1">
      <c r="A34" s="24" t="str">
        <f>'Page 9'!$A$37</f>
        <v>Lausanne</v>
      </c>
      <c r="B34" s="14">
        <f>'Pages 14-15'!G31</f>
        <v>0</v>
      </c>
      <c r="C34" s="14">
        <v>0</v>
      </c>
      <c r="D34" s="14">
        <f>'Pages 14-15'!I31</f>
        <v>220.05</v>
      </c>
      <c r="E34" s="14">
        <v>0</v>
      </c>
      <c r="F34" s="14">
        <f>'Pages 14-15'!K31</f>
        <v>1720.35</v>
      </c>
      <c r="G34" s="14">
        <v>968.2</v>
      </c>
      <c r="H34" s="14">
        <f>'Pages 14-15'!L31</f>
        <v>4035.85</v>
      </c>
      <c r="I34" s="14">
        <v>3004.6499999999996</v>
      </c>
      <c r="J34" s="14">
        <v>8891.1999999999989</v>
      </c>
      <c r="K34" s="14">
        <v>8137.8</v>
      </c>
      <c r="L34" s="14">
        <v>12334.65</v>
      </c>
      <c r="M34" s="14">
        <v>11674.849999999999</v>
      </c>
      <c r="N34" s="14">
        <v>33597.599999999999</v>
      </c>
      <c r="O34" s="14">
        <v>32677.599999999999</v>
      </c>
      <c r="P34" s="388" t="str">
        <f t="shared" si="0"/>
        <v>Lausanne</v>
      </c>
    </row>
    <row r="35" spans="1:16" ht="18.899999999999999" customHeight="1">
      <c r="A35" s="24" t="str">
        <f>'Page 9'!$A$38</f>
        <v>Sion</v>
      </c>
      <c r="B35" s="14">
        <f>'Pages 14-15'!G32</f>
        <v>449.19999999999993</v>
      </c>
      <c r="C35" s="14">
        <v>34</v>
      </c>
      <c r="D35" s="14">
        <f>'Pages 14-15'!I32</f>
        <v>1220.2999999999997</v>
      </c>
      <c r="E35" s="14">
        <v>180.45</v>
      </c>
      <c r="F35" s="14">
        <f>'Pages 14-15'!K32</f>
        <v>2205.4</v>
      </c>
      <c r="G35" s="14">
        <v>982.85</v>
      </c>
      <c r="H35" s="14">
        <f>'Pages 14-15'!L32</f>
        <v>3264.1000000000004</v>
      </c>
      <c r="I35" s="14">
        <v>2271.75</v>
      </c>
      <c r="J35" s="14">
        <v>5692.15</v>
      </c>
      <c r="K35" s="14">
        <v>4576.8999999999996</v>
      </c>
      <c r="L35" s="14">
        <v>8442.6</v>
      </c>
      <c r="M35" s="14">
        <v>7222.6500000000005</v>
      </c>
      <c r="N35" s="14">
        <v>29961.9</v>
      </c>
      <c r="O35" s="14">
        <v>27896.450000000004</v>
      </c>
      <c r="P35" s="388" t="str">
        <f t="shared" si="0"/>
        <v>Sion</v>
      </c>
    </row>
    <row r="36" spans="1:16" ht="18.899999999999999" customHeight="1">
      <c r="A36" s="24" t="str">
        <f>'Page 9'!$A$39</f>
        <v>Neuchâtel</v>
      </c>
      <c r="B36" s="14">
        <f>'Pages 14-15'!G33</f>
        <v>555.1</v>
      </c>
      <c r="C36" s="14">
        <v>414.75</v>
      </c>
      <c r="D36" s="14">
        <f>'Pages 14-15'!I33</f>
        <v>1427.15</v>
      </c>
      <c r="E36" s="14">
        <v>1022.8500000000001</v>
      </c>
      <c r="F36" s="14">
        <f>'Pages 14-15'!K33</f>
        <v>2927.3</v>
      </c>
      <c r="G36" s="14">
        <v>2282.9499999999998</v>
      </c>
      <c r="H36" s="14">
        <f>'Pages 14-15'!L33</f>
        <v>4341.8</v>
      </c>
      <c r="I36" s="14">
        <v>3582.8</v>
      </c>
      <c r="J36" s="14">
        <v>8745.1</v>
      </c>
      <c r="K36" s="14">
        <v>7904.7</v>
      </c>
      <c r="L36" s="14">
        <v>12996.949999999999</v>
      </c>
      <c r="M36" s="14">
        <v>12343.15</v>
      </c>
      <c r="N36" s="14">
        <v>36636.149999999994</v>
      </c>
      <c r="O36" s="14">
        <v>35817.15</v>
      </c>
      <c r="P36" s="388" t="str">
        <f t="shared" si="0"/>
        <v>Neuchâtel</v>
      </c>
    </row>
    <row r="37" spans="1:16" ht="18.899999999999999" customHeight="1">
      <c r="A37" s="24" t="str">
        <f>'Page 9'!$A$40</f>
        <v>Geneva</v>
      </c>
      <c r="B37" s="14">
        <f>'Pages 14-15'!G34</f>
        <v>25</v>
      </c>
      <c r="C37" s="14">
        <v>25</v>
      </c>
      <c r="D37" s="14">
        <f>'Pages 14-15'!I34</f>
        <v>25</v>
      </c>
      <c r="E37" s="14">
        <v>25</v>
      </c>
      <c r="F37" s="14">
        <f>'Pages 14-15'!K34</f>
        <v>25</v>
      </c>
      <c r="G37" s="14">
        <v>25</v>
      </c>
      <c r="H37" s="14">
        <f>'Pages 14-15'!L34</f>
        <v>786.75</v>
      </c>
      <c r="I37" s="14">
        <v>715.65</v>
      </c>
      <c r="J37" s="14">
        <v>3731.1</v>
      </c>
      <c r="K37" s="14">
        <v>3536.3</v>
      </c>
      <c r="L37" s="14">
        <v>7365.65</v>
      </c>
      <c r="M37" s="14">
        <v>7032.5999999999995</v>
      </c>
      <c r="N37" s="14">
        <v>30441.049999999996</v>
      </c>
      <c r="O37" s="14">
        <v>29750.299999999996</v>
      </c>
      <c r="P37" s="388" t="str">
        <f t="shared" si="0"/>
        <v>Geneva</v>
      </c>
    </row>
    <row r="38" spans="1:16" ht="18.899999999999999" customHeight="1">
      <c r="A38" s="24" t="str">
        <f>'Page 9'!$A$41</f>
        <v>Delémont</v>
      </c>
      <c r="B38" s="14">
        <f>'Pages 14-15'!G35</f>
        <v>96.35</v>
      </c>
      <c r="C38" s="14">
        <v>0</v>
      </c>
      <c r="D38" s="14">
        <f>'Pages 14-15'!I35</f>
        <v>876.5</v>
      </c>
      <c r="E38" s="14">
        <v>261.45</v>
      </c>
      <c r="F38" s="14">
        <f>'Pages 14-15'!K35</f>
        <v>2208.1</v>
      </c>
      <c r="G38" s="14">
        <v>1243.2</v>
      </c>
      <c r="H38" s="14">
        <f>'Pages 14-15'!L35</f>
        <v>3712.0500000000006</v>
      </c>
      <c r="I38" s="14">
        <v>2731.95</v>
      </c>
      <c r="J38" s="14">
        <v>7317.7000000000007</v>
      </c>
      <c r="K38" s="14">
        <v>6093.05</v>
      </c>
      <c r="L38" s="14">
        <v>11142.099999999999</v>
      </c>
      <c r="M38" s="14">
        <v>9895.9500000000007</v>
      </c>
      <c r="N38" s="14">
        <v>33036.699999999997</v>
      </c>
      <c r="O38" s="14">
        <v>31519.599999999999</v>
      </c>
      <c r="P38" s="388" t="str">
        <f t="shared" si="0"/>
        <v>Delémont</v>
      </c>
    </row>
    <row r="39" spans="1:16" ht="18.899999999999999" customHeight="1">
      <c r="A39" s="24"/>
      <c r="B39" s="123"/>
      <c r="C39" s="123"/>
      <c r="D39" s="123"/>
      <c r="E39" s="123"/>
      <c r="F39" s="123"/>
      <c r="G39" s="123"/>
      <c r="H39" s="123"/>
      <c r="I39" s="123"/>
      <c r="J39" s="14"/>
      <c r="K39" s="14"/>
      <c r="L39" s="14"/>
      <c r="M39" s="14"/>
      <c r="N39" s="14"/>
      <c r="O39" s="14"/>
      <c r="P39" s="388"/>
    </row>
    <row r="40" spans="1:16" ht="18.899999999999999" customHeight="1">
      <c r="B40" s="15"/>
      <c r="C40" s="15"/>
      <c r="D40" s="15"/>
      <c r="E40" s="15"/>
      <c r="F40" s="15"/>
      <c r="G40" s="15"/>
      <c r="H40" s="15"/>
      <c r="I40" s="15"/>
      <c r="J40" s="14"/>
      <c r="K40" s="14"/>
      <c r="L40" s="14"/>
      <c r="M40" s="14"/>
      <c r="N40" s="14"/>
      <c r="O40" s="14"/>
      <c r="P40" s="388"/>
    </row>
    <row r="41" spans="1:16" ht="18.899999999999999" customHeight="1">
      <c r="A41" s="97"/>
      <c r="B41" s="123"/>
      <c r="C41" s="123"/>
      <c r="D41" s="123"/>
      <c r="E41" s="123"/>
      <c r="F41" s="123"/>
      <c r="G41" s="123"/>
      <c r="H41" s="123"/>
      <c r="I41" s="123"/>
      <c r="J41" s="14"/>
      <c r="K41" s="14"/>
      <c r="L41" s="14"/>
      <c r="M41" s="14"/>
      <c r="N41" s="14"/>
      <c r="O41" s="14"/>
      <c r="P41" s="388"/>
    </row>
    <row r="42" spans="1:16" ht="18.899999999999999" customHeight="1">
      <c r="A42" s="24" t="str">
        <f>'Page 9'!$A$43</f>
        <v>Direct federal tax</v>
      </c>
      <c r="B42" s="10">
        <f>'Pages 14-15'!G37</f>
        <v>0</v>
      </c>
      <c r="C42" s="14">
        <v>0</v>
      </c>
      <c r="D42" s="14">
        <f>'Pages 14-15'!I37</f>
        <v>0</v>
      </c>
      <c r="E42" s="14">
        <v>0</v>
      </c>
      <c r="F42" s="14">
        <f>'Pages 14-15'!K37</f>
        <v>79.900000000000006</v>
      </c>
      <c r="G42" s="14">
        <v>0</v>
      </c>
      <c r="H42" s="14">
        <f>'Pages 14-15'!L37</f>
        <v>168.7</v>
      </c>
      <c r="I42" s="14">
        <v>25</v>
      </c>
      <c r="J42" s="14">
        <v>507.7</v>
      </c>
      <c r="K42" s="14">
        <v>192</v>
      </c>
      <c r="L42" s="14">
        <v>1071.4000000000001</v>
      </c>
      <c r="M42" s="14">
        <v>580</v>
      </c>
      <c r="N42" s="14">
        <v>8370.7999999999993</v>
      </c>
      <c r="O42" s="14">
        <v>6413</v>
      </c>
      <c r="P42" s="388" t="str">
        <f t="shared" si="0"/>
        <v>Direct federal tax</v>
      </c>
    </row>
    <row r="43" spans="1:16" ht="18.899999999999999" customHeight="1">
      <c r="A43" s="103"/>
      <c r="B43" s="124"/>
      <c r="C43" s="124"/>
      <c r="D43" s="124"/>
      <c r="E43" s="124"/>
      <c r="F43" s="124"/>
      <c r="G43" s="124"/>
      <c r="H43" s="124"/>
      <c r="I43" s="124"/>
      <c r="J43" s="14"/>
      <c r="K43" s="14"/>
      <c r="L43" s="14"/>
      <c r="M43" s="14"/>
      <c r="N43" s="14"/>
      <c r="O43" s="14"/>
      <c r="P43" s="388"/>
    </row>
    <row r="44" spans="1:16" ht="18.899999999999999" customHeight="1">
      <c r="A44" s="87"/>
      <c r="B44" s="887" t="s">
        <v>101</v>
      </c>
      <c r="C44" s="891"/>
      <c r="D44" s="891"/>
      <c r="E44" s="891"/>
      <c r="F44" s="891"/>
      <c r="G44" s="891"/>
      <c r="H44" s="891"/>
      <c r="I44" s="892"/>
      <c r="J44" s="887" t="str">
        <f>B44</f>
        <v>Income distribution  70 : 30</v>
      </c>
      <c r="K44" s="885"/>
      <c r="L44" s="885"/>
      <c r="M44" s="885"/>
      <c r="N44" s="885"/>
      <c r="O44" s="886"/>
      <c r="P44" s="388"/>
    </row>
    <row r="45" spans="1:16" ht="18.899999999999999" customHeight="1">
      <c r="A45" s="24" t="str">
        <f>'Page 9'!$A$16</f>
        <v>Zurich</v>
      </c>
      <c r="B45" s="14">
        <f t="shared" ref="B45:B70" si="1">B13</f>
        <v>620.5</v>
      </c>
      <c r="C45" s="14">
        <v>162.5</v>
      </c>
      <c r="D45" s="14">
        <f t="shared" ref="D45:D70" si="2">D13</f>
        <v>1238.8000000000002</v>
      </c>
      <c r="E45" s="14">
        <v>682.35000000000014</v>
      </c>
      <c r="F45" s="14">
        <f t="shared" ref="F45:F70" si="3">F13</f>
        <v>2024.25</v>
      </c>
      <c r="G45" s="14">
        <v>1321.25</v>
      </c>
      <c r="H45" s="14">
        <f t="shared" ref="H45:H70" si="4">H13</f>
        <v>2883</v>
      </c>
      <c r="I45" s="14">
        <v>2138.75</v>
      </c>
      <c r="J45" s="14">
        <v>5218.8</v>
      </c>
      <c r="K45" s="14">
        <v>4108.1499999999996</v>
      </c>
      <c r="L45" s="14">
        <v>7992</v>
      </c>
      <c r="M45" s="14">
        <v>6821.8</v>
      </c>
      <c r="N45" s="14">
        <v>24848.7</v>
      </c>
      <c r="O45" s="14">
        <v>23220.5</v>
      </c>
      <c r="P45" s="388" t="str">
        <f t="shared" si="0"/>
        <v>Zurich</v>
      </c>
    </row>
    <row r="46" spans="1:16" ht="18.899999999999999" customHeight="1">
      <c r="A46" s="24" t="str">
        <f>'Page 9'!$A$17</f>
        <v>Berne</v>
      </c>
      <c r="B46" s="14">
        <f t="shared" si="1"/>
        <v>638.20000000000005</v>
      </c>
      <c r="C46" s="14">
        <v>364.05</v>
      </c>
      <c r="D46" s="14">
        <f t="shared" si="2"/>
        <v>1878.45</v>
      </c>
      <c r="E46" s="14">
        <v>1469.9</v>
      </c>
      <c r="F46" s="14">
        <f t="shared" si="3"/>
        <v>3624.6</v>
      </c>
      <c r="G46" s="14">
        <v>3065.8</v>
      </c>
      <c r="H46" s="14">
        <f t="shared" si="4"/>
        <v>5354.25</v>
      </c>
      <c r="I46" s="14">
        <v>4790.7000000000007</v>
      </c>
      <c r="J46" s="14">
        <v>8553.7999999999993</v>
      </c>
      <c r="K46" s="14">
        <v>7953.85</v>
      </c>
      <c r="L46" s="14">
        <v>12038.45</v>
      </c>
      <c r="M46" s="14">
        <v>11380.2</v>
      </c>
      <c r="N46" s="14">
        <v>33523.15</v>
      </c>
      <c r="O46" s="14">
        <v>31996.1</v>
      </c>
      <c r="P46" s="388" t="str">
        <f t="shared" si="0"/>
        <v>Berne</v>
      </c>
    </row>
    <row r="47" spans="1:16" ht="18.899999999999999" customHeight="1">
      <c r="A47" s="24" t="str">
        <f>'Page 9'!$A$18</f>
        <v>Lucerne</v>
      </c>
      <c r="B47" s="14">
        <f t="shared" si="1"/>
        <v>260.89999999999998</v>
      </c>
      <c r="C47" s="14">
        <v>50</v>
      </c>
      <c r="D47" s="14">
        <f t="shared" si="2"/>
        <v>1452.3000000000002</v>
      </c>
      <c r="E47" s="14">
        <v>501.40000000000003</v>
      </c>
      <c r="F47" s="14">
        <f t="shared" si="3"/>
        <v>2651.1000000000004</v>
      </c>
      <c r="G47" s="14">
        <v>1685.4</v>
      </c>
      <c r="H47" s="14">
        <f t="shared" si="4"/>
        <v>3849.9</v>
      </c>
      <c r="I47" s="14">
        <v>2867.6000000000004</v>
      </c>
      <c r="J47" s="14">
        <v>6597.2000000000007</v>
      </c>
      <c r="K47" s="14">
        <v>5498.2999999999993</v>
      </c>
      <c r="L47" s="14">
        <v>9411</v>
      </c>
      <c r="M47" s="14">
        <v>8395.4</v>
      </c>
      <c r="N47" s="14">
        <v>26314.1</v>
      </c>
      <c r="O47" s="14">
        <v>24876.300000000003</v>
      </c>
      <c r="P47" s="388" t="str">
        <f t="shared" si="0"/>
        <v>Lucerne</v>
      </c>
    </row>
    <row r="48" spans="1:16" ht="18.899999999999999" customHeight="1">
      <c r="A48" s="24" t="str">
        <f>'Page 9'!$A$19</f>
        <v>Altdorf</v>
      </c>
      <c r="B48" s="14">
        <f t="shared" si="1"/>
        <v>100</v>
      </c>
      <c r="C48" s="14">
        <v>100</v>
      </c>
      <c r="D48" s="14">
        <f t="shared" si="2"/>
        <v>1273.703</v>
      </c>
      <c r="E48" s="14">
        <v>976.56299999999999</v>
      </c>
      <c r="F48" s="14">
        <f t="shared" si="3"/>
        <v>2581.1189999999997</v>
      </c>
      <c r="G48" s="14">
        <v>2283.9789999999998</v>
      </c>
      <c r="H48" s="14">
        <f t="shared" si="4"/>
        <v>3903.3919999999994</v>
      </c>
      <c r="I48" s="14">
        <v>3383.3969999999995</v>
      </c>
      <c r="J48" s="14">
        <v>6414.2250000000004</v>
      </c>
      <c r="K48" s="14">
        <v>5686.2319999999991</v>
      </c>
      <c r="L48" s="14">
        <v>8731.9169999999995</v>
      </c>
      <c r="M48" s="14">
        <v>8078.2089999999989</v>
      </c>
      <c r="N48" s="14">
        <v>21627.793000000001</v>
      </c>
      <c r="O48" s="14">
        <v>20810.657999999996</v>
      </c>
      <c r="P48" s="388" t="str">
        <f t="shared" si="0"/>
        <v>Altdorf</v>
      </c>
    </row>
    <row r="49" spans="1:16" ht="18.899999999999999" customHeight="1">
      <c r="A49" s="24" t="str">
        <f>'Page 9'!$A$20</f>
        <v>Schwyz</v>
      </c>
      <c r="B49" s="14">
        <f t="shared" si="1"/>
        <v>655.65</v>
      </c>
      <c r="C49" s="14">
        <v>487</v>
      </c>
      <c r="D49" s="14">
        <f t="shared" si="2"/>
        <v>1340.9</v>
      </c>
      <c r="E49" s="14">
        <v>1109</v>
      </c>
      <c r="F49" s="14">
        <f t="shared" si="3"/>
        <v>2313.8000000000002</v>
      </c>
      <c r="G49" s="14">
        <v>1849</v>
      </c>
      <c r="H49" s="14">
        <f t="shared" si="4"/>
        <v>3379.75</v>
      </c>
      <c r="I49" s="14">
        <v>2733</v>
      </c>
      <c r="J49" s="14">
        <v>5076</v>
      </c>
      <c r="K49" s="14">
        <v>4243</v>
      </c>
      <c r="L49" s="14">
        <v>7364.4500000000007</v>
      </c>
      <c r="M49" s="14">
        <v>6341</v>
      </c>
      <c r="N49" s="14">
        <v>21450.350000000002</v>
      </c>
      <c r="O49" s="14">
        <v>19915</v>
      </c>
      <c r="P49" s="388" t="str">
        <f t="shared" si="0"/>
        <v>Schwyz</v>
      </c>
    </row>
    <row r="50" spans="1:16" ht="18.899999999999999" customHeight="1">
      <c r="A50" s="24" t="str">
        <f>'Page 9'!$A$21</f>
        <v>Sarnen</v>
      </c>
      <c r="B50" s="14">
        <f t="shared" si="1"/>
        <v>550.80000000000007</v>
      </c>
      <c r="C50" s="14">
        <v>110.14999999999999</v>
      </c>
      <c r="D50" s="14">
        <f t="shared" si="2"/>
        <v>1542.25</v>
      </c>
      <c r="E50" s="14">
        <v>1129.1500000000001</v>
      </c>
      <c r="F50" s="14">
        <f t="shared" si="3"/>
        <v>2575</v>
      </c>
      <c r="G50" s="14">
        <v>2120.6</v>
      </c>
      <c r="H50" s="14">
        <f t="shared" si="4"/>
        <v>3649.0499999999997</v>
      </c>
      <c r="I50" s="14">
        <v>3112</v>
      </c>
      <c r="J50" s="14">
        <v>5838.5</v>
      </c>
      <c r="K50" s="14">
        <v>5012.25</v>
      </c>
      <c r="L50" s="14">
        <v>8441</v>
      </c>
      <c r="M50" s="14">
        <v>7614.75</v>
      </c>
      <c r="N50" s="14">
        <v>20710.100000000002</v>
      </c>
      <c r="O50" s="14">
        <v>19649.8</v>
      </c>
      <c r="P50" s="388" t="str">
        <f t="shared" si="0"/>
        <v>Sarnen</v>
      </c>
    </row>
    <row r="51" spans="1:16" ht="18.899999999999999" customHeight="1">
      <c r="A51" s="24" t="str">
        <f>'Page 9'!$A$22</f>
        <v>Stans</v>
      </c>
      <c r="B51" s="14">
        <f t="shared" si="1"/>
        <v>212.55</v>
      </c>
      <c r="C51" s="14">
        <v>156.75</v>
      </c>
      <c r="D51" s="14">
        <f t="shared" si="2"/>
        <v>867.75</v>
      </c>
      <c r="E51" s="14">
        <v>758.7</v>
      </c>
      <c r="F51" s="14">
        <f t="shared" si="3"/>
        <v>1856.2</v>
      </c>
      <c r="G51" s="14">
        <v>1703.7999999999997</v>
      </c>
      <c r="H51" s="14">
        <f t="shared" si="4"/>
        <v>2904.9</v>
      </c>
      <c r="I51" s="14">
        <v>2759.8999999999996</v>
      </c>
      <c r="J51" s="14">
        <v>5264.8</v>
      </c>
      <c r="K51" s="14">
        <v>5089.6000000000004</v>
      </c>
      <c r="L51" s="14">
        <v>7935.9</v>
      </c>
      <c r="M51" s="14">
        <v>7772.2999999999993</v>
      </c>
      <c r="N51" s="14">
        <v>22226.649999999998</v>
      </c>
      <c r="O51" s="14">
        <v>21668.35</v>
      </c>
      <c r="P51" s="388" t="str">
        <f t="shared" si="0"/>
        <v>Stans</v>
      </c>
    </row>
    <row r="52" spans="1:16" ht="18.899999999999999" customHeight="1">
      <c r="A52" s="24" t="str">
        <f>'Page 9'!$A$23</f>
        <v>Glarus</v>
      </c>
      <c r="B52" s="14">
        <f t="shared" si="1"/>
        <v>873.75</v>
      </c>
      <c r="C52" s="14">
        <v>314.95</v>
      </c>
      <c r="D52" s="14">
        <f t="shared" si="2"/>
        <v>1835.1499999999999</v>
      </c>
      <c r="E52" s="14">
        <v>1219.2</v>
      </c>
      <c r="F52" s="14">
        <f t="shared" si="3"/>
        <v>3036.5999999999995</v>
      </c>
      <c r="G52" s="14">
        <v>2268.25</v>
      </c>
      <c r="H52" s="14">
        <f t="shared" si="4"/>
        <v>3992.8499999999995</v>
      </c>
      <c r="I52" s="14">
        <v>3204.2</v>
      </c>
      <c r="J52" s="14">
        <v>6551.9</v>
      </c>
      <c r="K52" s="14">
        <v>5660.4</v>
      </c>
      <c r="L52" s="14">
        <v>9391.65</v>
      </c>
      <c r="M52" s="14">
        <v>8549.65</v>
      </c>
      <c r="N52" s="14">
        <v>26212.799999999996</v>
      </c>
      <c r="O52" s="14">
        <v>24709.149999999998</v>
      </c>
      <c r="P52" s="388" t="str">
        <f t="shared" si="0"/>
        <v>Glarus</v>
      </c>
    </row>
    <row r="53" spans="1:16" ht="18.899999999999999" customHeight="1">
      <c r="A53" s="24" t="str">
        <f>'Page 9'!$A$24</f>
        <v>Zug</v>
      </c>
      <c r="B53" s="14">
        <f t="shared" si="1"/>
        <v>78.95</v>
      </c>
      <c r="C53" s="14">
        <v>0</v>
      </c>
      <c r="D53" s="14">
        <f t="shared" si="2"/>
        <v>390.40000000000003</v>
      </c>
      <c r="E53" s="14">
        <v>150.44999999999999</v>
      </c>
      <c r="F53" s="14">
        <f t="shared" si="3"/>
        <v>801.24999999999989</v>
      </c>
      <c r="G53" s="14">
        <v>497.69999999999993</v>
      </c>
      <c r="H53" s="14">
        <f t="shared" si="4"/>
        <v>1246.3999999999999</v>
      </c>
      <c r="I53" s="14">
        <v>922.35</v>
      </c>
      <c r="J53" s="14">
        <v>2051</v>
      </c>
      <c r="K53" s="14">
        <v>1788.7499999999998</v>
      </c>
      <c r="L53" s="14">
        <v>3015</v>
      </c>
      <c r="M53" s="14">
        <v>2626.15</v>
      </c>
      <c r="N53" s="14">
        <v>11767.300000000001</v>
      </c>
      <c r="O53" s="14">
        <v>10670.649999999998</v>
      </c>
      <c r="P53" s="388" t="str">
        <f t="shared" si="0"/>
        <v>Zug</v>
      </c>
    </row>
    <row r="54" spans="1:16" ht="18.899999999999999" customHeight="1">
      <c r="A54" s="24" t="str">
        <f>'Page 9'!$A$25</f>
        <v>Fribourg</v>
      </c>
      <c r="B54" s="14">
        <f t="shared" si="1"/>
        <v>487.55</v>
      </c>
      <c r="C54" s="14">
        <v>325.80000000000007</v>
      </c>
      <c r="D54" s="14">
        <f t="shared" si="2"/>
        <v>1429.3</v>
      </c>
      <c r="E54" s="14">
        <v>1079.1499999999999</v>
      </c>
      <c r="F54" s="14">
        <f t="shared" si="3"/>
        <v>2481.7000000000003</v>
      </c>
      <c r="G54" s="14">
        <v>2056.1</v>
      </c>
      <c r="H54" s="14">
        <f t="shared" si="4"/>
        <v>3692.05</v>
      </c>
      <c r="I54" s="14">
        <v>3282.7000000000003</v>
      </c>
      <c r="J54" s="14">
        <v>6666.15</v>
      </c>
      <c r="K54" s="14">
        <v>6204.15</v>
      </c>
      <c r="L54" s="14">
        <v>9976.5</v>
      </c>
      <c r="M54" s="14">
        <v>9601.5000000000018</v>
      </c>
      <c r="N54" s="14">
        <v>31299.200000000001</v>
      </c>
      <c r="O54" s="14">
        <v>30659.05</v>
      </c>
      <c r="P54" s="388" t="str">
        <f t="shared" si="0"/>
        <v>Fribourg</v>
      </c>
    </row>
    <row r="55" spans="1:16" ht="18.899999999999999" customHeight="1">
      <c r="A55" s="24" t="str">
        <f>'Page 9'!$A$26</f>
        <v>Solothurn</v>
      </c>
      <c r="B55" s="14">
        <f t="shared" si="1"/>
        <v>735.85</v>
      </c>
      <c r="C55" s="14">
        <v>376</v>
      </c>
      <c r="D55" s="14">
        <f t="shared" si="2"/>
        <v>2041.8</v>
      </c>
      <c r="E55" s="14">
        <v>1580.55</v>
      </c>
      <c r="F55" s="14">
        <f t="shared" si="3"/>
        <v>3474.1499999999996</v>
      </c>
      <c r="G55" s="14">
        <v>3029</v>
      </c>
      <c r="H55" s="14">
        <f t="shared" si="4"/>
        <v>4503.95</v>
      </c>
      <c r="I55" s="14">
        <v>4267.05</v>
      </c>
      <c r="J55" s="14">
        <v>7844.9000000000005</v>
      </c>
      <c r="K55" s="14">
        <v>7224.95</v>
      </c>
      <c r="L55" s="14">
        <v>11622.35</v>
      </c>
      <c r="M55" s="14">
        <v>11089.5</v>
      </c>
      <c r="N55" s="14">
        <v>32945.75</v>
      </c>
      <c r="O55" s="14">
        <v>32179.75</v>
      </c>
      <c r="P55" s="388" t="str">
        <f t="shared" si="0"/>
        <v>Solothurn</v>
      </c>
    </row>
    <row r="56" spans="1:16" ht="18.899999999999999" customHeight="1">
      <c r="A56" s="24" t="str">
        <f>'Page 9'!$A$27</f>
        <v>Basel</v>
      </c>
      <c r="B56" s="14">
        <f t="shared" si="1"/>
        <v>0</v>
      </c>
      <c r="C56" s="14">
        <v>0</v>
      </c>
      <c r="D56" s="14">
        <f t="shared" si="2"/>
        <v>0</v>
      </c>
      <c r="E56" s="14">
        <v>0</v>
      </c>
      <c r="F56" s="14">
        <f t="shared" si="3"/>
        <v>289.25</v>
      </c>
      <c r="G56" s="14">
        <v>0</v>
      </c>
      <c r="H56" s="14">
        <f t="shared" si="4"/>
        <v>2451.0500000000002</v>
      </c>
      <c r="I56" s="14">
        <v>1249.55</v>
      </c>
      <c r="J56" s="14">
        <v>6728.4</v>
      </c>
      <c r="K56" s="14">
        <v>5526.9</v>
      </c>
      <c r="L56" s="14">
        <v>10981.7</v>
      </c>
      <c r="M56" s="14">
        <v>9780.2000000000007</v>
      </c>
      <c r="N56" s="14">
        <v>32394.2</v>
      </c>
      <c r="O56" s="14">
        <v>31118.85</v>
      </c>
      <c r="P56" s="388" t="str">
        <f t="shared" si="0"/>
        <v>Basel</v>
      </c>
    </row>
    <row r="57" spans="1:16" ht="18.899999999999999" customHeight="1">
      <c r="A57" s="24" t="str">
        <f>'Page 9'!$A$28</f>
        <v>Liestal</v>
      </c>
      <c r="B57" s="14">
        <f t="shared" si="1"/>
        <v>300.60000000000002</v>
      </c>
      <c r="C57" s="14">
        <v>280.3</v>
      </c>
      <c r="D57" s="14">
        <f t="shared" si="2"/>
        <v>421.20000000000005</v>
      </c>
      <c r="E57" s="14">
        <v>400.90000000000003</v>
      </c>
      <c r="F57" s="14">
        <f t="shared" si="3"/>
        <v>1218.8000000000002</v>
      </c>
      <c r="G57" s="14">
        <v>1053.1500000000001</v>
      </c>
      <c r="H57" s="14">
        <f t="shared" si="4"/>
        <v>2361.6</v>
      </c>
      <c r="I57" s="14">
        <v>2150.5</v>
      </c>
      <c r="J57" s="14">
        <v>5331.55</v>
      </c>
      <c r="K57" s="14">
        <v>5050.3500000000004</v>
      </c>
      <c r="L57" s="14">
        <v>9011.25</v>
      </c>
      <c r="M57" s="14">
        <v>8677.35</v>
      </c>
      <c r="N57" s="14">
        <v>31571.7</v>
      </c>
      <c r="O57" s="14">
        <v>31072.899999999998</v>
      </c>
      <c r="P57" s="388" t="str">
        <f t="shared" si="0"/>
        <v>Liestal</v>
      </c>
    </row>
    <row r="58" spans="1:16" ht="18.899999999999999" customHeight="1">
      <c r="A58" s="24" t="str">
        <f>'Page 9'!$A$29</f>
        <v>Schaffhausen</v>
      </c>
      <c r="B58" s="14">
        <f t="shared" si="1"/>
        <v>490.54999999999995</v>
      </c>
      <c r="C58" s="14">
        <v>308</v>
      </c>
      <c r="D58" s="14">
        <f t="shared" si="2"/>
        <v>1525.45</v>
      </c>
      <c r="E58" s="14">
        <v>1162.8</v>
      </c>
      <c r="F58" s="14">
        <f t="shared" si="3"/>
        <v>2652.2</v>
      </c>
      <c r="G58" s="14">
        <v>2277.4</v>
      </c>
      <c r="H58" s="14">
        <f t="shared" si="4"/>
        <v>4007.3500000000004</v>
      </c>
      <c r="I58" s="14">
        <v>3528.25</v>
      </c>
      <c r="J58" s="14">
        <v>6901.95</v>
      </c>
      <c r="K58" s="14">
        <v>6034.9999999999991</v>
      </c>
      <c r="L58" s="14">
        <v>10010.249999999998</v>
      </c>
      <c r="M58" s="14">
        <v>9062.7499999999982</v>
      </c>
      <c r="N58" s="14">
        <v>29473.050000000003</v>
      </c>
      <c r="O58" s="14">
        <v>28790.55</v>
      </c>
      <c r="P58" s="388" t="str">
        <f t="shared" si="0"/>
        <v>Schaffhausen</v>
      </c>
    </row>
    <row r="59" spans="1:16" ht="18.899999999999999" customHeight="1">
      <c r="A59" s="24" t="str">
        <f>'Page 9'!$A$30</f>
        <v>Herisau</v>
      </c>
      <c r="B59" s="14">
        <f t="shared" si="1"/>
        <v>633.95000000000005</v>
      </c>
      <c r="C59" s="14">
        <v>237.90000000000003</v>
      </c>
      <c r="D59" s="14">
        <f t="shared" si="2"/>
        <v>1764.6500000000003</v>
      </c>
      <c r="E59" s="14">
        <v>1211.3499999999999</v>
      </c>
      <c r="F59" s="14">
        <f t="shared" si="3"/>
        <v>2810.1</v>
      </c>
      <c r="G59" s="14">
        <v>2383.15</v>
      </c>
      <c r="H59" s="14">
        <f t="shared" si="4"/>
        <v>3840.8500000000004</v>
      </c>
      <c r="I59" s="14">
        <v>3148.85</v>
      </c>
      <c r="J59" s="14">
        <v>6713.05</v>
      </c>
      <c r="K59" s="14">
        <v>5894.6</v>
      </c>
      <c r="L59" s="14">
        <v>10133.15</v>
      </c>
      <c r="M59" s="14">
        <v>9086.9</v>
      </c>
      <c r="N59" s="14">
        <v>29222.100000000002</v>
      </c>
      <c r="O59" s="14">
        <v>27540.35</v>
      </c>
      <c r="P59" s="388" t="str">
        <f t="shared" si="0"/>
        <v>Herisau</v>
      </c>
    </row>
    <row r="60" spans="1:16" ht="18.899999999999999" customHeight="1">
      <c r="A60" s="24" t="str">
        <f>'Page 9'!$A$31</f>
        <v>Appenzell</v>
      </c>
      <c r="B60" s="14">
        <f t="shared" si="1"/>
        <v>661.45</v>
      </c>
      <c r="C60" s="14">
        <v>580</v>
      </c>
      <c r="D60" s="14">
        <f t="shared" si="2"/>
        <v>1312.1</v>
      </c>
      <c r="E60" s="14">
        <v>1182.6500000000001</v>
      </c>
      <c r="F60" s="14">
        <f t="shared" si="3"/>
        <v>2148.3000000000002</v>
      </c>
      <c r="G60" s="14">
        <v>1981.45</v>
      </c>
      <c r="H60" s="14">
        <f t="shared" si="4"/>
        <v>2903.25</v>
      </c>
      <c r="I60" s="14">
        <v>2721.7</v>
      </c>
      <c r="J60" s="14">
        <v>4812.7999999999993</v>
      </c>
      <c r="K60" s="14">
        <v>4604.55</v>
      </c>
      <c r="L60" s="14">
        <v>7131.0499999999993</v>
      </c>
      <c r="M60" s="14">
        <v>6850.0499999999993</v>
      </c>
      <c r="N60" s="14">
        <v>20825.25</v>
      </c>
      <c r="O60" s="14">
        <v>20099.75</v>
      </c>
      <c r="P60" s="388" t="str">
        <f t="shared" si="0"/>
        <v>Appenzell</v>
      </c>
    </row>
    <row r="61" spans="1:16" ht="18.899999999999999" customHeight="1">
      <c r="A61" s="24" t="str">
        <f>'Page 9'!$A$32</f>
        <v>St. Gall</v>
      </c>
      <c r="B61" s="14">
        <f t="shared" si="1"/>
        <v>137.4</v>
      </c>
      <c r="C61" s="14">
        <v>0</v>
      </c>
      <c r="D61" s="14">
        <f t="shared" si="2"/>
        <v>1052.25</v>
      </c>
      <c r="E61" s="14">
        <v>798</v>
      </c>
      <c r="F61" s="14">
        <f t="shared" si="3"/>
        <v>2114.6999999999998</v>
      </c>
      <c r="G61" s="14">
        <v>1698.6000000000001</v>
      </c>
      <c r="H61" s="14">
        <f t="shared" si="4"/>
        <v>3648</v>
      </c>
      <c r="I61" s="14">
        <v>3169.2</v>
      </c>
      <c r="J61" s="14">
        <v>6691.8</v>
      </c>
      <c r="K61" s="14">
        <v>6188.95</v>
      </c>
      <c r="L61" s="14">
        <v>10706.300000000001</v>
      </c>
      <c r="M61" s="14">
        <v>10054.799999999999</v>
      </c>
      <c r="N61" s="14">
        <v>32966.5</v>
      </c>
      <c r="O61" s="14">
        <v>32127.5</v>
      </c>
      <c r="P61" s="388" t="str">
        <f t="shared" si="0"/>
        <v>St. Gall</v>
      </c>
    </row>
    <row r="62" spans="1:16" ht="18.899999999999999" customHeight="1">
      <c r="A62" s="24" t="str">
        <f>'Page 9'!$A$33</f>
        <v>Chur</v>
      </c>
      <c r="B62" s="14">
        <f t="shared" si="1"/>
        <v>0</v>
      </c>
      <c r="C62" s="14">
        <v>0</v>
      </c>
      <c r="D62" s="14">
        <f t="shared" si="2"/>
        <v>259.19</v>
      </c>
      <c r="E62" s="14">
        <v>152</v>
      </c>
      <c r="F62" s="14">
        <f t="shared" si="3"/>
        <v>1366.8</v>
      </c>
      <c r="G62" s="14">
        <v>1099</v>
      </c>
      <c r="H62" s="14">
        <f t="shared" si="4"/>
        <v>2705.06</v>
      </c>
      <c r="I62" s="14">
        <v>2383</v>
      </c>
      <c r="J62" s="14">
        <v>5288.41</v>
      </c>
      <c r="K62" s="14">
        <v>4836</v>
      </c>
      <c r="L62" s="14">
        <v>8216.68</v>
      </c>
      <c r="M62" s="14">
        <v>7573</v>
      </c>
      <c r="N62" s="14">
        <v>26382.86</v>
      </c>
      <c r="O62" s="14">
        <v>25523</v>
      </c>
      <c r="P62" s="388" t="str">
        <f t="shared" si="0"/>
        <v>Chur</v>
      </c>
    </row>
    <row r="63" spans="1:16" ht="18.899999999999999" customHeight="1">
      <c r="A63" s="24" t="str">
        <f>'Page 9'!$A$34</f>
        <v>Aarau</v>
      </c>
      <c r="B63" s="14">
        <f t="shared" si="1"/>
        <v>268.8</v>
      </c>
      <c r="C63" s="14">
        <v>56</v>
      </c>
      <c r="D63" s="14">
        <f t="shared" si="2"/>
        <v>826.55000000000007</v>
      </c>
      <c r="E63" s="14">
        <v>651.85</v>
      </c>
      <c r="F63" s="14">
        <f t="shared" si="3"/>
        <v>1729.3</v>
      </c>
      <c r="G63" s="14">
        <v>1496.3000000000002</v>
      </c>
      <c r="H63" s="14">
        <f t="shared" si="4"/>
        <v>2723.85</v>
      </c>
      <c r="I63" s="14">
        <v>2432.65</v>
      </c>
      <c r="J63" s="14">
        <v>5134.1000000000004</v>
      </c>
      <c r="K63" s="14">
        <v>4757.75</v>
      </c>
      <c r="L63" s="14">
        <v>7938.5499999999993</v>
      </c>
      <c r="M63" s="14">
        <v>7580.15</v>
      </c>
      <c r="N63" s="14">
        <v>25394.9</v>
      </c>
      <c r="O63" s="14">
        <v>24841.599999999999</v>
      </c>
      <c r="P63" s="388" t="str">
        <f t="shared" si="0"/>
        <v>Aarau</v>
      </c>
    </row>
    <row r="64" spans="1:16" ht="18.899999999999999" customHeight="1">
      <c r="A64" s="24" t="str">
        <f>'Page 9'!$A$35</f>
        <v>Frauenfeld</v>
      </c>
      <c r="B64" s="14">
        <f t="shared" si="1"/>
        <v>0</v>
      </c>
      <c r="C64" s="343">
        <v>0</v>
      </c>
      <c r="D64" s="14">
        <f t="shared" si="2"/>
        <v>524.55000000000007</v>
      </c>
      <c r="E64" s="14">
        <v>357.15</v>
      </c>
      <c r="F64" s="14">
        <f t="shared" si="3"/>
        <v>1516.05</v>
      </c>
      <c r="G64" s="14">
        <v>1236.45</v>
      </c>
      <c r="H64" s="14">
        <f t="shared" si="4"/>
        <v>2901.6000000000004</v>
      </c>
      <c r="I64" s="14">
        <v>2566.8000000000002</v>
      </c>
      <c r="J64" s="14">
        <v>5655.7500000000009</v>
      </c>
      <c r="K64" s="14">
        <v>5345.5999999999995</v>
      </c>
      <c r="L64" s="14">
        <v>8649</v>
      </c>
      <c r="M64" s="14">
        <v>8375.5499999999993</v>
      </c>
      <c r="N64" s="14">
        <v>25785.15</v>
      </c>
      <c r="O64" s="14">
        <v>25366.65</v>
      </c>
      <c r="P64" s="388" t="str">
        <f t="shared" si="0"/>
        <v>Frauenfeld</v>
      </c>
    </row>
    <row r="65" spans="1:16" ht="18.899999999999999" customHeight="1">
      <c r="A65" s="24" t="str">
        <f>'Page 9'!$A$36</f>
        <v>Bellinzona</v>
      </c>
      <c r="B65" s="14">
        <f t="shared" si="1"/>
        <v>314.3</v>
      </c>
      <c r="C65" s="14">
        <v>40</v>
      </c>
      <c r="D65" s="14">
        <f t="shared" si="2"/>
        <v>912.65</v>
      </c>
      <c r="E65" s="14">
        <v>197.6</v>
      </c>
      <c r="F65" s="14">
        <f t="shared" si="3"/>
        <v>1322.4499999999998</v>
      </c>
      <c r="G65" s="14">
        <v>674.05</v>
      </c>
      <c r="H65" s="14">
        <f t="shared" si="4"/>
        <v>1931.9</v>
      </c>
      <c r="I65" s="14">
        <v>1057.9000000000001</v>
      </c>
      <c r="J65" s="14">
        <v>4460.45</v>
      </c>
      <c r="K65" s="14">
        <v>2819.0499999999997</v>
      </c>
      <c r="L65" s="14">
        <v>7952.7</v>
      </c>
      <c r="M65" s="14">
        <v>5904.75</v>
      </c>
      <c r="N65" s="14">
        <v>29672.35</v>
      </c>
      <c r="O65" s="14">
        <v>26985</v>
      </c>
      <c r="P65" s="388" t="str">
        <f t="shared" si="0"/>
        <v>Bellinzona</v>
      </c>
    </row>
    <row r="66" spans="1:16" ht="18.899999999999999" customHeight="1">
      <c r="A66" s="24" t="str">
        <f>'Page 9'!$A$37</f>
        <v>Lausanne</v>
      </c>
      <c r="B66" s="343">
        <f t="shared" si="1"/>
        <v>0</v>
      </c>
      <c r="C66" s="343">
        <v>0</v>
      </c>
      <c r="D66" s="14">
        <f t="shared" si="2"/>
        <v>220.05</v>
      </c>
      <c r="E66" s="14">
        <v>0</v>
      </c>
      <c r="F66" s="14">
        <f t="shared" si="3"/>
        <v>1720.35</v>
      </c>
      <c r="G66" s="14">
        <v>968.2</v>
      </c>
      <c r="H66" s="14">
        <f t="shared" si="4"/>
        <v>4035.85</v>
      </c>
      <c r="I66" s="14">
        <v>3004.6499999999996</v>
      </c>
      <c r="J66" s="14">
        <v>8891.1999999999989</v>
      </c>
      <c r="K66" s="14">
        <v>8137.8</v>
      </c>
      <c r="L66" s="14">
        <v>12334.65</v>
      </c>
      <c r="M66" s="14">
        <v>11674.849999999999</v>
      </c>
      <c r="N66" s="14">
        <v>33597.599999999999</v>
      </c>
      <c r="O66" s="14">
        <v>32567.300000000003</v>
      </c>
      <c r="P66" s="388" t="str">
        <f t="shared" si="0"/>
        <v>Lausanne</v>
      </c>
    </row>
    <row r="67" spans="1:16" ht="18.899999999999999" customHeight="1">
      <c r="A67" s="24" t="str">
        <f>'Page 9'!$A$38</f>
        <v>Sion</v>
      </c>
      <c r="B67" s="14">
        <f t="shared" si="1"/>
        <v>449.19999999999993</v>
      </c>
      <c r="C67" s="14">
        <v>34</v>
      </c>
      <c r="D67" s="14">
        <f t="shared" si="2"/>
        <v>1220.2999999999997</v>
      </c>
      <c r="E67" s="14">
        <v>180.45</v>
      </c>
      <c r="F67" s="14">
        <f t="shared" si="3"/>
        <v>2205.4</v>
      </c>
      <c r="G67" s="14">
        <v>982.85</v>
      </c>
      <c r="H67" s="14">
        <f t="shared" si="4"/>
        <v>3264.1000000000004</v>
      </c>
      <c r="I67" s="14">
        <v>2271.75</v>
      </c>
      <c r="J67" s="14">
        <v>5692.15</v>
      </c>
      <c r="K67" s="14">
        <v>4576.8999999999996</v>
      </c>
      <c r="L67" s="14">
        <v>8442.6</v>
      </c>
      <c r="M67" s="14">
        <v>7222.6500000000005</v>
      </c>
      <c r="N67" s="14">
        <v>29961.9</v>
      </c>
      <c r="O67" s="14">
        <v>27788.5</v>
      </c>
      <c r="P67" s="388" t="str">
        <f t="shared" si="0"/>
        <v>Sion</v>
      </c>
    </row>
    <row r="68" spans="1:16" ht="18.899999999999999" customHeight="1">
      <c r="A68" s="24" t="str">
        <f>'Page 9'!$A$39</f>
        <v>Neuchâtel</v>
      </c>
      <c r="B68" s="14">
        <f t="shared" si="1"/>
        <v>555.1</v>
      </c>
      <c r="C68" s="14">
        <v>414.75</v>
      </c>
      <c r="D68" s="14">
        <f t="shared" si="2"/>
        <v>1427.15</v>
      </c>
      <c r="E68" s="14">
        <v>1069.6500000000001</v>
      </c>
      <c r="F68" s="14">
        <f t="shared" si="3"/>
        <v>2927.3</v>
      </c>
      <c r="G68" s="14">
        <v>2391.7000000000003</v>
      </c>
      <c r="H68" s="14">
        <f t="shared" si="4"/>
        <v>4341.8</v>
      </c>
      <c r="I68" s="14">
        <v>3669</v>
      </c>
      <c r="J68" s="14">
        <v>8745.1</v>
      </c>
      <c r="K68" s="14">
        <v>7904.7</v>
      </c>
      <c r="L68" s="14">
        <v>12996.949999999999</v>
      </c>
      <c r="M68" s="14">
        <v>12343.15</v>
      </c>
      <c r="N68" s="14">
        <v>36636.149999999994</v>
      </c>
      <c r="O68" s="14">
        <v>35687.9</v>
      </c>
      <c r="P68" s="388" t="str">
        <f t="shared" si="0"/>
        <v>Neuchâtel</v>
      </c>
    </row>
    <row r="69" spans="1:16" ht="18.899999999999999" customHeight="1">
      <c r="A69" s="24" t="str">
        <f>'Page 9'!$A$40</f>
        <v>Geneva</v>
      </c>
      <c r="B69" s="14">
        <f t="shared" si="1"/>
        <v>25</v>
      </c>
      <c r="C69" s="14">
        <v>25</v>
      </c>
      <c r="D69" s="14">
        <f t="shared" si="2"/>
        <v>25</v>
      </c>
      <c r="E69" s="14">
        <v>25</v>
      </c>
      <c r="F69" s="14">
        <f t="shared" si="3"/>
        <v>25</v>
      </c>
      <c r="G69" s="14">
        <v>25</v>
      </c>
      <c r="H69" s="14">
        <f t="shared" si="4"/>
        <v>786.75</v>
      </c>
      <c r="I69" s="14">
        <v>697.9</v>
      </c>
      <c r="J69" s="14">
        <v>3731.1</v>
      </c>
      <c r="K69" s="14">
        <v>3536.3</v>
      </c>
      <c r="L69" s="14">
        <v>7365.65</v>
      </c>
      <c r="M69" s="14">
        <v>7067.1</v>
      </c>
      <c r="N69" s="14">
        <v>30441.049999999996</v>
      </c>
      <c r="O69" s="14">
        <v>29781.949999999997</v>
      </c>
      <c r="P69" s="388" t="str">
        <f t="shared" si="0"/>
        <v>Geneva</v>
      </c>
    </row>
    <row r="70" spans="1:16" ht="18.899999999999999" customHeight="1">
      <c r="A70" s="24" t="str">
        <f>'Page 9'!$A$41</f>
        <v>Delémont</v>
      </c>
      <c r="B70" s="14">
        <f t="shared" si="1"/>
        <v>96.35</v>
      </c>
      <c r="C70" s="14">
        <v>0</v>
      </c>
      <c r="D70" s="14">
        <f t="shared" si="2"/>
        <v>876.5</v>
      </c>
      <c r="E70" s="14">
        <v>391.6</v>
      </c>
      <c r="F70" s="14">
        <f t="shared" si="3"/>
        <v>2208.1</v>
      </c>
      <c r="G70" s="14">
        <v>1430.75</v>
      </c>
      <c r="H70" s="14">
        <f t="shared" si="4"/>
        <v>3712.0500000000006</v>
      </c>
      <c r="I70" s="14">
        <v>2833.3500000000004</v>
      </c>
      <c r="J70" s="14">
        <v>7317.7000000000007</v>
      </c>
      <c r="K70" s="14">
        <v>6093.05</v>
      </c>
      <c r="L70" s="14">
        <v>11142.099999999999</v>
      </c>
      <c r="M70" s="14">
        <v>9895.9500000000007</v>
      </c>
      <c r="N70" s="14">
        <v>33036.699999999997</v>
      </c>
      <c r="O70" s="14">
        <v>31519.599999999999</v>
      </c>
      <c r="P70" s="388" t="str">
        <f t="shared" si="0"/>
        <v>Delémont</v>
      </c>
    </row>
    <row r="71" spans="1:16" ht="18.899999999999999" customHeight="1">
      <c r="A71" s="24"/>
      <c r="B71" s="15"/>
      <c r="C71" s="15"/>
      <c r="D71" s="15"/>
      <c r="E71" s="15"/>
      <c r="F71" s="15"/>
      <c r="G71" s="15"/>
      <c r="H71" s="15"/>
      <c r="I71" s="15"/>
      <c r="J71" s="14"/>
      <c r="K71" s="14"/>
      <c r="L71" s="14"/>
      <c r="M71" s="14"/>
      <c r="N71" s="14"/>
      <c r="O71" s="14"/>
      <c r="P71" s="388"/>
    </row>
    <row r="72" spans="1:16" ht="18.899999999999999" customHeight="1">
      <c r="B72" s="15"/>
      <c r="C72" s="15"/>
      <c r="D72" s="15"/>
      <c r="E72" s="15"/>
      <c r="F72" s="15"/>
      <c r="G72" s="15"/>
      <c r="H72" s="15"/>
      <c r="I72" s="15"/>
      <c r="J72" s="14"/>
      <c r="K72" s="14"/>
      <c r="L72" s="14"/>
      <c r="M72" s="14"/>
      <c r="N72" s="14"/>
      <c r="O72" s="14"/>
      <c r="P72" s="388"/>
    </row>
    <row r="73" spans="1:16" ht="18.899999999999999" customHeight="1">
      <c r="A73" s="97"/>
      <c r="B73" s="15"/>
      <c r="C73" s="15"/>
      <c r="D73" s="15"/>
      <c r="E73" s="15"/>
      <c r="F73" s="15"/>
      <c r="G73" s="15"/>
      <c r="H73" s="15"/>
      <c r="I73" s="15"/>
      <c r="J73" s="14"/>
      <c r="K73" s="14"/>
      <c r="L73" s="14"/>
      <c r="M73" s="14"/>
      <c r="N73" s="14"/>
      <c r="O73" s="14"/>
      <c r="P73" s="388"/>
    </row>
    <row r="74" spans="1:16" ht="18.899999999999999" customHeight="1">
      <c r="A74" s="24" t="str">
        <f>'Page 9'!$A$43</f>
        <v>Direct federal tax</v>
      </c>
      <c r="B74" s="343">
        <f t="shared" ref="B74:H74" si="5">B42</f>
        <v>0</v>
      </c>
      <c r="C74" s="343">
        <v>0</v>
      </c>
      <c r="D74" s="14">
        <f t="shared" si="5"/>
        <v>0</v>
      </c>
      <c r="E74" s="343">
        <v>0</v>
      </c>
      <c r="F74" s="14">
        <f t="shared" si="5"/>
        <v>79.900000000000006</v>
      </c>
      <c r="G74" s="343">
        <v>0</v>
      </c>
      <c r="H74" s="14">
        <f t="shared" si="5"/>
        <v>168.7</v>
      </c>
      <c r="I74" s="343">
        <v>67</v>
      </c>
      <c r="J74" s="14">
        <v>507.7</v>
      </c>
      <c r="K74" s="14">
        <v>232</v>
      </c>
      <c r="L74" s="14">
        <v>1071.4000000000001</v>
      </c>
      <c r="M74" s="14">
        <v>613</v>
      </c>
      <c r="N74" s="14">
        <v>8370.7999999999993</v>
      </c>
      <c r="O74" s="14">
        <v>6361</v>
      </c>
      <c r="P74" s="388" t="str">
        <f t="shared" si="0"/>
        <v>Direct federal tax</v>
      </c>
    </row>
    <row r="75" spans="1:16" ht="18.899999999999999" customHeight="1">
      <c r="A75" s="90"/>
      <c r="B75" s="107"/>
      <c r="C75" s="107"/>
      <c r="D75" s="107"/>
      <c r="E75" s="107"/>
      <c r="F75" s="107"/>
      <c r="G75" s="107"/>
      <c r="H75" s="107"/>
      <c r="I75" s="107"/>
    </row>
    <row r="76" spans="1:16" ht="18.899999999999999" customHeight="1">
      <c r="A76" s="88"/>
      <c r="B76" s="107"/>
      <c r="C76" s="107"/>
      <c r="D76" s="107"/>
      <c r="E76" s="107"/>
      <c r="F76" s="107"/>
      <c r="G76" s="107"/>
      <c r="H76" s="107"/>
      <c r="I76" s="107"/>
    </row>
    <row r="77" spans="1:16" ht="18.899999999999999" customHeight="1">
      <c r="B77" s="109"/>
      <c r="C77" s="109"/>
      <c r="D77" s="109"/>
      <c r="E77" s="109"/>
      <c r="F77" s="109"/>
      <c r="G77" s="109"/>
      <c r="H77" s="109"/>
      <c r="I77" s="109"/>
    </row>
    <row r="78" spans="1:16">
      <c r="B78" s="109"/>
      <c r="C78" s="109"/>
      <c r="D78" s="109"/>
      <c r="E78" s="109"/>
      <c r="F78" s="109"/>
      <c r="G78" s="109"/>
      <c r="H78" s="109"/>
      <c r="I78" s="109"/>
    </row>
    <row r="79" spans="1:16">
      <c r="B79" s="109"/>
      <c r="C79" s="109"/>
      <c r="D79" s="109"/>
      <c r="E79" s="109"/>
      <c r="F79" s="109"/>
      <c r="G79" s="109"/>
      <c r="H79" s="109"/>
      <c r="I79" s="109"/>
    </row>
    <row r="80" spans="1:16">
      <c r="B80" s="109"/>
      <c r="C80" s="109"/>
      <c r="D80" s="109"/>
      <c r="E80" s="109"/>
      <c r="F80" s="109"/>
      <c r="G80" s="109"/>
      <c r="H80" s="109"/>
      <c r="I80" s="109"/>
    </row>
    <row r="81" spans="2:9">
      <c r="B81" s="109"/>
      <c r="C81" s="109"/>
      <c r="D81" s="109"/>
      <c r="E81" s="109"/>
      <c r="F81" s="109"/>
      <c r="G81" s="109"/>
      <c r="H81" s="109"/>
      <c r="I81" s="109"/>
    </row>
    <row r="82" spans="2:9">
      <c r="B82" s="109"/>
      <c r="C82" s="109"/>
      <c r="D82" s="109"/>
      <c r="E82" s="109"/>
      <c r="F82" s="109"/>
      <c r="G82" s="109"/>
      <c r="H82" s="109"/>
      <c r="I82" s="109"/>
    </row>
    <row r="83" spans="2:9">
      <c r="B83" s="109"/>
      <c r="C83" s="109"/>
      <c r="D83" s="109"/>
      <c r="E83" s="109"/>
      <c r="F83" s="109"/>
      <c r="G83" s="109"/>
      <c r="H83" s="109"/>
      <c r="I83" s="109"/>
    </row>
    <row r="84" spans="2:9">
      <c r="B84" s="109"/>
      <c r="C84" s="109"/>
      <c r="D84" s="109"/>
      <c r="E84" s="109"/>
      <c r="F84" s="109"/>
      <c r="G84" s="109"/>
      <c r="H84" s="109"/>
      <c r="I84" s="109"/>
    </row>
    <row r="85" spans="2:9">
      <c r="B85" s="109"/>
      <c r="C85" s="109"/>
      <c r="D85" s="109"/>
      <c r="E85" s="109"/>
      <c r="F85" s="109"/>
      <c r="G85" s="109"/>
      <c r="H85" s="109"/>
      <c r="I85" s="109"/>
    </row>
    <row r="86" spans="2:9">
      <c r="B86" s="109"/>
      <c r="C86" s="109"/>
      <c r="D86" s="109"/>
      <c r="E86" s="109"/>
      <c r="F86" s="109"/>
      <c r="G86" s="109"/>
      <c r="H86" s="109"/>
      <c r="I86" s="109"/>
    </row>
    <row r="87" spans="2:9">
      <c r="B87" s="109"/>
      <c r="C87" s="109"/>
      <c r="D87" s="109"/>
      <c r="E87" s="109"/>
      <c r="F87" s="109"/>
      <c r="G87" s="109"/>
      <c r="H87" s="109"/>
      <c r="I87" s="109"/>
    </row>
    <row r="88" spans="2:9">
      <c r="B88" s="109"/>
      <c r="C88" s="109"/>
      <c r="D88" s="109"/>
      <c r="E88" s="109"/>
      <c r="F88" s="109"/>
      <c r="G88" s="109"/>
      <c r="H88" s="109"/>
      <c r="I88" s="109"/>
    </row>
    <row r="89" spans="2:9">
      <c r="B89" s="109"/>
      <c r="C89" s="109"/>
      <c r="D89" s="109"/>
      <c r="E89" s="109"/>
      <c r="F89" s="109"/>
      <c r="G89" s="109"/>
      <c r="H89" s="109"/>
      <c r="I89" s="109"/>
    </row>
    <row r="90" spans="2:9">
      <c r="B90" s="109"/>
      <c r="C90" s="109"/>
      <c r="D90" s="109"/>
      <c r="E90" s="109"/>
      <c r="F90" s="109"/>
      <c r="G90" s="109"/>
      <c r="H90" s="109"/>
      <c r="I90" s="109"/>
    </row>
    <row r="91" spans="2:9">
      <c r="B91" s="109"/>
      <c r="C91" s="109"/>
      <c r="D91" s="109"/>
      <c r="E91" s="109"/>
      <c r="F91" s="109"/>
      <c r="G91" s="109"/>
      <c r="H91" s="109"/>
      <c r="I91" s="109"/>
    </row>
    <row r="92" spans="2:9">
      <c r="B92" s="109"/>
      <c r="C92" s="109"/>
      <c r="D92" s="109"/>
      <c r="E92" s="109"/>
      <c r="F92" s="109"/>
      <c r="G92" s="109"/>
      <c r="H92" s="109"/>
      <c r="I92" s="109"/>
    </row>
    <row r="93" spans="2:9">
      <c r="B93" s="109"/>
      <c r="C93" s="109"/>
      <c r="D93" s="109"/>
      <c r="E93" s="109"/>
      <c r="F93" s="109"/>
      <c r="G93" s="109"/>
      <c r="H93" s="109"/>
      <c r="I93" s="109"/>
    </row>
    <row r="94" spans="2:9">
      <c r="B94" s="109"/>
      <c r="C94" s="109"/>
      <c r="D94" s="109"/>
      <c r="E94" s="109"/>
      <c r="F94" s="109"/>
      <c r="G94" s="109"/>
      <c r="H94" s="109"/>
      <c r="I94" s="109"/>
    </row>
    <row r="95" spans="2:9">
      <c r="B95" s="109"/>
      <c r="C95" s="109"/>
      <c r="D95" s="109"/>
      <c r="E95" s="109"/>
      <c r="F95" s="109"/>
      <c r="G95" s="109"/>
      <c r="H95" s="109"/>
      <c r="I95" s="109"/>
    </row>
    <row r="96" spans="2:9">
      <c r="B96" s="109"/>
      <c r="C96" s="109"/>
      <c r="D96" s="109"/>
      <c r="E96" s="109"/>
      <c r="F96" s="109"/>
      <c r="G96" s="109"/>
      <c r="H96" s="109"/>
      <c r="I96" s="109"/>
    </row>
    <row r="97" spans="2:9">
      <c r="B97" s="109"/>
      <c r="C97" s="109"/>
      <c r="D97" s="109"/>
      <c r="E97" s="109"/>
      <c r="F97" s="109"/>
      <c r="G97" s="109"/>
      <c r="H97" s="109"/>
      <c r="I97" s="109"/>
    </row>
    <row r="98" spans="2:9">
      <c r="B98" s="109"/>
      <c r="C98" s="109"/>
      <c r="D98" s="109"/>
      <c r="E98" s="109"/>
      <c r="F98" s="109"/>
      <c r="G98" s="109"/>
      <c r="H98" s="109"/>
      <c r="I98" s="109"/>
    </row>
    <row r="99" spans="2:9">
      <c r="B99" s="109"/>
      <c r="C99" s="109"/>
      <c r="D99" s="109"/>
      <c r="E99" s="109"/>
      <c r="F99" s="109"/>
      <c r="G99" s="109"/>
      <c r="H99" s="109"/>
      <c r="I99" s="109"/>
    </row>
    <row r="100" spans="2:9">
      <c r="B100" s="109"/>
      <c r="C100" s="109"/>
      <c r="D100" s="109"/>
      <c r="E100" s="109"/>
      <c r="F100" s="109"/>
      <c r="G100" s="109"/>
      <c r="H100" s="109"/>
      <c r="I100" s="109"/>
    </row>
    <row r="101" spans="2:9">
      <c r="B101" s="109"/>
      <c r="C101" s="109"/>
      <c r="D101" s="109"/>
      <c r="E101" s="109"/>
      <c r="F101" s="109"/>
      <c r="G101" s="109"/>
      <c r="H101" s="109"/>
      <c r="I101" s="109"/>
    </row>
    <row r="102" spans="2:9">
      <c r="B102" s="109"/>
      <c r="C102" s="109"/>
      <c r="D102" s="109"/>
      <c r="E102" s="109"/>
      <c r="F102" s="109"/>
      <c r="G102" s="109"/>
      <c r="H102" s="109"/>
      <c r="I102" s="109"/>
    </row>
    <row r="103" spans="2:9">
      <c r="B103" s="109"/>
      <c r="C103" s="109"/>
      <c r="D103" s="109"/>
      <c r="E103" s="109"/>
      <c r="F103" s="109"/>
      <c r="G103" s="109"/>
      <c r="H103" s="109"/>
      <c r="I103" s="109"/>
    </row>
    <row r="104" spans="2:9">
      <c r="B104" s="109"/>
      <c r="C104" s="109"/>
      <c r="D104" s="109"/>
      <c r="E104" s="109"/>
      <c r="F104" s="109"/>
      <c r="G104" s="109"/>
      <c r="H104" s="109"/>
      <c r="I104" s="109"/>
    </row>
    <row r="105" spans="2:9">
      <c r="B105" s="109"/>
      <c r="C105" s="109"/>
      <c r="D105" s="109"/>
      <c r="E105" s="109"/>
      <c r="F105" s="109"/>
      <c r="G105" s="109"/>
      <c r="H105" s="109"/>
      <c r="I105" s="109"/>
    </row>
    <row r="106" spans="2:9">
      <c r="B106" s="109"/>
      <c r="C106" s="109"/>
      <c r="D106" s="109"/>
      <c r="E106" s="109"/>
      <c r="F106" s="109"/>
      <c r="G106" s="109"/>
      <c r="H106" s="109"/>
      <c r="I106" s="109"/>
    </row>
    <row r="107" spans="2:9">
      <c r="B107" s="109"/>
      <c r="C107" s="109"/>
      <c r="D107" s="109"/>
      <c r="E107" s="109"/>
      <c r="F107" s="109"/>
      <c r="G107" s="109"/>
      <c r="H107" s="109"/>
      <c r="I107" s="109"/>
    </row>
    <row r="108" spans="2:9">
      <c r="B108" s="109"/>
      <c r="C108" s="109"/>
      <c r="D108" s="109"/>
      <c r="E108" s="109"/>
      <c r="F108" s="109"/>
      <c r="G108" s="109"/>
      <c r="H108" s="109"/>
      <c r="I108" s="109"/>
    </row>
    <row r="109" spans="2:9">
      <c r="B109" s="109"/>
      <c r="C109" s="109"/>
      <c r="D109" s="109"/>
      <c r="E109" s="109"/>
      <c r="F109" s="109"/>
      <c r="G109" s="109"/>
      <c r="H109" s="109"/>
      <c r="I109" s="109"/>
    </row>
    <row r="110" spans="2:9">
      <c r="B110" s="109"/>
      <c r="C110" s="109"/>
      <c r="D110" s="109"/>
      <c r="E110" s="109"/>
      <c r="F110" s="109"/>
      <c r="G110" s="109"/>
      <c r="H110" s="109"/>
      <c r="I110" s="109"/>
    </row>
    <row r="111" spans="2:9">
      <c r="B111" s="109"/>
      <c r="C111" s="109"/>
      <c r="D111" s="109"/>
      <c r="E111" s="109"/>
      <c r="F111" s="109"/>
      <c r="G111" s="109"/>
      <c r="H111" s="109"/>
      <c r="I111" s="109"/>
    </row>
    <row r="112" spans="2:9">
      <c r="B112" s="109"/>
      <c r="C112" s="109"/>
      <c r="D112" s="109"/>
      <c r="E112" s="109"/>
      <c r="F112" s="109"/>
      <c r="G112" s="109"/>
      <c r="H112" s="109"/>
      <c r="I112" s="109"/>
    </row>
    <row r="113" spans="2:9">
      <c r="B113" s="109"/>
      <c r="C113" s="109"/>
      <c r="D113" s="109"/>
      <c r="E113" s="109"/>
      <c r="F113" s="109"/>
      <c r="G113" s="109"/>
      <c r="H113" s="109"/>
      <c r="I113" s="109"/>
    </row>
    <row r="114" spans="2:9">
      <c r="B114" s="109"/>
      <c r="C114" s="109"/>
      <c r="D114" s="109"/>
      <c r="E114" s="109"/>
      <c r="F114" s="109"/>
      <c r="G114" s="109"/>
      <c r="H114" s="109"/>
      <c r="I114" s="109"/>
    </row>
    <row r="115" spans="2:9">
      <c r="B115" s="109"/>
      <c r="C115" s="109"/>
      <c r="D115" s="109"/>
      <c r="E115" s="109"/>
      <c r="F115" s="109"/>
      <c r="G115" s="109"/>
      <c r="H115" s="109"/>
      <c r="I115" s="109"/>
    </row>
    <row r="116" spans="2:9">
      <c r="B116" s="109"/>
      <c r="C116" s="109"/>
      <c r="D116" s="109"/>
      <c r="E116" s="109"/>
      <c r="F116" s="109"/>
      <c r="G116" s="109"/>
      <c r="H116" s="109"/>
      <c r="I116" s="109"/>
    </row>
    <row r="117" spans="2:9">
      <c r="B117" s="109"/>
      <c r="C117" s="109"/>
      <c r="D117" s="109"/>
      <c r="E117" s="109"/>
      <c r="F117" s="109"/>
      <c r="G117" s="109"/>
      <c r="H117" s="109"/>
      <c r="I117" s="109"/>
    </row>
    <row r="118" spans="2:9">
      <c r="B118" s="109"/>
      <c r="C118" s="109"/>
      <c r="D118" s="109"/>
      <c r="E118" s="109"/>
      <c r="F118" s="109"/>
      <c r="G118" s="109"/>
      <c r="H118" s="109"/>
      <c r="I118" s="109"/>
    </row>
    <row r="119" spans="2:9">
      <c r="B119" s="109"/>
      <c r="C119" s="109"/>
      <c r="D119" s="109"/>
      <c r="E119" s="109"/>
      <c r="F119" s="109"/>
      <c r="G119" s="109"/>
      <c r="H119" s="109"/>
      <c r="I119" s="109"/>
    </row>
    <row r="120" spans="2:9">
      <c r="B120" s="109"/>
      <c r="C120" s="109"/>
      <c r="D120" s="109"/>
      <c r="E120" s="109"/>
      <c r="F120" s="109"/>
      <c r="G120" s="109"/>
      <c r="H120" s="109"/>
      <c r="I120" s="109"/>
    </row>
    <row r="121" spans="2:9">
      <c r="B121" s="109"/>
      <c r="C121" s="109"/>
      <c r="D121" s="109"/>
      <c r="E121" s="109"/>
      <c r="F121" s="109"/>
      <c r="G121" s="109"/>
      <c r="H121" s="109"/>
      <c r="I121" s="109"/>
    </row>
    <row r="122" spans="2:9">
      <c r="B122" s="109"/>
      <c r="C122" s="109"/>
      <c r="D122" s="109"/>
      <c r="E122" s="109"/>
      <c r="F122" s="109"/>
      <c r="G122" s="109"/>
      <c r="H122" s="109"/>
      <c r="I122" s="109"/>
    </row>
    <row r="123" spans="2:9">
      <c r="B123" s="109"/>
      <c r="C123" s="109"/>
      <c r="D123" s="109"/>
      <c r="E123" s="109"/>
      <c r="F123" s="109"/>
      <c r="G123" s="109"/>
      <c r="H123" s="109"/>
      <c r="I123" s="109"/>
    </row>
    <row r="124" spans="2:9">
      <c r="B124" s="109"/>
      <c r="C124" s="109"/>
      <c r="D124" s="109"/>
      <c r="E124" s="109"/>
      <c r="F124" s="109"/>
      <c r="G124" s="109"/>
      <c r="H124" s="109"/>
      <c r="I124" s="109"/>
    </row>
    <row r="125" spans="2:9">
      <c r="B125" s="109"/>
      <c r="C125" s="109"/>
      <c r="D125" s="109"/>
      <c r="E125" s="109"/>
      <c r="F125" s="109"/>
      <c r="G125" s="109"/>
      <c r="H125" s="109"/>
      <c r="I125" s="109"/>
    </row>
    <row r="126" spans="2:9">
      <c r="B126" s="109"/>
      <c r="C126" s="109"/>
      <c r="D126" s="109"/>
      <c r="E126" s="109"/>
      <c r="F126" s="109"/>
      <c r="G126" s="109"/>
      <c r="H126" s="109"/>
      <c r="I126" s="109"/>
    </row>
    <row r="127" spans="2:9">
      <c r="B127" s="109"/>
      <c r="C127" s="109"/>
      <c r="D127" s="109"/>
      <c r="E127" s="109"/>
      <c r="F127" s="109"/>
      <c r="G127" s="109"/>
      <c r="H127" s="109"/>
      <c r="I127" s="109"/>
    </row>
    <row r="128" spans="2:9">
      <c r="B128" s="109"/>
      <c r="C128" s="109"/>
      <c r="D128" s="109"/>
      <c r="E128" s="109"/>
      <c r="F128" s="109"/>
      <c r="G128" s="109"/>
      <c r="H128" s="109"/>
      <c r="I128" s="109"/>
    </row>
  </sheetData>
  <mergeCells count="8">
    <mergeCell ref="J10:O10"/>
    <mergeCell ref="J12:O12"/>
    <mergeCell ref="J44:O44"/>
    <mergeCell ref="J6:O6"/>
    <mergeCell ref="B6:I6"/>
    <mergeCell ref="B44:I44"/>
    <mergeCell ref="B12:I12"/>
    <mergeCell ref="B10:I10"/>
  </mergeCells>
  <phoneticPr fontId="7" type="noConversion"/>
  <printOptions horizontalCentered="1"/>
  <pageMargins left="0.39370078740157483" right="0.39370078740157483" top="0.59055118110236227" bottom="0.59055118110236227" header="0.39370078740157483" footer="0.39370078740157483"/>
  <pageSetup paperSize="9" scale="53" fitToWidth="2" orientation="portrait" r:id="rId1"/>
  <headerFooter alignWithMargins="0">
    <oddHeader>&amp;C&amp;"Helvetica,Fett"&amp;12 2010</oddHeader>
    <oddFooter>&amp;C&amp;"Helvetica,Standard" Eidg. Steuerverwaltung  -  Administration fédérale des contributions  -  Amministrazione federale delle contribuzioni&amp;R32 - 33</oddFooter>
  </headerFooter>
  <colBreaks count="1" manualBreakCount="1">
    <brk id="9" max="74" man="1"/>
  </col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6"/>
  <dimension ref="A1:Q126"/>
  <sheetViews>
    <sheetView zoomScale="60" zoomScaleNormal="60" workbookViewId="0"/>
  </sheetViews>
  <sheetFormatPr baseColWidth="10" defaultColWidth="10.33203125" defaultRowHeight="13.2"/>
  <cols>
    <col min="1" max="1" width="30.6640625" style="89" customWidth="1"/>
    <col min="2" max="2" width="15.33203125" style="89" customWidth="1"/>
    <col min="3" max="4" width="16.109375" style="89" customWidth="1"/>
    <col min="5" max="5" width="18.33203125" style="89" customWidth="1"/>
    <col min="6" max="6" width="16.109375" style="89" customWidth="1"/>
    <col min="7" max="7" width="17.88671875" style="89" customWidth="1"/>
    <col min="8" max="8" width="16.109375" style="89" customWidth="1"/>
    <col min="9" max="9" width="18" style="89" customWidth="1"/>
    <col min="10" max="10" width="14.44140625" style="89" customWidth="1"/>
    <col min="11" max="11" width="18.5546875" style="89" customWidth="1"/>
    <col min="12" max="12" width="15.44140625" style="89" customWidth="1"/>
    <col min="13" max="13" width="17.44140625" style="89" customWidth="1"/>
    <col min="14" max="14" width="14.5546875" style="89" customWidth="1"/>
    <col min="15" max="15" width="18.109375" style="89" customWidth="1"/>
    <col min="16" max="16" width="27.6640625" style="89" bestFit="1" customWidth="1"/>
    <col min="17" max="241" width="12.6640625" style="89" customWidth="1"/>
    <col min="242" max="16384" width="10.33203125" style="89"/>
  </cols>
  <sheetData>
    <row r="1" spans="1:17" ht="18.899999999999999" customHeight="1">
      <c r="A1" s="87" t="s">
        <v>102</v>
      </c>
      <c r="B1" s="87"/>
      <c r="C1" s="87"/>
      <c r="D1" s="87"/>
      <c r="E1" s="87"/>
      <c r="F1" s="87"/>
      <c r="G1" s="87"/>
      <c r="H1" s="87"/>
      <c r="I1" s="88"/>
      <c r="J1" s="87" t="str">
        <f>A1</f>
        <v>Concubinage - Dual-income married couple</v>
      </c>
    </row>
    <row r="2" spans="1:17" ht="18.899999999999999" customHeight="1">
      <c r="A2" s="87"/>
      <c r="B2" s="87"/>
      <c r="C2" s="87"/>
      <c r="D2" s="87"/>
      <c r="E2" s="87"/>
      <c r="F2" s="87"/>
      <c r="G2" s="87"/>
      <c r="H2" s="87"/>
      <c r="I2" s="88"/>
      <c r="J2" s="87"/>
    </row>
    <row r="3" spans="1:17" ht="18.899999999999999" customHeight="1">
      <c r="A3" s="339" t="str">
        <f>'Pages 10-11'!$A$3</f>
        <v>Cantonal, municipal and church tax burden on gross earned income</v>
      </c>
      <c r="B3" s="87"/>
      <c r="C3" s="87"/>
      <c r="E3" s="87"/>
      <c r="F3" s="87"/>
      <c r="G3" s="87"/>
      <c r="H3" s="87"/>
      <c r="I3" s="88"/>
      <c r="J3" s="339" t="str">
        <f>A3</f>
        <v>Cantonal, municipal and church tax burden on gross earned income</v>
      </c>
    </row>
    <row r="4" spans="1:17" ht="18.899999999999999" customHeight="1">
      <c r="A4" s="339"/>
      <c r="B4" s="88"/>
      <c r="C4" s="88"/>
      <c r="D4" s="88"/>
      <c r="E4" s="88"/>
      <c r="F4" s="88"/>
      <c r="G4" s="88"/>
      <c r="H4" s="88"/>
      <c r="I4" s="88"/>
    </row>
    <row r="5" spans="1:17" ht="18.899999999999999" customHeight="1" thickBot="1">
      <c r="A5" s="91">
        <v>17</v>
      </c>
      <c r="B5" s="88"/>
      <c r="C5" s="92"/>
      <c r="D5" s="92"/>
      <c r="E5" s="92"/>
      <c r="F5" s="92"/>
      <c r="G5" s="92"/>
      <c r="H5" s="92"/>
      <c r="I5" s="92"/>
      <c r="P5" s="127">
        <v>17</v>
      </c>
    </row>
    <row r="6" spans="1:17" ht="18.899999999999999" customHeight="1" thickBot="1">
      <c r="A6" s="90" t="str">
        <f>'Pages 10-11'!A6</f>
        <v>Cantonal capitals</v>
      </c>
      <c r="B6" s="888" t="str">
        <f>'Pages 10-11'!B6:M6</f>
        <v xml:space="preserve">Gross earned income in Swiss francs </v>
      </c>
      <c r="C6" s="889"/>
      <c r="D6" s="889"/>
      <c r="E6" s="889"/>
      <c r="F6" s="889"/>
      <c r="G6" s="889"/>
      <c r="H6" s="889"/>
      <c r="I6" s="890"/>
      <c r="J6" s="895" t="s">
        <v>81</v>
      </c>
      <c r="K6" s="896"/>
      <c r="L6" s="896"/>
      <c r="M6" s="896"/>
      <c r="N6" s="896"/>
      <c r="O6" s="897"/>
      <c r="P6" s="127" t="str">
        <f>A6</f>
        <v>Cantonal capitals</v>
      </c>
      <c r="Q6" s="127"/>
    </row>
    <row r="7" spans="1:17" ht="18.899999999999999" customHeight="1">
      <c r="A7" s="90" t="str">
        <f>'Pages 10-11'!A7</f>
        <v>Confederation</v>
      </c>
      <c r="B7" s="126">
        <v>30000</v>
      </c>
      <c r="C7" s="126"/>
      <c r="D7" s="126">
        <v>40000</v>
      </c>
      <c r="E7" s="126"/>
      <c r="F7" s="126">
        <v>50000</v>
      </c>
      <c r="G7" s="126"/>
      <c r="H7" s="126">
        <v>60000</v>
      </c>
      <c r="I7" s="126"/>
      <c r="J7" s="893">
        <v>80000</v>
      </c>
      <c r="K7" s="894"/>
      <c r="L7" s="893">
        <v>100000</v>
      </c>
      <c r="M7" s="894"/>
      <c r="N7" s="893">
        <v>200000</v>
      </c>
      <c r="O7" s="894"/>
      <c r="P7" s="127" t="str">
        <f>A7</f>
        <v>Confederation</v>
      </c>
      <c r="Q7" s="127"/>
    </row>
    <row r="8" spans="1:17" ht="55.5" customHeight="1">
      <c r="A8" s="90"/>
      <c r="B8" s="125" t="s">
        <v>2</v>
      </c>
      <c r="C8" s="125" t="str">
        <f>'Pages 36-37'!$C$8</f>
        <v>Dual-income</v>
      </c>
      <c r="D8" s="125" t="str">
        <f>$B$8</f>
        <v>Concubinage</v>
      </c>
      <c r="E8" s="125" t="str">
        <f>$C$8</f>
        <v>Dual-income</v>
      </c>
      <c r="F8" s="125" t="str">
        <f>$B$8</f>
        <v>Concubinage</v>
      </c>
      <c r="G8" s="125" t="str">
        <f>$C$8</f>
        <v>Dual-income</v>
      </c>
      <c r="H8" s="125" t="str">
        <f>$B$8</f>
        <v>Concubinage</v>
      </c>
      <c r="I8" s="125" t="str">
        <f>$C$8</f>
        <v>Dual-income</v>
      </c>
      <c r="J8" s="125" t="str">
        <f>$B$8</f>
        <v>Concubinage</v>
      </c>
      <c r="K8" s="125" t="str">
        <f>$C$8</f>
        <v>Dual-income</v>
      </c>
      <c r="L8" s="125" t="str">
        <f>$B$8</f>
        <v>Concubinage</v>
      </c>
      <c r="M8" s="125" t="str">
        <f>$C$8</f>
        <v>Dual-income</v>
      </c>
      <c r="N8" s="125" t="str">
        <f>$B$8</f>
        <v>Concubinage</v>
      </c>
      <c r="O8" s="125" t="str">
        <f>$C$8</f>
        <v>Dual-income</v>
      </c>
      <c r="P8" s="436"/>
      <c r="Q8" s="437"/>
    </row>
    <row r="9" spans="1:17" ht="18.899999999999999" customHeight="1">
      <c r="A9" s="90"/>
      <c r="B9" s="122"/>
      <c r="C9" s="122"/>
      <c r="D9" s="122"/>
      <c r="E9" s="122"/>
      <c r="F9" s="122"/>
      <c r="G9" s="122"/>
      <c r="H9" s="122"/>
      <c r="I9" s="122"/>
    </row>
    <row r="10" spans="1:17" ht="18.899999999999999" customHeight="1">
      <c r="A10" s="90"/>
      <c r="B10" s="866" t="str">
        <f>'Pages 10-11'!B9:M9</f>
        <v xml:space="preserve">Tax burden in Swiss francs </v>
      </c>
      <c r="C10" s="867"/>
      <c r="D10" s="867"/>
      <c r="E10" s="867"/>
      <c r="F10" s="867"/>
      <c r="G10" s="867"/>
      <c r="H10" s="867"/>
      <c r="I10" s="868"/>
      <c r="J10" s="866" t="str">
        <f>B10</f>
        <v xml:space="preserve">Tax burden in Swiss francs </v>
      </c>
      <c r="K10" s="867"/>
      <c r="L10" s="867"/>
      <c r="M10" s="867"/>
      <c r="N10" s="867"/>
      <c r="O10" s="868"/>
    </row>
    <row r="11" spans="1:17" ht="18.899999999999999" customHeight="1">
      <c r="A11" s="90"/>
      <c r="B11" s="120"/>
      <c r="C11" s="120"/>
      <c r="D11" s="120"/>
      <c r="E11" s="120"/>
      <c r="F11" s="120"/>
      <c r="G11" s="120"/>
      <c r="H11" s="120"/>
      <c r="I11" s="120"/>
    </row>
    <row r="12" spans="1:17" ht="18.899999999999999" customHeight="1">
      <c r="A12" s="90"/>
      <c r="B12" s="866" t="str">
        <f>'Page 35'!$B$13:$H$13</f>
        <v>Income distribution 50 : 50</v>
      </c>
      <c r="C12" s="867"/>
      <c r="D12" s="867"/>
      <c r="E12" s="867"/>
      <c r="F12" s="867"/>
      <c r="G12" s="867"/>
      <c r="H12" s="867"/>
      <c r="I12" s="868"/>
      <c r="J12" s="866" t="str">
        <f>B12</f>
        <v>Income distribution 50 : 50</v>
      </c>
      <c r="K12" s="867"/>
      <c r="L12" s="867"/>
      <c r="M12" s="867"/>
      <c r="N12" s="867"/>
      <c r="O12" s="868"/>
    </row>
    <row r="13" spans="1:17" ht="18.899999999999999" customHeight="1">
      <c r="A13" s="24" t="str">
        <f>'Page 9'!$A$16</f>
        <v>Zurich</v>
      </c>
      <c r="B13" s="14">
        <f>'Pages 10-11'!C10*2</f>
        <v>386.90000000000003</v>
      </c>
      <c r="C13" s="14">
        <v>162.5</v>
      </c>
      <c r="D13" s="14">
        <f>'Pages 10-11'!E10*2</f>
        <v>941.1</v>
      </c>
      <c r="E13" s="14">
        <v>682.35000000000014</v>
      </c>
      <c r="F13" s="14">
        <f>'Pages 10-11'!F10*2</f>
        <v>1706</v>
      </c>
      <c r="G13" s="14">
        <v>1321.25</v>
      </c>
      <c r="H13" s="14">
        <f>'Pages 10-11'!G10*2</f>
        <v>2402.1000000000004</v>
      </c>
      <c r="I13" s="14">
        <v>2138.75</v>
      </c>
      <c r="J13" s="14">
        <v>4344</v>
      </c>
      <c r="K13" s="14">
        <v>4108.1499999999996</v>
      </c>
      <c r="L13" s="14">
        <v>6647.8</v>
      </c>
      <c r="M13" s="14">
        <v>6821.8</v>
      </c>
      <c r="N13" s="14">
        <v>22077.800000000003</v>
      </c>
      <c r="O13" s="14">
        <v>23302.95</v>
      </c>
      <c r="P13" s="440" t="str">
        <f>A13</f>
        <v>Zurich</v>
      </c>
    </row>
    <row r="14" spans="1:17" ht="18.899999999999999" customHeight="1">
      <c r="A14" s="24" t="str">
        <f>'Page 9'!$A$17</f>
        <v>Berne</v>
      </c>
      <c r="B14" s="14">
        <v>503.80000000000007</v>
      </c>
      <c r="C14" s="14">
        <v>364.05</v>
      </c>
      <c r="D14" s="14">
        <v>1748.6000000000001</v>
      </c>
      <c r="E14" s="14">
        <v>1469.9</v>
      </c>
      <c r="F14" s="14">
        <v>3264</v>
      </c>
      <c r="G14" s="14">
        <v>3065.8</v>
      </c>
      <c r="H14" s="14">
        <v>4954.3000000000011</v>
      </c>
      <c r="I14" s="14">
        <v>4790.7000000000007</v>
      </c>
      <c r="J14" s="14">
        <v>8726.4000000000015</v>
      </c>
      <c r="K14" s="14">
        <v>7953.85</v>
      </c>
      <c r="L14" s="14">
        <v>12366.6</v>
      </c>
      <c r="M14" s="14">
        <v>11380.2</v>
      </c>
      <c r="N14" s="14">
        <v>32162.800000000003</v>
      </c>
      <c r="O14" s="14">
        <v>32105.149999999998</v>
      </c>
      <c r="P14" s="440" t="str">
        <f t="shared" ref="P14:P38" si="0">A14</f>
        <v>Berne</v>
      </c>
    </row>
    <row r="15" spans="1:17" ht="18.899999999999999" customHeight="1">
      <c r="A15" s="24" t="str">
        <f>'Page 9'!$A$18</f>
        <v>Lucerne</v>
      </c>
      <c r="B15" s="14">
        <f>'Pages 10-11'!C12*2</f>
        <v>170.4</v>
      </c>
      <c r="C15" s="14">
        <v>50</v>
      </c>
      <c r="D15" s="14">
        <f>'Pages 10-11'!E12*2</f>
        <v>555.20000000000005</v>
      </c>
      <c r="E15" s="14">
        <v>501.40000000000003</v>
      </c>
      <c r="F15" s="14">
        <f>'Pages 10-11'!F12*2</f>
        <v>1646.6000000000001</v>
      </c>
      <c r="G15" s="14">
        <v>1685.4</v>
      </c>
      <c r="H15" s="14">
        <f>'Pages 10-11'!G12*2</f>
        <v>2912</v>
      </c>
      <c r="I15" s="14">
        <v>2867.6000000000004</v>
      </c>
      <c r="J15" s="14">
        <v>6049.6</v>
      </c>
      <c r="K15" s="14">
        <v>5498.2999999999993</v>
      </c>
      <c r="L15" s="14">
        <v>9194.6</v>
      </c>
      <c r="M15" s="14">
        <v>8395.4</v>
      </c>
      <c r="N15" s="14">
        <v>25141.600000000002</v>
      </c>
      <c r="O15" s="14">
        <v>24962.100000000002</v>
      </c>
      <c r="P15" s="440" t="str">
        <f t="shared" si="0"/>
        <v>Lucerne</v>
      </c>
    </row>
    <row r="16" spans="1:17" ht="18.899999999999999" customHeight="1">
      <c r="A16" s="24" t="str">
        <f>'Page 9'!$A$19</f>
        <v>Altdorf</v>
      </c>
      <c r="B16" s="14">
        <f>'Pages 10-11'!C13*2</f>
        <v>200</v>
      </c>
      <c r="C16" s="14">
        <v>100</v>
      </c>
      <c r="D16" s="14">
        <f>'Pages 10-11'!E13*2</f>
        <v>526.85399999999993</v>
      </c>
      <c r="E16" s="14">
        <v>486.28200000000004</v>
      </c>
      <c r="F16" s="14">
        <f>'Pages 10-11'!F13*2</f>
        <v>1834.27</v>
      </c>
      <c r="G16" s="14">
        <v>1763.9839999999999</v>
      </c>
      <c r="H16" s="14">
        <f>'Pages 10-11'!G13*2</f>
        <v>3171.3999999999996</v>
      </c>
      <c r="I16" s="14">
        <v>3086.2569999999996</v>
      </c>
      <c r="J16" s="14">
        <v>5815.9459999999999</v>
      </c>
      <c r="K16" s="14">
        <v>5686.2319999999991</v>
      </c>
      <c r="L16" s="14">
        <v>8133.6379999999999</v>
      </c>
      <c r="M16" s="14">
        <v>8078.2089999999989</v>
      </c>
      <c r="N16" s="14">
        <v>20940.371999999999</v>
      </c>
      <c r="O16" s="14">
        <v>20870.085999999999</v>
      </c>
      <c r="P16" s="440" t="str">
        <f t="shared" si="0"/>
        <v>Altdorf</v>
      </c>
    </row>
    <row r="17" spans="1:16" ht="18.899999999999999" customHeight="1">
      <c r="A17" s="24" t="str">
        <f>'Page 9'!$A$20</f>
        <v>Schwyz</v>
      </c>
      <c r="B17" s="14">
        <f>'Pages 10-11'!C14*2</f>
        <v>615.5</v>
      </c>
      <c r="C17" s="14">
        <v>487</v>
      </c>
      <c r="D17" s="14">
        <f>'Pages 10-11'!E14*2</f>
        <v>1269</v>
      </c>
      <c r="E17" s="14">
        <v>1109</v>
      </c>
      <c r="F17" s="14">
        <f>'Pages 10-11'!F14*2</f>
        <v>2015.6</v>
      </c>
      <c r="G17" s="14">
        <v>1849</v>
      </c>
      <c r="H17" s="14">
        <f>'Pages 10-11'!G14*2</f>
        <v>2853.2000000000003</v>
      </c>
      <c r="I17" s="14">
        <v>2674</v>
      </c>
      <c r="J17" s="14">
        <v>4574.8</v>
      </c>
      <c r="K17" s="14">
        <v>4294</v>
      </c>
      <c r="L17" s="14">
        <v>6624.2000000000007</v>
      </c>
      <c r="M17" s="14">
        <v>6121</v>
      </c>
      <c r="N17" s="14">
        <v>20003.699999999997</v>
      </c>
      <c r="O17" s="14">
        <v>19915</v>
      </c>
      <c r="P17" s="440" t="str">
        <f t="shared" si="0"/>
        <v>Schwyz</v>
      </c>
    </row>
    <row r="18" spans="1:16" ht="18.899999999999999" customHeight="1">
      <c r="A18" s="24" t="str">
        <f>'Page 9'!$A$21</f>
        <v>Sarnen</v>
      </c>
      <c r="B18" s="14">
        <f>'Pages 10-11'!C15*2</f>
        <v>0</v>
      </c>
      <c r="C18" s="14">
        <v>110.14999999999999</v>
      </c>
      <c r="D18" s="14">
        <f>'Pages 10-11'!E15*2</f>
        <v>688.5</v>
      </c>
      <c r="E18" s="14">
        <v>1129.1500000000001</v>
      </c>
      <c r="F18" s="14">
        <f>'Pages 10-11'!F15*2</f>
        <v>1900.1999999999998</v>
      </c>
      <c r="G18" s="14">
        <v>2120.6</v>
      </c>
      <c r="H18" s="14">
        <f>'Pages 10-11'!G15*2</f>
        <v>3111.9999999999995</v>
      </c>
      <c r="I18" s="14">
        <v>3112</v>
      </c>
      <c r="J18" s="14">
        <v>5232.5999999999995</v>
      </c>
      <c r="K18" s="14">
        <v>4874.6000000000004</v>
      </c>
      <c r="L18" s="14">
        <v>7546</v>
      </c>
      <c r="M18" s="14">
        <v>7408.2500000000009</v>
      </c>
      <c r="N18" s="14">
        <v>20076.7</v>
      </c>
      <c r="O18" s="14">
        <v>19649.8</v>
      </c>
      <c r="P18" s="440" t="str">
        <f t="shared" si="0"/>
        <v>Sarnen</v>
      </c>
    </row>
    <row r="19" spans="1:16" ht="18.899999999999999" customHeight="1">
      <c r="A19" s="24" t="str">
        <f>'Page 9'!$A$22</f>
        <v>Stans</v>
      </c>
      <c r="B19" s="14">
        <f>'Pages 10-11'!C16*2</f>
        <v>192.9</v>
      </c>
      <c r="C19" s="14">
        <v>156.75</v>
      </c>
      <c r="D19" s="14">
        <f>'Pages 10-11'!E16*2</f>
        <v>722.4</v>
      </c>
      <c r="E19" s="14">
        <v>758.7</v>
      </c>
      <c r="F19" s="14">
        <f>'Pages 10-11'!F16*2</f>
        <v>1617.8999999999999</v>
      </c>
      <c r="G19" s="14">
        <v>1703.7999999999997</v>
      </c>
      <c r="H19" s="14">
        <f>'Pages 10-11'!G16*2</f>
        <v>2747.1</v>
      </c>
      <c r="I19" s="14">
        <v>2759.8999999999996</v>
      </c>
      <c r="J19" s="14">
        <v>4996.5999999999995</v>
      </c>
      <c r="K19" s="14">
        <v>5089.6000000000004</v>
      </c>
      <c r="L19" s="14">
        <v>7593.3</v>
      </c>
      <c r="M19" s="14">
        <v>7772.2999999999993</v>
      </c>
      <c r="N19" s="14">
        <v>21417</v>
      </c>
      <c r="O19" s="14">
        <v>21668.35</v>
      </c>
      <c r="P19" s="440" t="str">
        <f t="shared" si="0"/>
        <v>Stans</v>
      </c>
    </row>
    <row r="20" spans="1:16" ht="18.899999999999999" customHeight="1">
      <c r="A20" s="24" t="str">
        <f>'Page 9'!$A$23</f>
        <v>Glarus</v>
      </c>
      <c r="B20" s="14">
        <f>'Pages 10-11'!C17*2</f>
        <v>264.09999999999997</v>
      </c>
      <c r="C20" s="14">
        <v>314.95</v>
      </c>
      <c r="D20" s="14">
        <f>'Pages 10-11'!E17*2</f>
        <v>1158.3</v>
      </c>
      <c r="E20" s="14">
        <v>1219.2</v>
      </c>
      <c r="F20" s="14">
        <f>'Pages 10-11'!F17*2</f>
        <v>2060</v>
      </c>
      <c r="G20" s="14">
        <v>2268.25</v>
      </c>
      <c r="H20" s="14">
        <f>'Pages 10-11'!G17*2</f>
        <v>3317.2999999999997</v>
      </c>
      <c r="I20" s="14">
        <v>3204.2</v>
      </c>
      <c r="J20" s="14">
        <v>5552.5</v>
      </c>
      <c r="K20" s="14">
        <v>5660.4</v>
      </c>
      <c r="L20" s="14">
        <v>8293.1</v>
      </c>
      <c r="M20" s="14">
        <v>8401.0499999999993</v>
      </c>
      <c r="N20" s="14">
        <v>24269.700000000004</v>
      </c>
      <c r="O20" s="14">
        <v>24098.25</v>
      </c>
      <c r="P20" s="440" t="str">
        <f t="shared" si="0"/>
        <v>Glarus</v>
      </c>
    </row>
    <row r="21" spans="1:16" ht="18.899999999999999" customHeight="1">
      <c r="A21" s="24" t="str">
        <f>'Page 9'!$A$24</f>
        <v>Zug</v>
      </c>
      <c r="B21" s="14">
        <f>'Pages 10-11'!C18*2</f>
        <v>49.2</v>
      </c>
      <c r="C21" s="14">
        <v>0</v>
      </c>
      <c r="D21" s="14">
        <f>'Pages 10-11'!E18*2</f>
        <v>296.49999999999994</v>
      </c>
      <c r="E21" s="14">
        <v>150.44999999999999</v>
      </c>
      <c r="F21" s="14">
        <f>'Pages 10-11'!F18*2</f>
        <v>699.6</v>
      </c>
      <c r="G21" s="14">
        <v>497.69999999999993</v>
      </c>
      <c r="H21" s="14">
        <f>'Pages 10-11'!G18*2</f>
        <v>1142.1000000000001</v>
      </c>
      <c r="I21" s="14">
        <v>922.35</v>
      </c>
      <c r="J21" s="14">
        <v>2110.6</v>
      </c>
      <c r="K21" s="14">
        <v>1788.7499999999998</v>
      </c>
      <c r="L21" s="14">
        <v>3149.1</v>
      </c>
      <c r="M21" s="14">
        <v>2626.15</v>
      </c>
      <c r="N21" s="14">
        <v>11493.1</v>
      </c>
      <c r="O21" s="14">
        <v>10739.199999999999</v>
      </c>
      <c r="P21" s="440" t="str">
        <f t="shared" si="0"/>
        <v>Zug</v>
      </c>
    </row>
    <row r="22" spans="1:16" ht="18.899999999999999" customHeight="1">
      <c r="A22" s="24" t="str">
        <f>'Page 9'!$A$25</f>
        <v>Fribourg</v>
      </c>
      <c r="B22" s="14">
        <f>'Pages 10-11'!C19*2</f>
        <v>420.4</v>
      </c>
      <c r="C22" s="14">
        <v>325.80000000000007</v>
      </c>
      <c r="D22" s="14">
        <f>'Pages 10-11'!E19*2</f>
        <v>1158.4000000000001</v>
      </c>
      <c r="E22" s="14">
        <v>1079.1499999999999</v>
      </c>
      <c r="F22" s="14">
        <f>'Pages 10-11'!F19*2</f>
        <v>2600.8000000000002</v>
      </c>
      <c r="G22" s="14">
        <v>2056.1</v>
      </c>
      <c r="H22" s="14">
        <f>'Pages 10-11'!G19*2</f>
        <v>4074.7999999999997</v>
      </c>
      <c r="I22" s="14">
        <v>3282.7000000000003</v>
      </c>
      <c r="J22" s="14">
        <v>6588</v>
      </c>
      <c r="K22" s="14">
        <v>6204.15</v>
      </c>
      <c r="L22" s="14">
        <v>9796.1</v>
      </c>
      <c r="M22" s="14">
        <v>9601.5000000000018</v>
      </c>
      <c r="N22" s="14">
        <v>30885.499999999996</v>
      </c>
      <c r="O22" s="14">
        <v>30757.149999999998</v>
      </c>
      <c r="P22" s="440" t="str">
        <f t="shared" si="0"/>
        <v>Fribourg</v>
      </c>
    </row>
    <row r="23" spans="1:16" ht="18.899999999999999" customHeight="1">
      <c r="A23" s="24" t="str">
        <f>'Page 9'!$A$26</f>
        <v>Solothurn</v>
      </c>
      <c r="B23" s="14">
        <f>'Pages 10-11'!C20*2</f>
        <v>395.80000000000007</v>
      </c>
      <c r="C23" s="14">
        <v>376</v>
      </c>
      <c r="D23" s="14">
        <f>'Pages 10-11'!E20*2</f>
        <v>1593.4</v>
      </c>
      <c r="E23" s="14">
        <v>1580.55</v>
      </c>
      <c r="F23" s="14">
        <f>'Pages 10-11'!F20*2</f>
        <v>3025.1</v>
      </c>
      <c r="G23" s="14">
        <v>3029</v>
      </c>
      <c r="H23" s="14">
        <f>'Pages 10-11'!G20*2</f>
        <v>4546.8999999999996</v>
      </c>
      <c r="I23" s="14">
        <v>4267.05</v>
      </c>
      <c r="J23" s="14">
        <v>7502.2</v>
      </c>
      <c r="K23" s="14">
        <v>7224.95</v>
      </c>
      <c r="L23" s="14">
        <v>11291.8</v>
      </c>
      <c r="M23" s="14">
        <v>11089.5</v>
      </c>
      <c r="N23" s="14">
        <v>32044.400000000001</v>
      </c>
      <c r="O23" s="14">
        <v>32281.15</v>
      </c>
      <c r="P23" s="440" t="str">
        <f t="shared" si="0"/>
        <v>Solothurn</v>
      </c>
    </row>
    <row r="24" spans="1:16" ht="18.899999999999999" customHeight="1">
      <c r="A24" s="24" t="str">
        <f>'Page 9'!$A$27</f>
        <v>Basel</v>
      </c>
      <c r="B24" s="14">
        <f>'Pages 10-11'!C21*2</f>
        <v>0</v>
      </c>
      <c r="C24" s="14">
        <v>0</v>
      </c>
      <c r="D24" s="14">
        <f>'Pages 10-11'!E21*2</f>
        <v>0</v>
      </c>
      <c r="E24" s="14">
        <v>0</v>
      </c>
      <c r="F24" s="14">
        <f>'Pages 10-11'!F21*2</f>
        <v>0</v>
      </c>
      <c r="G24" s="14">
        <v>0</v>
      </c>
      <c r="H24" s="14">
        <f>'Pages 10-11'!G21*2</f>
        <v>1249.5999999999999</v>
      </c>
      <c r="I24" s="14">
        <v>1249.55</v>
      </c>
      <c r="J24" s="14">
        <v>5526.9</v>
      </c>
      <c r="K24" s="14">
        <v>5526.9</v>
      </c>
      <c r="L24" s="14">
        <v>9756.2000000000007</v>
      </c>
      <c r="M24" s="14">
        <v>9780.2000000000007</v>
      </c>
      <c r="N24" s="14">
        <v>31094.799999999999</v>
      </c>
      <c r="O24" s="14">
        <v>31118.85</v>
      </c>
      <c r="P24" s="440" t="str">
        <f t="shared" si="0"/>
        <v>Basel</v>
      </c>
    </row>
    <row r="25" spans="1:16" ht="18.899999999999999" customHeight="1">
      <c r="A25" s="24" t="str">
        <f>'Page 9'!$A$28</f>
        <v>Liestal</v>
      </c>
      <c r="B25" s="14">
        <f>'Pages 10-11'!C22*2</f>
        <v>0</v>
      </c>
      <c r="C25" s="14">
        <v>280.3</v>
      </c>
      <c r="D25" s="14">
        <f>'Pages 10-11'!E22*2</f>
        <v>0</v>
      </c>
      <c r="E25" s="14">
        <v>400.90000000000003</v>
      </c>
      <c r="F25" s="14">
        <f>'Pages 10-11'!F22*2</f>
        <v>1162.7</v>
      </c>
      <c r="G25" s="14">
        <v>1053.1500000000001</v>
      </c>
      <c r="H25" s="14">
        <f>'Pages 10-11'!G22*2</f>
        <v>2290.5</v>
      </c>
      <c r="I25" s="14">
        <v>2150.5</v>
      </c>
      <c r="J25" s="14">
        <v>5237.2000000000007</v>
      </c>
      <c r="K25" s="14">
        <v>5050.3500000000004</v>
      </c>
      <c r="L25" s="14">
        <v>8899.6999999999989</v>
      </c>
      <c r="M25" s="14">
        <v>8677.35</v>
      </c>
      <c r="N25" s="14">
        <v>31348.300000000003</v>
      </c>
      <c r="O25" s="14">
        <v>31072.899999999998</v>
      </c>
      <c r="P25" s="440" t="str">
        <f t="shared" si="0"/>
        <v>Liestal</v>
      </c>
    </row>
    <row r="26" spans="1:16" ht="18.899999999999999" customHeight="1">
      <c r="A26" s="24" t="str">
        <f>'Page 9'!$A$29</f>
        <v>Schaffhausen</v>
      </c>
      <c r="B26" s="14">
        <f>'Pages 10-11'!C23*2</f>
        <v>367.5</v>
      </c>
      <c r="C26" s="14">
        <v>662.39999999999986</v>
      </c>
      <c r="D26" s="14">
        <f>'Pages 10-11'!E23*2</f>
        <v>1141.5</v>
      </c>
      <c r="E26" s="14">
        <v>1162.8</v>
      </c>
      <c r="F26" s="14">
        <f>'Pages 10-11'!F23*2</f>
        <v>2243.9999999999995</v>
      </c>
      <c r="G26" s="14">
        <v>2277.4</v>
      </c>
      <c r="H26" s="14">
        <f>'Pages 10-11'!G23*2</f>
        <v>3463.4999999999995</v>
      </c>
      <c r="I26" s="14">
        <v>3528.25</v>
      </c>
      <c r="J26" s="14">
        <v>6059.9999999999991</v>
      </c>
      <c r="K26" s="14">
        <v>6034.9999999999991</v>
      </c>
      <c r="L26" s="14">
        <v>8967</v>
      </c>
      <c r="M26" s="14">
        <v>9062.7499999999982</v>
      </c>
      <c r="N26" s="14">
        <v>28474.5</v>
      </c>
      <c r="O26" s="14">
        <v>28888.049999999996</v>
      </c>
      <c r="P26" s="440" t="str">
        <f t="shared" si="0"/>
        <v>Schaffhausen</v>
      </c>
    </row>
    <row r="27" spans="1:16" ht="18.899999999999999" customHeight="1">
      <c r="A27" s="24" t="str">
        <f>'Page 9'!$A$30</f>
        <v>Herisau</v>
      </c>
      <c r="B27" s="14">
        <f>'Pages 10-11'!C24*2</f>
        <v>418.50000000000006</v>
      </c>
      <c r="C27" s="14">
        <v>224</v>
      </c>
      <c r="D27" s="14">
        <f>'Pages 10-11'!E24*2</f>
        <v>1385.8000000000002</v>
      </c>
      <c r="E27" s="14">
        <v>1132.25</v>
      </c>
      <c r="F27" s="14">
        <f>'Pages 10-11'!F24*2</f>
        <v>2613.1999999999998</v>
      </c>
      <c r="G27" s="14">
        <v>2309.5</v>
      </c>
      <c r="H27" s="14">
        <f>'Pages 10-11'!G24*2</f>
        <v>3868.7000000000003</v>
      </c>
      <c r="I27" s="14">
        <v>3075.2000000000003</v>
      </c>
      <c r="J27" s="14">
        <v>6280.6</v>
      </c>
      <c r="K27" s="14">
        <v>5621.9000000000005</v>
      </c>
      <c r="L27" s="14">
        <v>9182.3000000000011</v>
      </c>
      <c r="M27" s="14">
        <v>8699.4</v>
      </c>
      <c r="N27" s="14">
        <v>26832</v>
      </c>
      <c r="O27" s="14">
        <v>27540.35</v>
      </c>
      <c r="P27" s="440" t="str">
        <f t="shared" si="0"/>
        <v>Herisau</v>
      </c>
    </row>
    <row r="28" spans="1:16" ht="18.899999999999999" customHeight="1">
      <c r="A28" s="24" t="str">
        <f>'Page 9'!$A$31</f>
        <v>Appenzell</v>
      </c>
      <c r="B28" s="14">
        <f>'Pages 10-11'!C25*2</f>
        <v>601.5</v>
      </c>
      <c r="C28" s="14">
        <v>345</v>
      </c>
      <c r="D28" s="14">
        <f>'Pages 10-11'!E25*2</f>
        <v>1217.2</v>
      </c>
      <c r="E28" s="14">
        <v>902.7</v>
      </c>
      <c r="F28" s="14">
        <f>'Pages 10-11'!F25*2</f>
        <v>2040.6</v>
      </c>
      <c r="G28" s="14">
        <v>1705.25</v>
      </c>
      <c r="H28" s="14">
        <f>'Pages 10-11'!G25*2</f>
        <v>3046.4999999999995</v>
      </c>
      <c r="I28" s="14">
        <v>2721.7</v>
      </c>
      <c r="J28" s="14">
        <v>5004.8999999999996</v>
      </c>
      <c r="K28" s="14">
        <v>4604.55</v>
      </c>
      <c r="L28" s="14">
        <v>7210.2000000000007</v>
      </c>
      <c r="M28" s="14">
        <v>6850.0499999999993</v>
      </c>
      <c r="N28" s="14">
        <v>19947.699999999997</v>
      </c>
      <c r="O28" s="14">
        <v>19889.5</v>
      </c>
      <c r="P28" s="440" t="str">
        <f t="shared" si="0"/>
        <v>Appenzell</v>
      </c>
    </row>
    <row r="29" spans="1:16" ht="18.899999999999999" customHeight="1">
      <c r="A29" s="24" t="str">
        <f>'Page 9'!$A$32</f>
        <v>St. Gall</v>
      </c>
      <c r="B29" s="14">
        <f>'Pages 10-11'!C26*2</f>
        <v>0</v>
      </c>
      <c r="C29" s="14">
        <v>0</v>
      </c>
      <c r="D29" s="14">
        <f>'Pages 10-11'!E26*2</f>
        <v>775.2</v>
      </c>
      <c r="E29" s="14">
        <v>729.6</v>
      </c>
      <c r="F29" s="14">
        <f>'Pages 10-11'!F26*2</f>
        <v>2006.3999999999999</v>
      </c>
      <c r="G29" s="14">
        <v>1630.2</v>
      </c>
      <c r="H29" s="14">
        <f>'Pages 10-11'!G26*2</f>
        <v>3340.2</v>
      </c>
      <c r="I29" s="14">
        <v>3142.25</v>
      </c>
      <c r="J29" s="14">
        <v>6281.4</v>
      </c>
      <c r="K29" s="14">
        <v>6188.95</v>
      </c>
      <c r="L29" s="14">
        <v>10146</v>
      </c>
      <c r="M29" s="14">
        <v>10054.799999999999</v>
      </c>
      <c r="N29" s="14">
        <v>32232.3</v>
      </c>
      <c r="O29" s="14">
        <v>32127.5</v>
      </c>
      <c r="P29" s="440" t="str">
        <f t="shared" si="0"/>
        <v>St. Gall</v>
      </c>
    </row>
    <row r="30" spans="1:16" ht="18.899999999999999" customHeight="1">
      <c r="A30" s="24" t="str">
        <f>'Page 9'!$A$33</f>
        <v>Chur</v>
      </c>
      <c r="B30" s="14">
        <f>'Pages 10-11'!C27*2</f>
        <v>0</v>
      </c>
      <c r="C30" s="14">
        <v>0</v>
      </c>
      <c r="D30" s="14">
        <f>'Pages 10-11'!E27*2</f>
        <v>93.06</v>
      </c>
      <c r="E30" s="14">
        <v>169</v>
      </c>
      <c r="F30" s="14">
        <f>'Pages 10-11'!F27*2</f>
        <v>941.48</v>
      </c>
      <c r="G30" s="14">
        <v>1099</v>
      </c>
      <c r="H30" s="14">
        <f>'Pages 10-11'!G27*2</f>
        <v>2139.04</v>
      </c>
      <c r="I30" s="14">
        <v>2287</v>
      </c>
      <c r="J30" s="14">
        <v>4824</v>
      </c>
      <c r="K30" s="14">
        <v>4674</v>
      </c>
      <c r="L30" s="14">
        <v>7722.62</v>
      </c>
      <c r="M30" s="14">
        <v>7491</v>
      </c>
      <c r="N30" s="14">
        <v>25463.48</v>
      </c>
      <c r="O30" s="14">
        <v>25523</v>
      </c>
      <c r="P30" s="440" t="str">
        <f t="shared" si="0"/>
        <v>Chur</v>
      </c>
    </row>
    <row r="31" spans="1:16" ht="18.899999999999999" customHeight="1">
      <c r="A31" s="24" t="str">
        <f>'Page 9'!$A$34</f>
        <v>Aarau</v>
      </c>
      <c r="B31" s="14">
        <f>'Pages 10-11'!C28*2</f>
        <v>0</v>
      </c>
      <c r="C31" s="14">
        <v>56</v>
      </c>
      <c r="D31" s="14">
        <f>'Pages 10-11'!E28*2</f>
        <v>0</v>
      </c>
      <c r="E31" s="14">
        <v>651.85</v>
      </c>
      <c r="F31" s="14">
        <f>'Pages 10-11'!F28*2</f>
        <v>430.1</v>
      </c>
      <c r="G31" s="14">
        <v>1496.3000000000002</v>
      </c>
      <c r="H31" s="14">
        <f>'Pages 10-11'!G28*2</f>
        <v>1827.8000000000002</v>
      </c>
      <c r="I31" s="14">
        <v>2432.65</v>
      </c>
      <c r="J31" s="14">
        <v>4560.6000000000004</v>
      </c>
      <c r="K31" s="14">
        <v>4757.75</v>
      </c>
      <c r="L31" s="14">
        <v>7669.8</v>
      </c>
      <c r="M31" s="14">
        <v>7580.15</v>
      </c>
      <c r="N31" s="14">
        <v>25054.5</v>
      </c>
      <c r="O31" s="14">
        <v>24926.7</v>
      </c>
      <c r="P31" s="440" t="str">
        <f t="shared" si="0"/>
        <v>Aarau</v>
      </c>
    </row>
    <row r="32" spans="1:16" ht="18.899999999999999" customHeight="1">
      <c r="A32" s="24" t="str">
        <f>'Page 9'!$A$35</f>
        <v>Frauenfeld</v>
      </c>
      <c r="B32" s="14">
        <f>'Pages 10-11'!C29*2</f>
        <v>0</v>
      </c>
      <c r="C32" s="14">
        <v>0</v>
      </c>
      <c r="D32" s="14">
        <f>'Pages 10-11'!E29*2</f>
        <v>357.20000000000005</v>
      </c>
      <c r="E32" s="14">
        <v>357.15</v>
      </c>
      <c r="F32" s="14">
        <f>'Pages 10-11'!F29*2</f>
        <v>1344.6999999999998</v>
      </c>
      <c r="G32" s="14">
        <v>1236.45</v>
      </c>
      <c r="H32" s="14">
        <f>'Pages 10-11'!G29*2</f>
        <v>2767.6</v>
      </c>
      <c r="I32" s="14">
        <v>2566.8000000000002</v>
      </c>
      <c r="J32" s="14">
        <v>5613.4</v>
      </c>
      <c r="K32" s="14">
        <v>5345.5999999999995</v>
      </c>
      <c r="L32" s="14">
        <v>8766.1</v>
      </c>
      <c r="M32" s="14">
        <v>8375.5499999999993</v>
      </c>
      <c r="N32" s="14">
        <v>25450.300000000003</v>
      </c>
      <c r="O32" s="14">
        <v>25450.35</v>
      </c>
      <c r="P32" s="440" t="str">
        <f t="shared" si="0"/>
        <v>Frauenfeld</v>
      </c>
    </row>
    <row r="33" spans="1:16" ht="18.899999999999999" customHeight="1">
      <c r="A33" s="24" t="str">
        <f>'Page 9'!$A$36</f>
        <v>Bellinzona</v>
      </c>
      <c r="B33" s="14">
        <f>'Pages 10-11'!C30*2</f>
        <v>40</v>
      </c>
      <c r="C33" s="14">
        <v>40</v>
      </c>
      <c r="D33" s="14">
        <f>'Pages 10-11'!E30*2</f>
        <v>593.79999999999995</v>
      </c>
      <c r="E33" s="14">
        <v>197.6</v>
      </c>
      <c r="F33" s="14">
        <f>'Pages 10-11'!F30*2</f>
        <v>1587.3</v>
      </c>
      <c r="G33" s="14">
        <v>674.05</v>
      </c>
      <c r="H33" s="14">
        <f>'Pages 10-11'!G30*2</f>
        <v>2166.1</v>
      </c>
      <c r="I33" s="14">
        <v>1057.9000000000001</v>
      </c>
      <c r="J33" s="14">
        <v>3845.8999999999996</v>
      </c>
      <c r="K33" s="14">
        <v>2819.0499999999997</v>
      </c>
      <c r="L33" s="14">
        <v>6997.8</v>
      </c>
      <c r="M33" s="14">
        <v>5904.75</v>
      </c>
      <c r="N33" s="14">
        <v>26275.5</v>
      </c>
      <c r="O33" s="14">
        <v>26985</v>
      </c>
      <c r="P33" s="440" t="str">
        <f t="shared" si="0"/>
        <v>Bellinzona</v>
      </c>
    </row>
    <row r="34" spans="1:16" ht="18.899999999999999" customHeight="1">
      <c r="A34" s="24" t="str">
        <f>'Page 9'!$A$37</f>
        <v>Lausanne</v>
      </c>
      <c r="B34" s="14">
        <f>'Pages 10-11'!C31*2</f>
        <v>0</v>
      </c>
      <c r="C34" s="14">
        <v>0</v>
      </c>
      <c r="D34" s="14">
        <f>'Pages 10-11'!E31*2</f>
        <v>0</v>
      </c>
      <c r="E34" s="14">
        <v>0</v>
      </c>
      <c r="F34" s="14">
        <f>'Pages 10-11'!F31*2</f>
        <v>0</v>
      </c>
      <c r="G34" s="14">
        <v>968.2</v>
      </c>
      <c r="H34" s="14">
        <f>'Pages 10-11'!G31*2</f>
        <v>280.2</v>
      </c>
      <c r="I34" s="14">
        <v>3004.6499999999996</v>
      </c>
      <c r="J34" s="14">
        <v>4039.6</v>
      </c>
      <c r="K34" s="14">
        <v>8137.8</v>
      </c>
      <c r="L34" s="14">
        <v>9466.1</v>
      </c>
      <c r="M34" s="14">
        <v>11674.849999999999</v>
      </c>
      <c r="N34" s="14">
        <v>32106.300000000003</v>
      </c>
      <c r="O34" s="14">
        <v>32677.599999999999</v>
      </c>
      <c r="P34" s="440" t="str">
        <f t="shared" si="0"/>
        <v>Lausanne</v>
      </c>
    </row>
    <row r="35" spans="1:16" ht="18.899999999999999" customHeight="1">
      <c r="A35" s="24" t="str">
        <f>'Page 9'!$A$38</f>
        <v>Sion</v>
      </c>
      <c r="B35" s="14">
        <f>'Pages 10-11'!C32*2</f>
        <v>68</v>
      </c>
      <c r="C35" s="14">
        <v>34</v>
      </c>
      <c r="D35" s="14">
        <f>'Pages 10-11'!E32*2</f>
        <v>68</v>
      </c>
      <c r="E35" s="14">
        <v>180.45</v>
      </c>
      <c r="F35" s="14">
        <f>'Pages 10-11'!F32*2</f>
        <v>1183.8</v>
      </c>
      <c r="G35" s="14">
        <v>982.85</v>
      </c>
      <c r="H35" s="14">
        <f>'Pages 10-11'!G32*2</f>
        <v>1881.3999999999999</v>
      </c>
      <c r="I35" s="14">
        <v>2271.75</v>
      </c>
      <c r="J35" s="14">
        <v>4827.2999999999993</v>
      </c>
      <c r="K35" s="14">
        <v>4576.8999999999996</v>
      </c>
      <c r="L35" s="14">
        <v>7893.9000000000005</v>
      </c>
      <c r="M35" s="14">
        <v>7222.6500000000005</v>
      </c>
      <c r="N35" s="14">
        <v>27490.399999999998</v>
      </c>
      <c r="O35" s="14">
        <v>27896.450000000004</v>
      </c>
      <c r="P35" s="440" t="str">
        <f t="shared" si="0"/>
        <v>Sion</v>
      </c>
    </row>
    <row r="36" spans="1:16" ht="18.899999999999999" customHeight="1">
      <c r="A36" s="24" t="str">
        <f>'Page 9'!$A$39</f>
        <v>Neuchâtel</v>
      </c>
      <c r="B36" s="14">
        <f>'Pages 10-11'!C33*2</f>
        <v>372.4</v>
      </c>
      <c r="C36" s="14">
        <v>414.75</v>
      </c>
      <c r="D36" s="14">
        <f>'Pages 10-11'!E33*2</f>
        <v>972.8</v>
      </c>
      <c r="E36" s="14">
        <v>1022.8500000000001</v>
      </c>
      <c r="F36" s="14">
        <f>'Pages 10-11'!F33*2</f>
        <v>2082.4</v>
      </c>
      <c r="G36" s="14">
        <v>2282.9499999999998</v>
      </c>
      <c r="H36" s="14">
        <f>'Pages 10-11'!G33*2</f>
        <v>3845.6000000000004</v>
      </c>
      <c r="I36" s="14">
        <v>3582.8</v>
      </c>
      <c r="J36" s="14">
        <v>7552.5</v>
      </c>
      <c r="K36" s="14">
        <v>7904.7</v>
      </c>
      <c r="L36" s="14">
        <v>11637.5</v>
      </c>
      <c r="M36" s="14">
        <v>12343.15</v>
      </c>
      <c r="N36" s="14">
        <v>34979</v>
      </c>
      <c r="O36" s="14">
        <v>35817.15</v>
      </c>
      <c r="P36" s="440" t="str">
        <f t="shared" si="0"/>
        <v>Neuchâtel</v>
      </c>
    </row>
    <row r="37" spans="1:16" ht="18.899999999999999" customHeight="1">
      <c r="A37" s="24" t="str">
        <f>'Page 9'!$A$40</f>
        <v>Geneva</v>
      </c>
      <c r="B37" s="14">
        <f>'Pages 10-11'!C34*2</f>
        <v>50</v>
      </c>
      <c r="C37" s="14">
        <v>25</v>
      </c>
      <c r="D37" s="14">
        <f>'Pages 10-11'!E34*2</f>
        <v>50</v>
      </c>
      <c r="E37" s="14">
        <v>25</v>
      </c>
      <c r="F37" s="14">
        <f>'Pages 10-11'!F34*2</f>
        <v>50</v>
      </c>
      <c r="G37" s="14">
        <v>25</v>
      </c>
      <c r="H37" s="14">
        <f>'Pages 10-11'!G34*2</f>
        <v>854.09999999999991</v>
      </c>
      <c r="I37" s="14">
        <v>715.65</v>
      </c>
      <c r="J37" s="14">
        <v>3904.9</v>
      </c>
      <c r="K37" s="14">
        <v>3536.3</v>
      </c>
      <c r="L37" s="14">
        <v>7510.0000000000009</v>
      </c>
      <c r="M37" s="14">
        <v>7032.5999999999995</v>
      </c>
      <c r="N37" s="14">
        <v>30186.300000000003</v>
      </c>
      <c r="O37" s="14">
        <v>29750.299999999996</v>
      </c>
      <c r="P37" s="440" t="str">
        <f t="shared" si="0"/>
        <v>Geneva</v>
      </c>
    </row>
    <row r="38" spans="1:16" ht="18.899999999999999" customHeight="1">
      <c r="A38" s="24" t="str">
        <f>'Page 9'!$A$41</f>
        <v>Delémont</v>
      </c>
      <c r="B38" s="14">
        <f>'Pages 10-11'!C35*2</f>
        <v>330.2</v>
      </c>
      <c r="C38" s="14">
        <v>0</v>
      </c>
      <c r="D38" s="14">
        <f>'Pages 10-11'!E35*2</f>
        <v>956.09999999999991</v>
      </c>
      <c r="E38" s="14">
        <v>261.45</v>
      </c>
      <c r="F38" s="14">
        <f>'Pages 10-11'!F35*2</f>
        <v>2039.4</v>
      </c>
      <c r="G38" s="14">
        <v>1243.2</v>
      </c>
      <c r="H38" s="14">
        <f>'Pages 10-11'!G35*2</f>
        <v>3516.7</v>
      </c>
      <c r="I38" s="14">
        <v>2731.95</v>
      </c>
      <c r="J38" s="14">
        <v>6695.5</v>
      </c>
      <c r="K38" s="14">
        <v>6093.05</v>
      </c>
      <c r="L38" s="14">
        <v>10391.9</v>
      </c>
      <c r="M38" s="14">
        <v>9895.9500000000007</v>
      </c>
      <c r="N38" s="14">
        <v>32326.2</v>
      </c>
      <c r="O38" s="14">
        <v>31519.599999999999</v>
      </c>
      <c r="P38" s="440" t="str">
        <f t="shared" si="0"/>
        <v>Delémont</v>
      </c>
    </row>
    <row r="39" spans="1:16" ht="18.899999999999999" customHeight="1">
      <c r="A39" s="24"/>
      <c r="B39" s="14"/>
      <c r="C39" s="15"/>
      <c r="D39" s="15"/>
      <c r="E39" s="15"/>
      <c r="F39" s="15"/>
      <c r="G39" s="15"/>
      <c r="H39" s="15"/>
      <c r="I39" s="15"/>
      <c r="J39" s="14"/>
      <c r="K39" s="14"/>
      <c r="L39" s="14"/>
      <c r="M39" s="14"/>
      <c r="N39" s="14"/>
      <c r="O39" s="14"/>
      <c r="P39" s="128"/>
    </row>
    <row r="40" spans="1:16" ht="18.899999999999999" customHeight="1">
      <c r="B40" s="15"/>
      <c r="C40" s="15"/>
      <c r="D40" s="15"/>
      <c r="E40" s="15"/>
      <c r="F40" s="15"/>
      <c r="G40" s="15"/>
      <c r="H40" s="15"/>
      <c r="I40" s="15"/>
      <c r="J40" s="14"/>
      <c r="K40" s="14"/>
      <c r="L40" s="14"/>
      <c r="M40" s="14"/>
      <c r="N40" s="14"/>
      <c r="O40" s="14"/>
      <c r="P40" s="128"/>
    </row>
    <row r="41" spans="1:16" ht="18.899999999999999" customHeight="1">
      <c r="A41" s="97"/>
      <c r="B41" s="123"/>
      <c r="C41" s="123"/>
      <c r="D41" s="123"/>
      <c r="E41" s="123"/>
      <c r="F41" s="123"/>
      <c r="G41" s="123"/>
      <c r="H41" s="123"/>
      <c r="I41" s="123"/>
      <c r="J41" s="14"/>
      <c r="K41" s="14"/>
      <c r="L41" s="14"/>
      <c r="M41" s="14"/>
      <c r="N41" s="14"/>
      <c r="O41" s="14"/>
      <c r="P41" s="128"/>
    </row>
    <row r="42" spans="1:16" ht="18.899999999999999" customHeight="1">
      <c r="A42" s="24" t="str">
        <f>'Page 9'!$A$43</f>
        <v>Direct federal tax</v>
      </c>
      <c r="B42" s="343">
        <f>'Pages 10-11'!C37*2</f>
        <v>0</v>
      </c>
      <c r="C42" s="14">
        <v>0</v>
      </c>
      <c r="D42" s="14">
        <f>'Pages 10-11'!E37*2</f>
        <v>0</v>
      </c>
      <c r="E42" s="14">
        <v>0</v>
      </c>
      <c r="F42" s="14">
        <f>'Pages 10-11'!F37*2</f>
        <v>60</v>
      </c>
      <c r="G42" s="14">
        <v>0</v>
      </c>
      <c r="H42" s="14">
        <f>'Pages 10-11'!G37*2</f>
        <v>129.4</v>
      </c>
      <c r="I42" s="14">
        <v>25</v>
      </c>
      <c r="J42" s="14">
        <v>266.8</v>
      </c>
      <c r="K42" s="14">
        <v>192</v>
      </c>
      <c r="L42" s="14">
        <v>421.8</v>
      </c>
      <c r="M42" s="14">
        <v>580</v>
      </c>
      <c r="N42" s="14">
        <v>3689</v>
      </c>
      <c r="O42" s="14">
        <v>6413</v>
      </c>
      <c r="P42" s="389" t="str">
        <f>A42</f>
        <v>Direct federal tax</v>
      </c>
    </row>
    <row r="43" spans="1:16" ht="18.899999999999999" customHeight="1">
      <c r="A43" s="103"/>
      <c r="B43" s="124"/>
      <c r="C43" s="124"/>
      <c r="D43" s="124"/>
      <c r="E43" s="124"/>
      <c r="F43" s="124"/>
      <c r="G43" s="124"/>
      <c r="H43" s="124"/>
      <c r="I43" s="124"/>
      <c r="J43" s="14"/>
      <c r="K43" s="14"/>
      <c r="L43" s="14"/>
      <c r="M43" s="14"/>
      <c r="N43" s="14"/>
      <c r="O43" s="14"/>
      <c r="P43" s="128"/>
    </row>
    <row r="44" spans="1:16" ht="18.899999999999999" customHeight="1">
      <c r="A44" s="87"/>
      <c r="B44" s="887" t="str">
        <f>'Page 35'!B45:H45</f>
        <v>Income distribution 70 : 30</v>
      </c>
      <c r="C44" s="891"/>
      <c r="D44" s="891"/>
      <c r="E44" s="891"/>
      <c r="F44" s="891"/>
      <c r="G44" s="891"/>
      <c r="H44" s="891"/>
      <c r="I44" s="892"/>
      <c r="J44" s="898" t="str">
        <f>B44</f>
        <v>Income distribution 70 : 30</v>
      </c>
      <c r="K44" s="867"/>
      <c r="L44" s="867"/>
      <c r="M44" s="867"/>
      <c r="N44" s="867"/>
      <c r="O44" s="868"/>
      <c r="P44" s="128"/>
    </row>
    <row r="45" spans="1:16" ht="18.899999999999999" customHeight="1">
      <c r="A45" s="24" t="str">
        <f>'Page 9'!$A$16</f>
        <v>Zurich</v>
      </c>
      <c r="B45" s="14">
        <v>556.4</v>
      </c>
      <c r="C45" s="14">
        <v>162.5</v>
      </c>
      <c r="D45" s="14">
        <v>1106</v>
      </c>
      <c r="E45" s="14">
        <v>682.35000000000014</v>
      </c>
      <c r="F45" s="14">
        <v>1850.2</v>
      </c>
      <c r="G45" s="14">
        <v>1321.25</v>
      </c>
      <c r="H45" s="14">
        <v>2702.1000000000004</v>
      </c>
      <c r="I45" s="14">
        <v>2138.75</v>
      </c>
      <c r="J45" s="14">
        <v>4786</v>
      </c>
      <c r="K45" s="14">
        <v>4108.1499999999996</v>
      </c>
      <c r="L45" s="14">
        <v>7236.3</v>
      </c>
      <c r="M45" s="14">
        <v>6821.8</v>
      </c>
      <c r="N45" s="14">
        <v>22986.9</v>
      </c>
      <c r="O45" s="14">
        <v>23220.5</v>
      </c>
      <c r="P45" s="389" t="str">
        <f>A45</f>
        <v>Zurich</v>
      </c>
    </row>
    <row r="46" spans="1:16" ht="18.899999999999999" customHeight="1">
      <c r="A46" s="24" t="str">
        <f>'Page 9'!$A$17</f>
        <v>Berne</v>
      </c>
      <c r="B46" s="14">
        <v>1029.3</v>
      </c>
      <c r="C46" s="14">
        <v>364.05</v>
      </c>
      <c r="D46" s="14">
        <v>2131.5500000000002</v>
      </c>
      <c r="E46" s="14">
        <v>1469.9</v>
      </c>
      <c r="F46" s="14">
        <v>3662.1500000000005</v>
      </c>
      <c r="G46" s="14">
        <v>3065.8</v>
      </c>
      <c r="H46" s="14">
        <v>5315</v>
      </c>
      <c r="I46" s="14">
        <v>4790.7000000000007</v>
      </c>
      <c r="J46" s="14">
        <v>8827.1500000000015</v>
      </c>
      <c r="K46" s="14">
        <v>7953.85</v>
      </c>
      <c r="L46" s="14">
        <v>12449.900000000001</v>
      </c>
      <c r="M46" s="14">
        <v>11380.2</v>
      </c>
      <c r="N46" s="14">
        <v>33297.800000000003</v>
      </c>
      <c r="O46" s="14">
        <v>31996.1</v>
      </c>
      <c r="P46" s="389" t="str">
        <f t="shared" ref="P46:P70" si="1">A46</f>
        <v>Berne</v>
      </c>
    </row>
    <row r="47" spans="1:16" ht="18.899999999999999" customHeight="1">
      <c r="A47" s="24" t="str">
        <f>'Page 9'!$A$18</f>
        <v>Lucerne</v>
      </c>
      <c r="B47" s="14">
        <v>423.79999999999995</v>
      </c>
      <c r="C47" s="14">
        <v>50</v>
      </c>
      <c r="D47" s="14">
        <v>1256.3000000000002</v>
      </c>
      <c r="E47" s="14">
        <v>501.40000000000003</v>
      </c>
      <c r="F47" s="14">
        <v>1506</v>
      </c>
      <c r="G47" s="14">
        <v>1685.4</v>
      </c>
      <c r="H47" s="14">
        <v>3513.3</v>
      </c>
      <c r="I47" s="14">
        <v>2867.6000000000004</v>
      </c>
      <c r="J47" s="14">
        <v>6243.9000000000005</v>
      </c>
      <c r="K47" s="14">
        <v>5498.2999999999993</v>
      </c>
      <c r="L47" s="14">
        <v>9216.7999999999993</v>
      </c>
      <c r="M47" s="14">
        <v>8395.4</v>
      </c>
      <c r="N47" s="14">
        <v>25250.799999999999</v>
      </c>
      <c r="O47" s="14">
        <v>24876.300000000003</v>
      </c>
      <c r="P47" s="389" t="str">
        <f t="shared" si="1"/>
        <v>Lucerne</v>
      </c>
    </row>
    <row r="48" spans="1:16" ht="18.899999999999999" customHeight="1">
      <c r="A48" s="24" t="str">
        <f>'Page 9'!$A$19</f>
        <v>Altdorf</v>
      </c>
      <c r="B48" s="14">
        <v>497.14</v>
      </c>
      <c r="C48" s="14">
        <v>100</v>
      </c>
      <c r="D48" s="14">
        <v>1418.2740000000001</v>
      </c>
      <c r="E48" s="14">
        <v>976.56299999999999</v>
      </c>
      <c r="F48" s="14">
        <v>1685.6999999999998</v>
      </c>
      <c r="G48" s="14">
        <v>2283.9789999999998</v>
      </c>
      <c r="H48" s="14">
        <v>3245.6849999999999</v>
      </c>
      <c r="I48" s="14">
        <v>3383.3969999999995</v>
      </c>
      <c r="J48" s="14">
        <v>5593.0909999999994</v>
      </c>
      <c r="K48" s="14">
        <v>5686.2319999999991</v>
      </c>
      <c r="L48" s="14">
        <v>8193.0660000000007</v>
      </c>
      <c r="M48" s="14">
        <v>8078.2089999999989</v>
      </c>
      <c r="N48" s="14">
        <v>20866.087</v>
      </c>
      <c r="O48" s="14">
        <v>20810.657999999996</v>
      </c>
      <c r="P48" s="389" t="str">
        <f t="shared" si="1"/>
        <v>Altdorf</v>
      </c>
    </row>
    <row r="49" spans="1:16" ht="18.899999999999999" customHeight="1">
      <c r="A49" s="24" t="str">
        <f>'Page 9'!$A$20</f>
        <v>Schwyz</v>
      </c>
      <c r="B49" s="14">
        <v>764.35</v>
      </c>
      <c r="C49" s="14">
        <v>487</v>
      </c>
      <c r="D49" s="14">
        <v>1411.3500000000001</v>
      </c>
      <c r="E49" s="14">
        <v>1109</v>
      </c>
      <c r="F49" s="14">
        <v>1606.4</v>
      </c>
      <c r="G49" s="14">
        <v>1849</v>
      </c>
      <c r="H49" s="14">
        <v>2980.95</v>
      </c>
      <c r="I49" s="14">
        <v>2733</v>
      </c>
      <c r="J49" s="14">
        <v>4926.7</v>
      </c>
      <c r="K49" s="14">
        <v>4243</v>
      </c>
      <c r="L49" s="14">
        <v>7217.1000000000013</v>
      </c>
      <c r="M49" s="14">
        <v>6341</v>
      </c>
      <c r="N49" s="14">
        <v>20373.55</v>
      </c>
      <c r="O49" s="14">
        <v>19915</v>
      </c>
      <c r="P49" s="389" t="str">
        <f t="shared" si="1"/>
        <v>Schwyz</v>
      </c>
    </row>
    <row r="50" spans="1:16" ht="18.899999999999999" customHeight="1">
      <c r="A50" s="24" t="str">
        <f>'Page 9'!$A$21</f>
        <v>Sarnen</v>
      </c>
      <c r="B50" s="14">
        <v>481.95</v>
      </c>
      <c r="C50" s="14">
        <v>110.14999999999999</v>
      </c>
      <c r="D50" s="14">
        <v>1321.8999999999999</v>
      </c>
      <c r="E50" s="14">
        <v>1129.1500000000001</v>
      </c>
      <c r="F50" s="14">
        <v>1555.9999999999998</v>
      </c>
      <c r="G50" s="14">
        <v>2120.6</v>
      </c>
      <c r="H50" s="14">
        <v>2933.0000000000005</v>
      </c>
      <c r="I50" s="14">
        <v>3112</v>
      </c>
      <c r="J50" s="14">
        <v>5425.4</v>
      </c>
      <c r="K50" s="14">
        <v>5012.25</v>
      </c>
      <c r="L50" s="14">
        <v>7931.5000000000009</v>
      </c>
      <c r="M50" s="14">
        <v>7614.75</v>
      </c>
      <c r="N50" s="14">
        <v>20062.95</v>
      </c>
      <c r="O50" s="14">
        <v>19649.8</v>
      </c>
      <c r="P50" s="389" t="str">
        <f t="shared" si="1"/>
        <v>Sarnen</v>
      </c>
    </row>
    <row r="51" spans="1:16" ht="18.899999999999999" customHeight="1">
      <c r="A51" s="24" t="str">
        <f>'Page 9'!$A$22</f>
        <v>Stans</v>
      </c>
      <c r="B51" s="14">
        <v>492.04999999999995</v>
      </c>
      <c r="C51" s="14">
        <v>156.75</v>
      </c>
      <c r="D51" s="14">
        <v>1194.2</v>
      </c>
      <c r="E51" s="14">
        <v>758.7</v>
      </c>
      <c r="F51" s="14">
        <v>1423.55</v>
      </c>
      <c r="G51" s="14">
        <v>1703.7999999999997</v>
      </c>
      <c r="H51" s="14">
        <v>2996.5499999999997</v>
      </c>
      <c r="I51" s="14">
        <v>2759.8999999999996</v>
      </c>
      <c r="J51" s="14">
        <v>5314.8499999999995</v>
      </c>
      <c r="K51" s="14">
        <v>5089.6000000000004</v>
      </c>
      <c r="L51" s="14">
        <v>7902.9000000000005</v>
      </c>
      <c r="M51" s="14">
        <v>7772.2999999999993</v>
      </c>
      <c r="N51" s="14">
        <v>21606.95</v>
      </c>
      <c r="O51" s="14">
        <v>21668.35</v>
      </c>
      <c r="P51" s="389" t="str">
        <f t="shared" si="1"/>
        <v>Stans</v>
      </c>
    </row>
    <row r="52" spans="1:16" ht="18.899999999999999" customHeight="1">
      <c r="A52" s="24" t="str">
        <f>'Page 9'!$A$23</f>
        <v>Glarus</v>
      </c>
      <c r="B52" s="14">
        <v>670.55</v>
      </c>
      <c r="C52" s="14">
        <v>314.95</v>
      </c>
      <c r="D52" s="14">
        <v>1407.15</v>
      </c>
      <c r="E52" s="14">
        <v>1219.2</v>
      </c>
      <c r="F52" s="14">
        <v>1658.6499999999999</v>
      </c>
      <c r="G52" s="14">
        <v>2268.25</v>
      </c>
      <c r="H52" s="14">
        <v>3420.1500000000005</v>
      </c>
      <c r="I52" s="14">
        <v>3204.2</v>
      </c>
      <c r="J52" s="14">
        <v>5933.4000000000005</v>
      </c>
      <c r="K52" s="14">
        <v>5660.4</v>
      </c>
      <c r="L52" s="14">
        <v>8840.5</v>
      </c>
      <c r="M52" s="14">
        <v>8549.65</v>
      </c>
      <c r="N52" s="14">
        <v>24484.350000000002</v>
      </c>
      <c r="O52" s="14">
        <v>24709.149999999998</v>
      </c>
      <c r="P52" s="389" t="str">
        <f t="shared" si="1"/>
        <v>Glarus</v>
      </c>
    </row>
    <row r="53" spans="1:16" ht="18.899999999999999" customHeight="1">
      <c r="A53" s="24" t="str">
        <f>'Page 9'!$A$24</f>
        <v>Zug</v>
      </c>
      <c r="B53" s="14">
        <v>188.5</v>
      </c>
      <c r="C53" s="14">
        <v>0</v>
      </c>
      <c r="D53" s="14">
        <v>480.55</v>
      </c>
      <c r="E53" s="14">
        <v>150.44999999999999</v>
      </c>
      <c r="F53" s="14">
        <v>571.05000000000007</v>
      </c>
      <c r="G53" s="14">
        <v>497.69999999999993</v>
      </c>
      <c r="H53" s="14">
        <v>1237.8500000000001</v>
      </c>
      <c r="I53" s="14">
        <v>922.35</v>
      </c>
      <c r="J53" s="14">
        <v>2254.4</v>
      </c>
      <c r="K53" s="14">
        <v>1788.7499999999998</v>
      </c>
      <c r="L53" s="14">
        <v>3473.2000000000003</v>
      </c>
      <c r="M53" s="14">
        <v>2626.15</v>
      </c>
      <c r="N53" s="14">
        <v>14264.099999999999</v>
      </c>
      <c r="O53" s="14">
        <v>10670.649999999998</v>
      </c>
      <c r="P53" s="389" t="str">
        <f t="shared" si="1"/>
        <v>Zug</v>
      </c>
    </row>
    <row r="54" spans="1:16" ht="18.899999999999999" customHeight="1">
      <c r="A54" s="24" t="str">
        <f>'Page 9'!$A$25</f>
        <v>Fribourg</v>
      </c>
      <c r="B54" s="14">
        <v>752.85</v>
      </c>
      <c r="C54" s="14">
        <v>325.80000000000007</v>
      </c>
      <c r="D54" s="14">
        <v>1775.8</v>
      </c>
      <c r="E54" s="14">
        <v>1079.1499999999999</v>
      </c>
      <c r="F54" s="14">
        <v>2087.3999999999996</v>
      </c>
      <c r="G54" s="14">
        <v>2056.1</v>
      </c>
      <c r="H54" s="14">
        <v>4078.95</v>
      </c>
      <c r="I54" s="14">
        <v>3282.7000000000003</v>
      </c>
      <c r="J54" s="14">
        <v>7191.05</v>
      </c>
      <c r="K54" s="14">
        <v>6204.15</v>
      </c>
      <c r="L54" s="14">
        <v>10926.449999999999</v>
      </c>
      <c r="M54" s="14">
        <v>9601.5000000000018</v>
      </c>
      <c r="N54" s="14">
        <v>31506.85</v>
      </c>
      <c r="O54" s="14">
        <v>30659.05</v>
      </c>
      <c r="P54" s="389" t="str">
        <f t="shared" si="1"/>
        <v>Fribourg</v>
      </c>
    </row>
    <row r="55" spans="1:16" ht="18.899999999999999" customHeight="1">
      <c r="A55" s="24" t="str">
        <f>'Page 9'!$A$26</f>
        <v>Solothurn</v>
      </c>
      <c r="B55" s="14">
        <v>964.54999999999984</v>
      </c>
      <c r="C55" s="14">
        <v>376</v>
      </c>
      <c r="D55" s="14">
        <v>2000</v>
      </c>
      <c r="E55" s="14">
        <v>1580.55</v>
      </c>
      <c r="F55" s="14">
        <v>2313.4499999999998</v>
      </c>
      <c r="G55" s="14">
        <v>3029</v>
      </c>
      <c r="H55" s="14">
        <v>4660.05</v>
      </c>
      <c r="I55" s="14">
        <v>4267.05</v>
      </c>
      <c r="J55" s="14">
        <v>8174.4499999999989</v>
      </c>
      <c r="K55" s="14">
        <v>7224.95</v>
      </c>
      <c r="L55" s="14">
        <v>11899.649999999998</v>
      </c>
      <c r="M55" s="14">
        <v>11089.5</v>
      </c>
      <c r="N55" s="14">
        <v>32771.599999999999</v>
      </c>
      <c r="O55" s="14">
        <v>32179.75</v>
      </c>
      <c r="P55" s="389" t="str">
        <f t="shared" si="1"/>
        <v>Solothurn</v>
      </c>
    </row>
    <row r="56" spans="1:16" ht="18.899999999999999" customHeight="1">
      <c r="A56" s="24" t="str">
        <f>'Page 9'!$A$27</f>
        <v>Basel</v>
      </c>
      <c r="B56" s="14">
        <v>0</v>
      </c>
      <c r="C56" s="14">
        <v>0</v>
      </c>
      <c r="D56" s="14">
        <v>178</v>
      </c>
      <c r="E56" s="14">
        <v>0</v>
      </c>
      <c r="F56" s="14">
        <v>624.79999999999995</v>
      </c>
      <c r="G56" s="14">
        <v>0</v>
      </c>
      <c r="H56" s="14">
        <v>3171.95</v>
      </c>
      <c r="I56" s="14">
        <v>1249.55</v>
      </c>
      <c r="J56" s="14">
        <v>6175.7</v>
      </c>
      <c r="K56" s="14">
        <v>5526.9</v>
      </c>
      <c r="L56" s="14">
        <v>9780.25</v>
      </c>
      <c r="M56" s="14">
        <v>9780.2000000000007</v>
      </c>
      <c r="N56" s="14">
        <v>31096.6</v>
      </c>
      <c r="O56" s="14">
        <v>31118.85</v>
      </c>
      <c r="P56" s="389" t="str">
        <f t="shared" si="1"/>
        <v>Basel</v>
      </c>
    </row>
    <row r="57" spans="1:16" ht="18.899999999999999" customHeight="1">
      <c r="A57" s="24" t="str">
        <f>'Page 9'!$A$28</f>
        <v>Liestal</v>
      </c>
      <c r="B57" s="14">
        <v>236.05</v>
      </c>
      <c r="C57" s="14">
        <v>280.3</v>
      </c>
      <c r="D57" s="14">
        <v>903.80000000000007</v>
      </c>
      <c r="E57" s="14">
        <v>400.90000000000003</v>
      </c>
      <c r="F57" s="14">
        <v>1145.25</v>
      </c>
      <c r="G57" s="14">
        <v>1053.1500000000001</v>
      </c>
      <c r="H57" s="14">
        <v>2959.25</v>
      </c>
      <c r="I57" s="14">
        <v>2150.5</v>
      </c>
      <c r="J57" s="14">
        <v>6151.9499999999989</v>
      </c>
      <c r="K57" s="14">
        <v>5050.3500000000004</v>
      </c>
      <c r="L57" s="14">
        <v>9810.15</v>
      </c>
      <c r="M57" s="14">
        <v>8677.35</v>
      </c>
      <c r="N57" s="14">
        <v>32358.649999999998</v>
      </c>
      <c r="O57" s="14">
        <v>31072.899999999998</v>
      </c>
      <c r="P57" s="389" t="str">
        <f t="shared" si="1"/>
        <v>Liestal</v>
      </c>
    </row>
    <row r="58" spans="1:16" ht="18.899999999999999" customHeight="1">
      <c r="A58" s="24" t="str">
        <f>'Page 9'!$A$29</f>
        <v>Schaffhausen</v>
      </c>
      <c r="B58" s="14">
        <v>720.75</v>
      </c>
      <c r="C58" s="14">
        <v>308</v>
      </c>
      <c r="D58" s="14">
        <v>1535.25</v>
      </c>
      <c r="E58" s="14">
        <v>1162.8</v>
      </c>
      <c r="F58" s="14">
        <v>1802.9999999999998</v>
      </c>
      <c r="G58" s="14">
        <v>2277.4</v>
      </c>
      <c r="H58" s="14">
        <v>3690.7500000000005</v>
      </c>
      <c r="I58" s="14">
        <v>3528.25</v>
      </c>
      <c r="J58" s="14">
        <v>6507.7499999999991</v>
      </c>
      <c r="K58" s="14">
        <v>6034.9999999999991</v>
      </c>
      <c r="L58" s="14">
        <v>9779.25</v>
      </c>
      <c r="M58" s="14">
        <v>9062.7499999999982</v>
      </c>
      <c r="N58" s="14">
        <v>28958.25</v>
      </c>
      <c r="O58" s="14">
        <v>28790.55</v>
      </c>
      <c r="P58" s="389" t="str">
        <f t="shared" si="1"/>
        <v>Schaffhausen</v>
      </c>
    </row>
    <row r="59" spans="1:16" ht="18.899999999999999" customHeight="1">
      <c r="A59" s="24" t="str">
        <f>'Page 9'!$A$30</f>
        <v>Herisau</v>
      </c>
      <c r="B59" s="14">
        <v>818.35000000000014</v>
      </c>
      <c r="C59" s="14">
        <v>237.90000000000003</v>
      </c>
      <c r="D59" s="14">
        <v>1720.5000000000002</v>
      </c>
      <c r="E59" s="14">
        <v>1211.3499999999999</v>
      </c>
      <c r="F59" s="14">
        <v>1990.15</v>
      </c>
      <c r="G59" s="14">
        <v>2383.15</v>
      </c>
      <c r="H59" s="14">
        <v>3918.3500000000004</v>
      </c>
      <c r="I59" s="14">
        <v>3148.85</v>
      </c>
      <c r="J59" s="14">
        <v>6753.35</v>
      </c>
      <c r="K59" s="14">
        <v>5894.6</v>
      </c>
      <c r="L59" s="14">
        <v>9887.4000000000015</v>
      </c>
      <c r="M59" s="14">
        <v>9086.9</v>
      </c>
      <c r="N59" s="14">
        <v>27323.45</v>
      </c>
      <c r="O59" s="14">
        <v>27540.35</v>
      </c>
      <c r="P59" s="389" t="str">
        <f t="shared" si="1"/>
        <v>Herisau</v>
      </c>
    </row>
    <row r="60" spans="1:16" ht="18.899999999999999" customHeight="1">
      <c r="A60" s="24" t="str">
        <f>'Page 9'!$A$31</f>
        <v>Appenzell</v>
      </c>
      <c r="B60" s="14">
        <v>760.75000000000011</v>
      </c>
      <c r="C60" s="14">
        <v>580</v>
      </c>
      <c r="D60" s="14">
        <v>1476.75</v>
      </c>
      <c r="E60" s="14">
        <v>1182.6500000000001</v>
      </c>
      <c r="F60" s="14">
        <v>1711.1999999999998</v>
      </c>
      <c r="G60" s="14">
        <v>1981.45</v>
      </c>
      <c r="H60" s="14">
        <v>3189.85</v>
      </c>
      <c r="I60" s="14">
        <v>2721.7</v>
      </c>
      <c r="J60" s="14">
        <v>5278.6500000000005</v>
      </c>
      <c r="K60" s="14">
        <v>4604.55</v>
      </c>
      <c r="L60" s="14">
        <v>7586.9</v>
      </c>
      <c r="M60" s="14">
        <v>6850.0499999999993</v>
      </c>
      <c r="N60" s="14">
        <v>20524.150000000001</v>
      </c>
      <c r="O60" s="14">
        <v>20099.75</v>
      </c>
      <c r="P60" s="389" t="str">
        <f t="shared" si="1"/>
        <v>Appenzell</v>
      </c>
    </row>
    <row r="61" spans="1:16" ht="18.899999999999999" customHeight="1">
      <c r="A61" s="24" t="str">
        <f>'Page 9'!$A$32</f>
        <v>St. Gall</v>
      </c>
      <c r="B61" s="14">
        <v>490.2</v>
      </c>
      <c r="C61" s="14">
        <v>0</v>
      </c>
      <c r="D61" s="14">
        <v>1396.5</v>
      </c>
      <c r="E61" s="14">
        <v>798</v>
      </c>
      <c r="F61" s="14">
        <v>1670.1</v>
      </c>
      <c r="G61" s="14">
        <v>1698.6000000000001</v>
      </c>
      <c r="H61" s="14">
        <v>3682.2</v>
      </c>
      <c r="I61" s="14">
        <v>3169.2</v>
      </c>
      <c r="J61" s="14">
        <v>7187.7000000000007</v>
      </c>
      <c r="K61" s="14">
        <v>6188.95</v>
      </c>
      <c r="L61" s="14">
        <v>10811.800000000001</v>
      </c>
      <c r="M61" s="14">
        <v>10054.799999999999</v>
      </c>
      <c r="N61" s="14">
        <v>32677</v>
      </c>
      <c r="O61" s="14">
        <v>32127.5</v>
      </c>
      <c r="P61" s="389" t="str">
        <f t="shared" si="1"/>
        <v>St. Gall</v>
      </c>
    </row>
    <row r="62" spans="1:16" ht="18.899999999999999" customHeight="1">
      <c r="A62" s="24" t="str">
        <f>'Page 9'!$A$33</f>
        <v>Chur</v>
      </c>
      <c r="B62" s="14">
        <v>107</v>
      </c>
      <c r="C62" s="14">
        <v>0</v>
      </c>
      <c r="D62" s="14">
        <v>812</v>
      </c>
      <c r="E62" s="14">
        <v>152</v>
      </c>
      <c r="F62" s="14">
        <v>1069.52</v>
      </c>
      <c r="G62" s="14">
        <v>1099</v>
      </c>
      <c r="H62" s="14">
        <v>2684</v>
      </c>
      <c r="I62" s="14">
        <v>2383</v>
      </c>
      <c r="J62" s="14">
        <v>5198</v>
      </c>
      <c r="K62" s="14">
        <v>4836</v>
      </c>
      <c r="L62" s="14">
        <v>8385.92</v>
      </c>
      <c r="M62" s="14">
        <v>7573</v>
      </c>
      <c r="N62" s="14">
        <v>25917.040000000001</v>
      </c>
      <c r="O62" s="14">
        <v>25523</v>
      </c>
      <c r="P62" s="389" t="str">
        <f t="shared" si="1"/>
        <v>Chur</v>
      </c>
    </row>
    <row r="63" spans="1:16" ht="18.899999999999999" customHeight="1">
      <c r="A63" s="24" t="str">
        <f>'Page 9'!$A$34</f>
        <v>Aarau</v>
      </c>
      <c r="B63" s="14">
        <v>0</v>
      </c>
      <c r="C63" s="14">
        <v>56</v>
      </c>
      <c r="D63" s="14">
        <v>743.69999999999993</v>
      </c>
      <c r="E63" s="14">
        <v>651.85</v>
      </c>
      <c r="F63" s="14">
        <v>913.90000000000009</v>
      </c>
      <c r="G63" s="14">
        <v>1496.3000000000002</v>
      </c>
      <c r="H63" s="14">
        <v>2535.7000000000003</v>
      </c>
      <c r="I63" s="14">
        <v>2432.65</v>
      </c>
      <c r="J63" s="14">
        <v>4981.7499999999991</v>
      </c>
      <c r="K63" s="14">
        <v>4757.75</v>
      </c>
      <c r="L63" s="14">
        <v>8051.65</v>
      </c>
      <c r="M63" s="14">
        <v>7580.15</v>
      </c>
      <c r="N63" s="14">
        <v>25464.299999999996</v>
      </c>
      <c r="O63" s="14">
        <v>24841.599999999999</v>
      </c>
      <c r="P63" s="389" t="str">
        <f t="shared" si="1"/>
        <v>Aarau</v>
      </c>
    </row>
    <row r="64" spans="1:16" ht="18.899999999999999" customHeight="1">
      <c r="A64" s="24" t="str">
        <f>'Page 9'!$A$35</f>
        <v>Frauenfeld</v>
      </c>
      <c r="B64" s="14">
        <v>253.85</v>
      </c>
      <c r="C64" s="343">
        <v>0</v>
      </c>
      <c r="D64" s="14">
        <v>1082.55</v>
      </c>
      <c r="E64" s="14">
        <v>357.15</v>
      </c>
      <c r="F64" s="14">
        <v>1383.8</v>
      </c>
      <c r="G64" s="14">
        <v>1236.45</v>
      </c>
      <c r="H64" s="14">
        <v>3091.3500000000004</v>
      </c>
      <c r="I64" s="14">
        <v>2566.8000000000002</v>
      </c>
      <c r="J64" s="14">
        <v>5925.95</v>
      </c>
      <c r="K64" s="14">
        <v>5345.5999999999995</v>
      </c>
      <c r="L64" s="14">
        <v>9106.5499999999993</v>
      </c>
      <c r="M64" s="14">
        <v>8375.5499999999993</v>
      </c>
      <c r="N64" s="14">
        <v>25986.05</v>
      </c>
      <c r="O64" s="14">
        <v>25366.65</v>
      </c>
      <c r="P64" s="389" t="str">
        <f t="shared" si="1"/>
        <v>Frauenfeld</v>
      </c>
    </row>
    <row r="65" spans="1:16" ht="18.899999999999999" customHeight="1">
      <c r="A65" s="24" t="str">
        <f>'Page 9'!$A$36</f>
        <v>Bellinzona</v>
      </c>
      <c r="B65" s="14">
        <v>410.25</v>
      </c>
      <c r="C65" s="14">
        <v>40</v>
      </c>
      <c r="D65" s="14">
        <v>1071.95</v>
      </c>
      <c r="E65" s="14">
        <v>197.6</v>
      </c>
      <c r="F65" s="14">
        <v>1103.05</v>
      </c>
      <c r="G65" s="14">
        <v>674.05</v>
      </c>
      <c r="H65" s="14">
        <v>2316.4500000000003</v>
      </c>
      <c r="I65" s="14">
        <v>1057.9000000000001</v>
      </c>
      <c r="J65" s="14">
        <v>5262.5</v>
      </c>
      <c r="K65" s="14">
        <v>2819.0499999999997</v>
      </c>
      <c r="L65" s="14">
        <v>8243.65</v>
      </c>
      <c r="M65" s="14">
        <v>5904.75</v>
      </c>
      <c r="N65" s="14">
        <v>27113.8</v>
      </c>
      <c r="O65" s="14">
        <v>26985</v>
      </c>
      <c r="P65" s="389" t="str">
        <f t="shared" si="1"/>
        <v>Bellinzona</v>
      </c>
    </row>
    <row r="66" spans="1:16" ht="18.899999999999999" customHeight="1">
      <c r="A66" s="24" t="str">
        <f>'Page 9'!$A$37</f>
        <v>Lausanne</v>
      </c>
      <c r="B66" s="343">
        <v>0</v>
      </c>
      <c r="C66" s="343">
        <v>0</v>
      </c>
      <c r="D66" s="14">
        <v>11.7</v>
      </c>
      <c r="E66" s="14">
        <v>0</v>
      </c>
      <c r="F66" s="14">
        <v>140.1</v>
      </c>
      <c r="G66" s="14">
        <v>968.2</v>
      </c>
      <c r="H66" s="14">
        <v>2510.15</v>
      </c>
      <c r="I66" s="14">
        <v>3004.6499999999996</v>
      </c>
      <c r="J66" s="14">
        <v>6514.65</v>
      </c>
      <c r="K66" s="14">
        <v>8137.8</v>
      </c>
      <c r="L66" s="14">
        <v>9886.4</v>
      </c>
      <c r="M66" s="14">
        <v>11674.849999999999</v>
      </c>
      <c r="N66" s="14">
        <v>33405.65</v>
      </c>
      <c r="O66" s="14">
        <v>32567.300000000003</v>
      </c>
      <c r="P66" s="389" t="str">
        <f t="shared" si="1"/>
        <v>Lausanne</v>
      </c>
    </row>
    <row r="67" spans="1:16" ht="18.899999999999999" customHeight="1">
      <c r="A67" s="24" t="str">
        <f>'Page 9'!$A$38</f>
        <v>Sion</v>
      </c>
      <c r="B67" s="14">
        <v>974.69999999999993</v>
      </c>
      <c r="C67" s="14">
        <v>34</v>
      </c>
      <c r="D67" s="14">
        <v>1370.35</v>
      </c>
      <c r="E67" s="14">
        <v>180.45</v>
      </c>
      <c r="F67" s="14">
        <v>974.69999999999993</v>
      </c>
      <c r="G67" s="14">
        <v>982.85</v>
      </c>
      <c r="H67" s="14">
        <v>3528.5499999999997</v>
      </c>
      <c r="I67" s="14">
        <v>2271.75</v>
      </c>
      <c r="J67" s="14">
        <v>6021.85</v>
      </c>
      <c r="K67" s="14">
        <v>4576.8999999999996</v>
      </c>
      <c r="L67" s="14">
        <v>8429.15</v>
      </c>
      <c r="M67" s="14">
        <v>7222.6500000000005</v>
      </c>
      <c r="N67" s="14">
        <v>29589.65</v>
      </c>
      <c r="O67" s="14">
        <v>27788.5</v>
      </c>
      <c r="P67" s="389" t="str">
        <f t="shared" si="1"/>
        <v>Sion</v>
      </c>
    </row>
    <row r="68" spans="1:16" ht="18.899999999999999" customHeight="1">
      <c r="A68" s="24" t="str">
        <f>'Page 9'!$A$39</f>
        <v>Neuchâtel</v>
      </c>
      <c r="B68" s="14">
        <v>551</v>
      </c>
      <c r="C68" s="14">
        <v>414.75</v>
      </c>
      <c r="D68" s="14">
        <v>1607.4</v>
      </c>
      <c r="E68" s="14">
        <v>1069.6500000000001</v>
      </c>
      <c r="F68" s="14">
        <v>2033.0000000000002</v>
      </c>
      <c r="G68" s="14">
        <v>2391.7000000000003</v>
      </c>
      <c r="H68" s="14">
        <v>4592.3</v>
      </c>
      <c r="I68" s="14">
        <v>3669</v>
      </c>
      <c r="J68" s="14">
        <v>8213.7000000000007</v>
      </c>
      <c r="K68" s="14">
        <v>7904.7</v>
      </c>
      <c r="L68" s="14">
        <v>12352.849999999999</v>
      </c>
      <c r="M68" s="14">
        <v>12343.15</v>
      </c>
      <c r="N68" s="14">
        <v>35967.949999999997</v>
      </c>
      <c r="O68" s="14">
        <v>35687.9</v>
      </c>
      <c r="P68" s="389" t="str">
        <f t="shared" si="1"/>
        <v>Neuchâtel</v>
      </c>
    </row>
    <row r="69" spans="1:16" ht="18.899999999999999" customHeight="1">
      <c r="A69" s="24" t="str">
        <f>'Page 9'!$A$40</f>
        <v>Geneva</v>
      </c>
      <c r="B69" s="14">
        <v>50</v>
      </c>
      <c r="C69" s="14">
        <v>25</v>
      </c>
      <c r="D69" s="14">
        <v>209.25</v>
      </c>
      <c r="E69" s="14">
        <v>25</v>
      </c>
      <c r="F69" s="14">
        <v>452.04999999999995</v>
      </c>
      <c r="G69" s="14">
        <v>25</v>
      </c>
      <c r="H69" s="14">
        <v>2261.6999999999998</v>
      </c>
      <c r="I69" s="14">
        <v>697.9</v>
      </c>
      <c r="J69" s="14">
        <v>4926.8999999999996</v>
      </c>
      <c r="K69" s="14">
        <v>3536.3</v>
      </c>
      <c r="L69" s="14">
        <v>8488.7999999999993</v>
      </c>
      <c r="M69" s="14">
        <v>7067.1</v>
      </c>
      <c r="N69" s="14">
        <v>30466.6</v>
      </c>
      <c r="O69" s="14">
        <v>29781.949999999997</v>
      </c>
      <c r="P69" s="389" t="str">
        <f t="shared" si="1"/>
        <v>Geneva</v>
      </c>
    </row>
    <row r="70" spans="1:16" ht="18.899999999999999" customHeight="1">
      <c r="A70" s="24" t="str">
        <f>'Page 9'!$A$41</f>
        <v>Delémont</v>
      </c>
      <c r="B70" s="14">
        <v>538.85</v>
      </c>
      <c r="C70" s="14">
        <v>0</v>
      </c>
      <c r="D70" s="14">
        <v>1462.8999999999999</v>
      </c>
      <c r="E70" s="14">
        <v>391.6</v>
      </c>
      <c r="F70" s="14">
        <v>1766.6999999999998</v>
      </c>
      <c r="G70" s="14">
        <v>1430.75</v>
      </c>
      <c r="H70" s="14">
        <v>4052.35</v>
      </c>
      <c r="I70" s="14">
        <v>2833.3500000000004</v>
      </c>
      <c r="J70" s="14">
        <v>7218.4500000000007</v>
      </c>
      <c r="K70" s="14">
        <v>6093.05</v>
      </c>
      <c r="L70" s="14">
        <v>11114.7</v>
      </c>
      <c r="M70" s="14">
        <v>9895.9500000000007</v>
      </c>
      <c r="N70" s="14">
        <v>33419.1</v>
      </c>
      <c r="O70" s="14">
        <v>31519.599999999999</v>
      </c>
      <c r="P70" s="389" t="str">
        <f t="shared" si="1"/>
        <v>Delémont</v>
      </c>
    </row>
    <row r="71" spans="1:16" ht="18.899999999999999" customHeight="1">
      <c r="A71" s="24"/>
      <c r="B71" s="15"/>
      <c r="C71" s="15"/>
      <c r="D71" s="15"/>
      <c r="E71" s="15"/>
      <c r="F71" s="15"/>
      <c r="G71" s="15"/>
      <c r="H71" s="15"/>
      <c r="I71" s="15"/>
      <c r="J71" s="14"/>
      <c r="K71" s="14"/>
      <c r="L71" s="14"/>
      <c r="M71" s="14"/>
      <c r="N71" s="14"/>
      <c r="O71" s="14"/>
      <c r="P71" s="128"/>
    </row>
    <row r="72" spans="1:16" ht="18.899999999999999" customHeight="1">
      <c r="B72" s="15"/>
      <c r="C72" s="15"/>
      <c r="D72" s="15"/>
      <c r="E72" s="15"/>
      <c r="F72" s="15"/>
      <c r="G72" s="15"/>
      <c r="H72" s="15"/>
      <c r="I72" s="15"/>
      <c r="J72" s="14"/>
      <c r="K72" s="14"/>
      <c r="L72" s="14"/>
      <c r="M72" s="14"/>
      <c r="N72" s="14"/>
      <c r="O72" s="14"/>
      <c r="P72" s="128"/>
    </row>
    <row r="73" spans="1:16" ht="18.899999999999999" customHeight="1">
      <c r="A73" s="97"/>
      <c r="B73" s="15"/>
      <c r="C73" s="15"/>
      <c r="D73" s="15"/>
      <c r="E73" s="15"/>
      <c r="F73" s="15"/>
      <c r="G73" s="15"/>
      <c r="H73" s="15"/>
      <c r="I73" s="15"/>
      <c r="J73" s="14"/>
      <c r="K73" s="14"/>
      <c r="L73" s="14"/>
      <c r="M73" s="14"/>
      <c r="N73" s="14"/>
      <c r="O73" s="14"/>
      <c r="P73" s="128"/>
    </row>
    <row r="74" spans="1:16" ht="18.899999999999999" customHeight="1">
      <c r="A74" s="24" t="str">
        <f>'Page 9'!$A$43</f>
        <v>Direct federal tax</v>
      </c>
      <c r="B74" s="343">
        <v>0</v>
      </c>
      <c r="C74" s="343">
        <v>0</v>
      </c>
      <c r="D74" s="14">
        <v>50.8</v>
      </c>
      <c r="E74" s="343">
        <v>0</v>
      </c>
      <c r="F74" s="14">
        <v>98.6</v>
      </c>
      <c r="G74" s="343">
        <v>0</v>
      </c>
      <c r="H74" s="14">
        <v>148.4</v>
      </c>
      <c r="I74" s="343">
        <v>67</v>
      </c>
      <c r="J74" s="14">
        <v>339.3</v>
      </c>
      <c r="K74" s="14">
        <v>232</v>
      </c>
      <c r="L74" s="14">
        <v>741.90000000000009</v>
      </c>
      <c r="M74" s="14">
        <v>613</v>
      </c>
      <c r="N74" s="14">
        <v>4881</v>
      </c>
      <c r="O74" s="14">
        <v>6361</v>
      </c>
      <c r="P74" s="389" t="str">
        <f>A74</f>
        <v>Direct federal tax</v>
      </c>
    </row>
    <row r="75" spans="1:16" ht="18.899999999999999" customHeight="1">
      <c r="A75" s="90"/>
      <c r="B75" s="107"/>
      <c r="C75" s="107"/>
      <c r="D75" s="107"/>
      <c r="E75" s="107"/>
      <c r="F75" s="107"/>
      <c r="G75" s="107"/>
      <c r="H75" s="107"/>
      <c r="I75" s="107"/>
    </row>
    <row r="76" spans="1:16" ht="18.899999999999999" customHeight="1">
      <c r="B76" s="109"/>
      <c r="C76" s="109"/>
      <c r="D76" s="109"/>
      <c r="E76" s="109"/>
      <c r="F76" s="109"/>
      <c r="G76" s="109"/>
      <c r="H76" s="109"/>
      <c r="I76" s="109"/>
    </row>
    <row r="77" spans="1:16" ht="18.899999999999999" customHeight="1">
      <c r="B77" s="109"/>
      <c r="C77" s="109"/>
      <c r="D77" s="109"/>
      <c r="E77" s="109"/>
      <c r="F77" s="109"/>
      <c r="G77" s="109"/>
      <c r="H77" s="109"/>
      <c r="I77" s="109"/>
    </row>
    <row r="78" spans="1:16">
      <c r="B78" s="109"/>
      <c r="C78" s="109"/>
      <c r="D78" s="109"/>
      <c r="E78" s="109"/>
      <c r="F78" s="109"/>
      <c r="G78" s="109"/>
      <c r="H78" s="109"/>
      <c r="I78" s="109"/>
    </row>
    <row r="79" spans="1:16">
      <c r="B79" s="109"/>
      <c r="C79" s="109"/>
      <c r="D79" s="109"/>
      <c r="E79" s="109"/>
      <c r="F79" s="109"/>
      <c r="G79" s="109"/>
      <c r="H79" s="109"/>
      <c r="I79" s="109"/>
    </row>
    <row r="80" spans="1:16">
      <c r="B80" s="109"/>
      <c r="C80" s="109"/>
      <c r="D80" s="109"/>
      <c r="E80" s="109"/>
      <c r="F80" s="109"/>
      <c r="G80" s="109"/>
      <c r="H80" s="109"/>
      <c r="I80" s="109"/>
    </row>
    <row r="81" spans="2:9">
      <c r="B81" s="109"/>
      <c r="C81" s="109"/>
      <c r="D81" s="109"/>
      <c r="E81" s="109"/>
      <c r="F81" s="109"/>
      <c r="G81" s="109"/>
      <c r="H81" s="109"/>
      <c r="I81" s="109"/>
    </row>
    <row r="82" spans="2:9">
      <c r="B82" s="109"/>
      <c r="C82" s="109"/>
      <c r="D82" s="109"/>
      <c r="E82" s="109"/>
      <c r="F82" s="109"/>
      <c r="G82" s="109"/>
      <c r="H82" s="109"/>
      <c r="I82" s="109"/>
    </row>
    <row r="83" spans="2:9">
      <c r="B83" s="109"/>
      <c r="C83" s="109"/>
      <c r="D83" s="109"/>
      <c r="E83" s="109"/>
      <c r="F83" s="109"/>
      <c r="G83" s="109"/>
      <c r="H83" s="109"/>
      <c r="I83" s="109"/>
    </row>
    <row r="84" spans="2:9">
      <c r="B84" s="109"/>
      <c r="C84" s="109"/>
      <c r="D84" s="109"/>
      <c r="E84" s="109"/>
      <c r="F84" s="109"/>
      <c r="G84" s="109"/>
      <c r="H84" s="109"/>
      <c r="I84" s="109"/>
    </row>
    <row r="85" spans="2:9">
      <c r="B85" s="109"/>
      <c r="C85" s="109"/>
      <c r="D85" s="109"/>
      <c r="E85" s="109"/>
      <c r="F85" s="109"/>
      <c r="G85" s="109"/>
      <c r="H85" s="109"/>
      <c r="I85" s="109"/>
    </row>
    <row r="86" spans="2:9">
      <c r="B86" s="109"/>
      <c r="C86" s="109"/>
      <c r="D86" s="109"/>
      <c r="E86" s="109"/>
      <c r="F86" s="109"/>
      <c r="G86" s="109"/>
      <c r="H86" s="109"/>
      <c r="I86" s="109"/>
    </row>
    <row r="87" spans="2:9">
      <c r="B87" s="109"/>
      <c r="C87" s="109"/>
      <c r="D87" s="109"/>
      <c r="E87" s="109"/>
      <c r="F87" s="109"/>
      <c r="G87" s="109"/>
      <c r="H87" s="109"/>
      <c r="I87" s="109"/>
    </row>
    <row r="88" spans="2:9">
      <c r="B88" s="109"/>
      <c r="C88" s="109"/>
      <c r="D88" s="109"/>
      <c r="E88" s="109"/>
      <c r="F88" s="109"/>
      <c r="G88" s="109"/>
      <c r="H88" s="109"/>
      <c r="I88" s="109"/>
    </row>
    <row r="89" spans="2:9">
      <c r="B89" s="109"/>
      <c r="C89" s="109"/>
      <c r="D89" s="109"/>
      <c r="E89" s="109"/>
      <c r="F89" s="109"/>
      <c r="G89" s="109"/>
      <c r="H89" s="109"/>
      <c r="I89" s="109"/>
    </row>
    <row r="90" spans="2:9">
      <c r="B90" s="109"/>
      <c r="C90" s="109"/>
      <c r="D90" s="109"/>
      <c r="E90" s="109"/>
      <c r="F90" s="109"/>
      <c r="G90" s="109"/>
      <c r="H90" s="109"/>
      <c r="I90" s="109"/>
    </row>
    <row r="91" spans="2:9">
      <c r="B91" s="109"/>
      <c r="C91" s="109"/>
      <c r="D91" s="109"/>
      <c r="E91" s="109"/>
      <c r="F91" s="109"/>
      <c r="G91" s="109"/>
      <c r="H91" s="109"/>
      <c r="I91" s="109"/>
    </row>
    <row r="92" spans="2:9">
      <c r="B92" s="109"/>
      <c r="C92" s="109"/>
      <c r="D92" s="109"/>
      <c r="E92" s="109"/>
      <c r="F92" s="109"/>
      <c r="G92" s="109"/>
      <c r="H92" s="109"/>
      <c r="I92" s="109"/>
    </row>
    <row r="93" spans="2:9">
      <c r="B93" s="109"/>
      <c r="C93" s="109"/>
      <c r="D93" s="109"/>
      <c r="E93" s="109"/>
      <c r="F93" s="109"/>
      <c r="G93" s="109"/>
      <c r="H93" s="109"/>
      <c r="I93" s="109"/>
    </row>
    <row r="94" spans="2:9">
      <c r="B94" s="109"/>
      <c r="C94" s="109"/>
      <c r="D94" s="109"/>
      <c r="E94" s="109"/>
      <c r="F94" s="109"/>
      <c r="G94" s="109"/>
      <c r="H94" s="109"/>
      <c r="I94" s="109"/>
    </row>
    <row r="95" spans="2:9">
      <c r="B95" s="109"/>
      <c r="C95" s="109"/>
      <c r="D95" s="109"/>
      <c r="E95" s="109"/>
      <c r="F95" s="109"/>
      <c r="G95" s="109"/>
      <c r="H95" s="109"/>
      <c r="I95" s="109"/>
    </row>
    <row r="96" spans="2:9">
      <c r="B96" s="109"/>
      <c r="C96" s="109"/>
      <c r="D96" s="109"/>
      <c r="E96" s="109"/>
      <c r="F96" s="109"/>
      <c r="G96" s="109"/>
      <c r="H96" s="109"/>
      <c r="I96" s="109"/>
    </row>
    <row r="97" spans="2:9">
      <c r="B97" s="109"/>
      <c r="C97" s="109"/>
      <c r="D97" s="109"/>
      <c r="E97" s="109"/>
      <c r="F97" s="109"/>
      <c r="G97" s="109"/>
      <c r="H97" s="109"/>
      <c r="I97" s="109"/>
    </row>
    <row r="98" spans="2:9">
      <c r="B98" s="109"/>
      <c r="C98" s="109"/>
      <c r="D98" s="109"/>
      <c r="E98" s="109"/>
      <c r="F98" s="109"/>
      <c r="G98" s="109"/>
      <c r="H98" s="109"/>
      <c r="I98" s="109"/>
    </row>
    <row r="99" spans="2:9">
      <c r="B99" s="109"/>
      <c r="C99" s="109"/>
      <c r="D99" s="109"/>
      <c r="E99" s="109"/>
      <c r="F99" s="109"/>
      <c r="G99" s="109"/>
      <c r="H99" s="109"/>
      <c r="I99" s="109"/>
    </row>
    <row r="100" spans="2:9">
      <c r="B100" s="109"/>
      <c r="C100" s="109"/>
      <c r="D100" s="109"/>
      <c r="E100" s="109"/>
      <c r="F100" s="109"/>
      <c r="G100" s="109"/>
      <c r="H100" s="109"/>
      <c r="I100" s="109"/>
    </row>
    <row r="101" spans="2:9">
      <c r="B101" s="109"/>
      <c r="C101" s="109"/>
      <c r="D101" s="109"/>
      <c r="E101" s="109"/>
      <c r="F101" s="109"/>
      <c r="G101" s="109"/>
      <c r="H101" s="109"/>
      <c r="I101" s="109"/>
    </row>
    <row r="102" spans="2:9">
      <c r="B102" s="109"/>
      <c r="C102" s="109"/>
      <c r="D102" s="109"/>
      <c r="E102" s="109"/>
      <c r="F102" s="109"/>
      <c r="G102" s="109"/>
      <c r="H102" s="109"/>
      <c r="I102" s="109"/>
    </row>
    <row r="103" spans="2:9">
      <c r="B103" s="109"/>
      <c r="C103" s="109"/>
      <c r="D103" s="109"/>
      <c r="E103" s="109"/>
      <c r="F103" s="109"/>
      <c r="G103" s="109"/>
      <c r="H103" s="109"/>
      <c r="I103" s="109"/>
    </row>
    <row r="104" spans="2:9">
      <c r="B104" s="109"/>
      <c r="C104" s="109"/>
      <c r="D104" s="109"/>
      <c r="E104" s="109"/>
      <c r="F104" s="109"/>
      <c r="G104" s="109"/>
      <c r="H104" s="109"/>
      <c r="I104" s="109"/>
    </row>
    <row r="105" spans="2:9">
      <c r="B105" s="109"/>
      <c r="C105" s="109"/>
      <c r="D105" s="109"/>
      <c r="E105" s="109"/>
      <c r="F105" s="109"/>
      <c r="G105" s="109"/>
      <c r="H105" s="109"/>
      <c r="I105" s="109"/>
    </row>
    <row r="106" spans="2:9">
      <c r="B106" s="109"/>
      <c r="C106" s="109"/>
      <c r="D106" s="109"/>
      <c r="E106" s="109"/>
      <c r="F106" s="109"/>
      <c r="G106" s="109"/>
      <c r="H106" s="109"/>
      <c r="I106" s="109"/>
    </row>
    <row r="107" spans="2:9">
      <c r="B107" s="109"/>
      <c r="C107" s="109"/>
      <c r="D107" s="109"/>
      <c r="E107" s="109"/>
      <c r="F107" s="109"/>
      <c r="G107" s="109"/>
      <c r="H107" s="109"/>
      <c r="I107" s="109"/>
    </row>
    <row r="108" spans="2:9">
      <c r="B108" s="109"/>
      <c r="C108" s="109"/>
      <c r="D108" s="109"/>
      <c r="E108" s="109"/>
      <c r="F108" s="109"/>
      <c r="G108" s="109"/>
      <c r="H108" s="109"/>
      <c r="I108" s="109"/>
    </row>
    <row r="109" spans="2:9">
      <c r="B109" s="109"/>
      <c r="C109" s="109"/>
      <c r="D109" s="109"/>
      <c r="E109" s="109"/>
      <c r="F109" s="109"/>
      <c r="G109" s="109"/>
      <c r="H109" s="109"/>
      <c r="I109" s="109"/>
    </row>
    <row r="110" spans="2:9">
      <c r="B110" s="109"/>
      <c r="C110" s="109"/>
      <c r="D110" s="109"/>
      <c r="E110" s="109"/>
      <c r="F110" s="109"/>
      <c r="G110" s="109"/>
      <c r="H110" s="109"/>
      <c r="I110" s="109"/>
    </row>
    <row r="111" spans="2:9">
      <c r="B111" s="109"/>
      <c r="C111" s="109"/>
      <c r="D111" s="109"/>
      <c r="E111" s="109"/>
      <c r="F111" s="109"/>
      <c r="G111" s="109"/>
      <c r="H111" s="109"/>
      <c r="I111" s="109"/>
    </row>
    <row r="112" spans="2:9">
      <c r="B112" s="109"/>
      <c r="C112" s="109"/>
      <c r="D112" s="109"/>
      <c r="E112" s="109"/>
      <c r="F112" s="109"/>
      <c r="G112" s="109"/>
      <c r="H112" s="109"/>
      <c r="I112" s="109"/>
    </row>
    <row r="113" spans="2:9">
      <c r="B113" s="109"/>
      <c r="C113" s="109"/>
      <c r="D113" s="109"/>
      <c r="E113" s="109"/>
      <c r="F113" s="109"/>
      <c r="G113" s="109"/>
      <c r="H113" s="109"/>
      <c r="I113" s="109"/>
    </row>
    <row r="114" spans="2:9">
      <c r="B114" s="109"/>
      <c r="C114" s="109"/>
      <c r="D114" s="109"/>
      <c r="E114" s="109"/>
      <c r="F114" s="109"/>
      <c r="G114" s="109"/>
      <c r="H114" s="109"/>
      <c r="I114" s="109"/>
    </row>
    <row r="115" spans="2:9">
      <c r="B115" s="109"/>
      <c r="C115" s="109"/>
      <c r="D115" s="109"/>
      <c r="E115" s="109"/>
      <c r="F115" s="109"/>
      <c r="G115" s="109"/>
      <c r="H115" s="109"/>
      <c r="I115" s="109"/>
    </row>
    <row r="116" spans="2:9">
      <c r="B116" s="109"/>
      <c r="C116" s="109"/>
      <c r="D116" s="109"/>
      <c r="E116" s="109"/>
      <c r="F116" s="109"/>
      <c r="G116" s="109"/>
      <c r="H116" s="109"/>
      <c r="I116" s="109"/>
    </row>
    <row r="117" spans="2:9">
      <c r="B117" s="109"/>
      <c r="C117" s="109"/>
      <c r="D117" s="109"/>
      <c r="E117" s="109"/>
      <c r="F117" s="109"/>
      <c r="G117" s="109"/>
      <c r="H117" s="109"/>
      <c r="I117" s="109"/>
    </row>
    <row r="118" spans="2:9">
      <c r="B118" s="109"/>
      <c r="C118" s="109"/>
      <c r="D118" s="109"/>
      <c r="E118" s="109"/>
      <c r="F118" s="109"/>
      <c r="G118" s="109"/>
      <c r="H118" s="109"/>
      <c r="I118" s="109"/>
    </row>
    <row r="119" spans="2:9">
      <c r="B119" s="109"/>
      <c r="C119" s="109"/>
      <c r="D119" s="109"/>
      <c r="E119" s="109"/>
      <c r="F119" s="109"/>
      <c r="G119" s="109"/>
      <c r="H119" s="109"/>
      <c r="I119" s="109"/>
    </row>
    <row r="120" spans="2:9">
      <c r="B120" s="109"/>
      <c r="C120" s="109"/>
      <c r="D120" s="109"/>
      <c r="E120" s="109"/>
      <c r="F120" s="109"/>
      <c r="G120" s="109"/>
      <c r="H120" s="109"/>
      <c r="I120" s="109"/>
    </row>
    <row r="121" spans="2:9">
      <c r="B121" s="109"/>
      <c r="C121" s="109"/>
      <c r="D121" s="109"/>
      <c r="E121" s="109"/>
      <c r="F121" s="109"/>
      <c r="G121" s="109"/>
      <c r="H121" s="109"/>
      <c r="I121" s="109"/>
    </row>
    <row r="122" spans="2:9">
      <c r="B122" s="109"/>
      <c r="C122" s="109"/>
      <c r="D122" s="109"/>
      <c r="E122" s="109"/>
      <c r="F122" s="109"/>
      <c r="G122" s="109"/>
      <c r="H122" s="109"/>
      <c r="I122" s="109"/>
    </row>
    <row r="123" spans="2:9">
      <c r="B123" s="109"/>
      <c r="C123" s="109"/>
      <c r="D123" s="109"/>
      <c r="E123" s="109"/>
      <c r="F123" s="109"/>
      <c r="G123" s="109"/>
      <c r="H123" s="109"/>
      <c r="I123" s="109"/>
    </row>
    <row r="124" spans="2:9">
      <c r="B124" s="109"/>
      <c r="C124" s="109"/>
      <c r="D124" s="109"/>
      <c r="E124" s="109"/>
      <c r="F124" s="109"/>
      <c r="G124" s="109"/>
      <c r="H124" s="109"/>
      <c r="I124" s="109"/>
    </row>
    <row r="125" spans="2:9">
      <c r="B125" s="109"/>
      <c r="C125" s="109"/>
      <c r="D125" s="109"/>
      <c r="E125" s="109"/>
      <c r="F125" s="109"/>
      <c r="G125" s="109"/>
      <c r="H125" s="109"/>
      <c r="I125" s="109"/>
    </row>
    <row r="126" spans="2:9">
      <c r="B126" s="109"/>
      <c r="C126" s="109"/>
      <c r="D126" s="109"/>
      <c r="E126" s="109"/>
      <c r="F126" s="109"/>
      <c r="G126" s="109"/>
      <c r="H126" s="109"/>
      <c r="I126" s="109"/>
    </row>
  </sheetData>
  <mergeCells count="11">
    <mergeCell ref="J12:O12"/>
    <mergeCell ref="J44:O44"/>
    <mergeCell ref="B44:I44"/>
    <mergeCell ref="B12:I12"/>
    <mergeCell ref="B10:I10"/>
    <mergeCell ref="J10:O10"/>
    <mergeCell ref="B6:I6"/>
    <mergeCell ref="J7:K7"/>
    <mergeCell ref="L7:M7"/>
    <mergeCell ref="N7:O7"/>
    <mergeCell ref="J6:O6"/>
  </mergeCells>
  <phoneticPr fontId="7" type="noConversion"/>
  <printOptions horizontalCentered="1"/>
  <pageMargins left="0.39370078740157483" right="0.39370078740157483" top="0.59055118110236227" bottom="0.59055118110236227" header="0.39370078740157483" footer="0.39370078740157483"/>
  <pageSetup paperSize="9" scale="54" fitToWidth="2" orientation="portrait" r:id="rId1"/>
  <headerFooter alignWithMargins="0">
    <oddHeader>&amp;C&amp;"Helvetica,Fett"&amp;12 2010</oddHeader>
    <oddFooter>&amp;C&amp;"Helvetica,Standard" Eidg. Steuerverwaltung  -  Administration fédérale des contributions  -  Amministrazione federale delle contribuzioni&amp;R34 - 35</oddFooter>
  </headerFooter>
  <colBreaks count="1" manualBreakCount="1">
    <brk id="9" max="74" man="1"/>
  </col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28">
    <tabColor indexed="43"/>
  </sheetPr>
  <dimension ref="A1:AJ71"/>
  <sheetViews>
    <sheetView zoomScale="75" workbookViewId="0"/>
  </sheetViews>
  <sheetFormatPr baseColWidth="10" defaultColWidth="10.33203125" defaultRowHeight="15.6"/>
  <cols>
    <col min="1" max="1" width="9.109375" style="565" customWidth="1"/>
    <col min="2" max="2" width="20.33203125" style="565" customWidth="1"/>
    <col min="3" max="3" width="4.5546875" style="565" customWidth="1"/>
    <col min="4" max="4" width="13.44140625" style="527" customWidth="1"/>
    <col min="5" max="5" width="7.5546875" style="565" customWidth="1"/>
    <col min="6" max="6" width="10.33203125" style="565" customWidth="1"/>
    <col min="7" max="7" width="5.109375" style="565" customWidth="1"/>
    <col min="8" max="8" width="7.5546875" style="565" customWidth="1"/>
    <col min="9" max="9" width="4.109375" style="565" customWidth="1"/>
    <col min="10" max="10" width="8.5546875" style="527" customWidth="1"/>
    <col min="11" max="11" width="20" style="566" customWidth="1"/>
    <col min="12" max="12" width="4" style="527" customWidth="1"/>
    <col min="13" max="13" width="7.6640625" style="527" customWidth="1"/>
    <col min="14" max="14" width="6.5546875" style="527" customWidth="1"/>
    <col min="15" max="16384" width="10.33203125" style="527"/>
  </cols>
  <sheetData>
    <row r="1" spans="1:13" s="570" customFormat="1" ht="18.75" customHeight="1">
      <c r="A1" s="567" t="s">
        <v>103</v>
      </c>
      <c r="B1" s="567"/>
      <c r="C1" s="567"/>
      <c r="D1" s="568"/>
      <c r="E1" s="567"/>
      <c r="F1" s="567"/>
      <c r="G1" s="567"/>
      <c r="H1" s="569"/>
      <c r="I1" s="567"/>
      <c r="J1" s="568"/>
      <c r="K1" s="718"/>
      <c r="L1" s="568"/>
      <c r="M1" s="568"/>
    </row>
    <row r="2" spans="1:13" ht="15" customHeight="1"/>
    <row r="3" spans="1:13" ht="15" customHeight="1"/>
    <row r="4" spans="1:13" s="507" customFormat="1" ht="15" customHeight="1">
      <c r="A4" s="506" t="s">
        <v>361</v>
      </c>
      <c r="B4" s="506"/>
      <c r="C4" s="506"/>
      <c r="D4" s="506"/>
      <c r="E4" s="506"/>
      <c r="F4" s="506"/>
      <c r="G4" s="506"/>
      <c r="H4" s="506"/>
      <c r="I4" s="506"/>
      <c r="K4" s="508"/>
    </row>
    <row r="5" spans="1:13" s="504" customFormat="1">
      <c r="A5" s="503"/>
      <c r="B5" s="503"/>
      <c r="C5" s="503"/>
      <c r="D5" s="503"/>
      <c r="E5" s="503"/>
      <c r="F5" s="503"/>
      <c r="G5" s="503"/>
      <c r="H5" s="503"/>
      <c r="I5" s="503"/>
      <c r="K5" s="505"/>
    </row>
    <row r="6" spans="1:13" s="504" customFormat="1">
      <c r="A6" s="503"/>
      <c r="B6" s="503"/>
      <c r="C6" s="503"/>
      <c r="D6" s="503"/>
      <c r="E6" s="503"/>
      <c r="F6" s="503"/>
      <c r="G6" s="503"/>
      <c r="H6" s="503"/>
      <c r="I6" s="503"/>
      <c r="K6" s="505"/>
    </row>
    <row r="7" spans="1:13" s="504" customFormat="1" ht="16.2">
      <c r="A7" s="544" t="s">
        <v>291</v>
      </c>
      <c r="B7" s="506"/>
      <c r="C7" s="506"/>
      <c r="D7" s="506"/>
      <c r="E7" s="506"/>
      <c r="G7" s="506"/>
      <c r="H7" s="544"/>
      <c r="I7" s="509"/>
      <c r="K7" s="505"/>
    </row>
    <row r="8" spans="1:13" s="504" customFormat="1" ht="16.2">
      <c r="A8" s="506"/>
      <c r="B8" s="506"/>
      <c r="C8" s="506"/>
      <c r="D8" s="506"/>
      <c r="E8" s="506"/>
      <c r="F8" s="506"/>
      <c r="G8" s="506"/>
      <c r="H8" s="506"/>
      <c r="I8" s="509"/>
      <c r="K8" s="505"/>
    </row>
    <row r="9" spans="1:13" s="504" customFormat="1" ht="16.2">
      <c r="A9" s="506"/>
      <c r="B9" s="506"/>
      <c r="C9" s="506"/>
      <c r="D9" s="506"/>
      <c r="E9" s="506"/>
      <c r="F9" s="506"/>
      <c r="G9" s="506"/>
      <c r="H9" s="506"/>
      <c r="I9" s="509"/>
      <c r="K9" s="505"/>
    </row>
    <row r="10" spans="1:13" s="504" customFormat="1">
      <c r="A10" s="506" t="s">
        <v>220</v>
      </c>
      <c r="B10" s="506"/>
      <c r="C10" s="506"/>
      <c r="D10" s="506"/>
      <c r="E10" s="506"/>
      <c r="H10" s="506"/>
      <c r="I10" s="506"/>
      <c r="K10" s="505"/>
    </row>
    <row r="11" spans="1:13" s="504" customFormat="1">
      <c r="A11" s="506"/>
      <c r="B11" s="506"/>
      <c r="C11" s="506"/>
      <c r="D11" s="506"/>
      <c r="E11" s="506"/>
      <c r="H11" s="506"/>
      <c r="I11" s="506"/>
      <c r="K11" s="505"/>
    </row>
    <row r="12" spans="1:13" s="504" customFormat="1">
      <c r="A12" s="511" t="s">
        <v>288</v>
      </c>
      <c r="B12" s="512"/>
      <c r="C12" s="512"/>
      <c r="D12" s="506"/>
      <c r="E12" s="506"/>
      <c r="H12" s="511"/>
      <c r="I12" s="512"/>
      <c r="K12" s="505"/>
    </row>
    <row r="13" spans="1:13" s="504" customFormat="1">
      <c r="A13" s="506" t="s">
        <v>289</v>
      </c>
      <c r="B13" s="506"/>
      <c r="C13" s="506"/>
      <c r="D13" s="506"/>
      <c r="E13" s="506"/>
      <c r="H13" s="506"/>
      <c r="I13" s="506"/>
      <c r="K13" s="505"/>
    </row>
    <row r="14" spans="1:13" s="504" customFormat="1" ht="16.2">
      <c r="A14" s="719" t="s">
        <v>290</v>
      </c>
      <c r="B14" s="506"/>
      <c r="C14" s="506"/>
      <c r="D14" s="506"/>
      <c r="E14" s="506"/>
      <c r="F14" s="506" t="s">
        <v>217</v>
      </c>
      <c r="G14" s="506"/>
      <c r="H14" s="719"/>
      <c r="I14" s="509"/>
      <c r="K14" s="505"/>
    </row>
    <row r="15" spans="1:13" s="504" customFormat="1" ht="16.2">
      <c r="A15" s="506"/>
      <c r="B15" s="506"/>
      <c r="C15" s="506"/>
      <c r="D15" s="506"/>
      <c r="E15" s="506"/>
      <c r="F15" s="506"/>
      <c r="G15" s="506"/>
      <c r="H15" s="506"/>
      <c r="I15" s="509"/>
      <c r="K15" s="505"/>
    </row>
    <row r="16" spans="1:13" s="504" customFormat="1" ht="9" customHeight="1">
      <c r="A16" s="506"/>
      <c r="B16" s="506"/>
      <c r="C16" s="506"/>
      <c r="D16" s="506"/>
      <c r="E16" s="506"/>
      <c r="F16" s="506"/>
      <c r="G16" s="506"/>
      <c r="H16" s="506"/>
      <c r="I16" s="509"/>
      <c r="K16" s="505"/>
    </row>
    <row r="17" spans="1:36" s="504" customFormat="1" ht="15" customHeight="1">
      <c r="A17" s="511" t="s">
        <v>292</v>
      </c>
      <c r="B17" s="512"/>
      <c r="C17" s="512"/>
      <c r="D17" s="506"/>
      <c r="E17" s="506"/>
      <c r="H17" s="511"/>
      <c r="I17" s="512"/>
      <c r="K17" s="505"/>
    </row>
    <row r="18" spans="1:36" s="504" customFormat="1">
      <c r="A18" s="506" t="s">
        <v>217</v>
      </c>
      <c r="B18" s="506"/>
      <c r="C18" s="506"/>
      <c r="D18" s="506"/>
      <c r="E18" s="506"/>
      <c r="H18" s="544"/>
      <c r="I18" s="506"/>
      <c r="K18" s="505"/>
    </row>
    <row r="19" spans="1:36" s="504" customFormat="1">
      <c r="A19" s="506"/>
      <c r="B19" s="506"/>
      <c r="C19" s="506"/>
      <c r="D19" s="506"/>
      <c r="E19" s="506"/>
      <c r="H19" s="506"/>
      <c r="I19" s="506"/>
      <c r="K19" s="505"/>
    </row>
    <row r="20" spans="1:36" s="504" customFormat="1">
      <c r="A20" s="506"/>
      <c r="B20" s="506"/>
      <c r="C20" s="506"/>
      <c r="D20" s="506"/>
      <c r="E20" s="506"/>
      <c r="H20" s="506"/>
      <c r="I20" s="506"/>
      <c r="K20" s="505"/>
    </row>
    <row r="21" spans="1:36" s="504" customFormat="1">
      <c r="A21" s="506"/>
      <c r="B21" s="506"/>
      <c r="C21" s="506"/>
      <c r="D21" s="506"/>
      <c r="E21" s="506"/>
      <c r="H21" s="506"/>
      <c r="I21" s="506"/>
      <c r="K21" s="505"/>
    </row>
    <row r="22" spans="1:36" s="504" customFormat="1">
      <c r="A22" s="506"/>
      <c r="B22" s="506"/>
      <c r="C22" s="506"/>
      <c r="D22" s="506"/>
      <c r="E22" s="506"/>
      <c r="H22" s="506"/>
      <c r="I22" s="506"/>
      <c r="K22" s="505"/>
    </row>
    <row r="23" spans="1:36" s="504" customFormat="1">
      <c r="A23" s="506"/>
      <c r="B23" s="506"/>
      <c r="C23" s="506"/>
      <c r="D23" s="506"/>
      <c r="E23" s="506"/>
      <c r="H23" s="506"/>
      <c r="I23" s="506"/>
      <c r="K23" s="505"/>
    </row>
    <row r="24" spans="1:36" s="504" customFormat="1" ht="16.2">
      <c r="A24" s="506"/>
      <c r="B24" s="506"/>
      <c r="C24" s="506"/>
      <c r="D24" s="506"/>
      <c r="E24" s="506"/>
      <c r="F24" s="506"/>
      <c r="G24" s="506"/>
      <c r="H24" s="506"/>
      <c r="I24" s="509"/>
      <c r="K24" s="505"/>
    </row>
    <row r="25" spans="1:36" s="504" customFormat="1" ht="16.2">
      <c r="A25" s="506"/>
      <c r="B25" s="506"/>
      <c r="C25" s="506"/>
      <c r="D25" s="506"/>
      <c r="E25" s="506"/>
      <c r="F25" s="506"/>
      <c r="G25" s="506"/>
      <c r="H25" s="506"/>
      <c r="I25" s="509"/>
      <c r="K25" s="513"/>
    </row>
    <row r="26" spans="1:36" s="504" customFormat="1" ht="16.2">
      <c r="A26" s="506" t="s">
        <v>240</v>
      </c>
      <c r="B26" s="506"/>
      <c r="C26" s="506"/>
      <c r="D26" s="506"/>
      <c r="E26" s="506"/>
      <c r="G26" s="506"/>
      <c r="H26" s="506"/>
      <c r="I26" s="509"/>
      <c r="K26" s="505"/>
    </row>
    <row r="27" spans="1:36" s="504" customFormat="1" ht="16.2">
      <c r="A27" s="506"/>
      <c r="B27" s="506"/>
      <c r="C27" s="506"/>
      <c r="D27" s="506"/>
      <c r="E27" s="506"/>
      <c r="F27" s="506"/>
      <c r="G27" s="506"/>
      <c r="H27" s="506"/>
      <c r="I27" s="509"/>
      <c r="K27" s="505"/>
    </row>
    <row r="28" spans="1:36" s="504" customFormat="1" ht="17.850000000000001" customHeight="1">
      <c r="A28" s="506" t="s">
        <v>318</v>
      </c>
      <c r="B28" s="506"/>
      <c r="C28" s="506"/>
      <c r="F28" s="514">
        <v>50000</v>
      </c>
      <c r="G28" s="506" t="s">
        <v>63</v>
      </c>
      <c r="H28" s="506"/>
      <c r="I28" s="506"/>
      <c r="J28" s="506"/>
      <c r="K28" s="509"/>
      <c r="O28" s="505"/>
    </row>
    <row r="29" spans="1:36" s="504" customFormat="1" ht="16.2">
      <c r="A29" s="506"/>
      <c r="B29" s="506"/>
      <c r="C29" s="506"/>
      <c r="F29" s="514"/>
      <c r="G29" s="506"/>
      <c r="H29" s="506"/>
      <c r="I29" s="506"/>
      <c r="J29" s="506"/>
      <c r="K29" s="509"/>
      <c r="O29" s="505"/>
    </row>
    <row r="30" spans="1:36" s="504" customFormat="1" ht="16.2">
      <c r="A30" s="506" t="s">
        <v>222</v>
      </c>
      <c r="B30" s="506"/>
      <c r="C30" s="506"/>
      <c r="F30" s="514"/>
      <c r="G30" s="506"/>
      <c r="H30" s="506"/>
      <c r="I30" s="506"/>
      <c r="J30" s="506"/>
      <c r="K30" s="509"/>
      <c r="O30" s="505"/>
    </row>
    <row r="31" spans="1:36" s="504" customFormat="1" ht="16.2">
      <c r="A31" s="506"/>
      <c r="B31" s="506"/>
      <c r="C31" s="506"/>
      <c r="F31" s="514"/>
      <c r="G31" s="506"/>
      <c r="H31" s="506"/>
      <c r="I31" s="506"/>
      <c r="J31" s="506"/>
      <c r="K31" s="509"/>
      <c r="O31" s="505"/>
    </row>
    <row r="32" spans="1:36" s="504" customFormat="1" ht="17.850000000000001" customHeight="1">
      <c r="A32" s="720"/>
      <c r="B32" s="506" t="s">
        <v>235</v>
      </c>
      <c r="C32" s="506"/>
      <c r="F32" s="517">
        <v>3900</v>
      </c>
      <c r="G32" s="518" t="s">
        <v>63</v>
      </c>
      <c r="H32" s="720"/>
      <c r="I32" s="506"/>
      <c r="J32" s="506"/>
      <c r="K32" s="509"/>
      <c r="O32" s="505"/>
      <c r="P32" s="516"/>
      <c r="Q32" s="516"/>
      <c r="R32" s="516"/>
      <c r="S32" s="516"/>
      <c r="T32" s="516"/>
      <c r="U32" s="516"/>
      <c r="V32" s="516"/>
      <c r="W32" s="516"/>
      <c r="X32" s="516"/>
      <c r="Y32" s="516"/>
      <c r="Z32" s="516"/>
      <c r="AA32" s="516"/>
      <c r="AB32" s="516"/>
      <c r="AC32" s="516"/>
      <c r="AD32" s="516"/>
      <c r="AE32" s="516"/>
      <c r="AF32" s="516"/>
      <c r="AG32" s="516"/>
      <c r="AH32" s="516"/>
      <c r="AI32" s="516"/>
      <c r="AJ32" s="516"/>
    </row>
    <row r="33" spans="1:36" s="504" customFormat="1" ht="16.2">
      <c r="A33" s="519"/>
      <c r="B33" s="506" t="s">
        <v>234</v>
      </c>
      <c r="C33" s="506"/>
      <c r="F33" s="520"/>
      <c r="G33" s="521"/>
      <c r="H33" s="519"/>
      <c r="I33" s="506"/>
      <c r="J33" s="506"/>
      <c r="K33" s="509"/>
      <c r="O33" s="505"/>
      <c r="P33" s="516"/>
      <c r="Q33" s="516"/>
      <c r="R33" s="516"/>
      <c r="S33" s="516"/>
      <c r="T33" s="516"/>
      <c r="U33" s="516"/>
      <c r="V33" s="516"/>
      <c r="W33" s="516"/>
      <c r="X33" s="516"/>
      <c r="Y33" s="516"/>
      <c r="Z33" s="516"/>
      <c r="AA33" s="516"/>
      <c r="AB33" s="516"/>
      <c r="AC33" s="516"/>
      <c r="AD33" s="516"/>
      <c r="AE33" s="516"/>
      <c r="AF33" s="516"/>
      <c r="AG33" s="516"/>
      <c r="AH33" s="516"/>
      <c r="AI33" s="516"/>
      <c r="AJ33" s="516"/>
    </row>
    <row r="34" spans="1:36" s="504" customFormat="1" ht="16.2">
      <c r="A34" s="720"/>
      <c r="F34" s="721"/>
      <c r="G34" s="722"/>
      <c r="H34" s="720"/>
      <c r="I34" s="506"/>
      <c r="J34" s="506"/>
      <c r="K34" s="509"/>
      <c r="O34" s="505"/>
      <c r="P34" s="516"/>
      <c r="Q34" s="516"/>
      <c r="R34" s="516"/>
      <c r="S34" s="516"/>
      <c r="T34" s="516"/>
      <c r="U34" s="516"/>
      <c r="V34" s="516"/>
      <c r="W34" s="516"/>
      <c r="X34" s="516"/>
      <c r="Y34" s="516"/>
      <c r="Z34" s="516"/>
      <c r="AA34" s="516"/>
      <c r="AB34" s="516"/>
      <c r="AC34" s="516"/>
      <c r="AD34" s="516"/>
      <c r="AE34" s="516"/>
      <c r="AF34" s="516"/>
      <c r="AG34" s="516"/>
      <c r="AH34" s="516"/>
      <c r="AI34" s="516"/>
      <c r="AJ34" s="516"/>
    </row>
    <row r="35" spans="1:36" s="504" customFormat="1" ht="16.2">
      <c r="A35" s="720"/>
      <c r="B35" s="506" t="s">
        <v>269</v>
      </c>
      <c r="C35" s="506"/>
      <c r="F35" s="522">
        <v>0</v>
      </c>
      <c r="G35" s="523" t="s">
        <v>63</v>
      </c>
      <c r="H35" s="720"/>
      <c r="I35" s="506"/>
      <c r="J35" s="506"/>
      <c r="K35" s="509"/>
      <c r="O35" s="508"/>
      <c r="P35" s="516"/>
      <c r="Q35" s="516"/>
      <c r="R35" s="516"/>
      <c r="S35" s="516"/>
      <c r="T35" s="516"/>
      <c r="U35" s="516"/>
      <c r="V35" s="516"/>
      <c r="W35" s="516"/>
      <c r="X35" s="516"/>
      <c r="Y35" s="516"/>
      <c r="Z35" s="516"/>
      <c r="AA35" s="516"/>
      <c r="AB35" s="516"/>
      <c r="AC35" s="516"/>
      <c r="AD35" s="516"/>
      <c r="AE35" s="516"/>
      <c r="AF35" s="516"/>
      <c r="AG35" s="516"/>
      <c r="AH35" s="516"/>
      <c r="AI35" s="516"/>
      <c r="AJ35" s="516"/>
    </row>
    <row r="36" spans="1:36" s="504" customFormat="1" ht="15">
      <c r="A36" s="720"/>
      <c r="B36" s="506"/>
      <c r="C36" s="506"/>
      <c r="F36" s="525">
        <f>F32-F35</f>
        <v>3900</v>
      </c>
      <c r="G36" s="506" t="s">
        <v>63</v>
      </c>
      <c r="H36" s="720"/>
      <c r="I36" s="506"/>
      <c r="J36" s="506"/>
      <c r="K36" s="723"/>
      <c r="L36" s="723"/>
      <c r="O36" s="723"/>
      <c r="P36" s="723"/>
      <c r="Q36" s="723"/>
      <c r="R36" s="723"/>
      <c r="S36" s="723"/>
      <c r="T36" s="723"/>
      <c r="U36" s="723"/>
      <c r="V36" s="723"/>
      <c r="W36" s="723"/>
      <c r="X36" s="723"/>
      <c r="Y36" s="723"/>
      <c r="Z36" s="723"/>
      <c r="AA36" s="723"/>
      <c r="AB36" s="723"/>
      <c r="AC36" s="723"/>
      <c r="AD36" s="723"/>
      <c r="AE36" s="723"/>
      <c r="AF36" s="723"/>
      <c r="AG36" s="723"/>
      <c r="AH36" s="723"/>
      <c r="AI36" s="723"/>
      <c r="AJ36" s="723"/>
    </row>
    <row r="37" spans="1:36" s="504" customFormat="1" ht="15">
      <c r="A37" s="720"/>
      <c r="B37" s="506"/>
      <c r="C37" s="506"/>
      <c r="F37" s="525"/>
      <c r="G37" s="506"/>
      <c r="H37" s="720"/>
      <c r="I37" s="506"/>
      <c r="J37" s="506"/>
      <c r="K37" s="723"/>
      <c r="L37" s="723"/>
      <c r="O37" s="723"/>
      <c r="P37" s="723"/>
      <c r="Q37" s="723"/>
      <c r="R37" s="723"/>
      <c r="S37" s="723"/>
      <c r="T37" s="723"/>
      <c r="U37" s="723"/>
      <c r="V37" s="723"/>
      <c r="W37" s="723"/>
      <c r="X37" s="723"/>
      <c r="Y37" s="723"/>
      <c r="Z37" s="723"/>
      <c r="AA37" s="723"/>
      <c r="AB37" s="723"/>
      <c r="AC37" s="723"/>
      <c r="AD37" s="723"/>
      <c r="AE37" s="723"/>
      <c r="AF37" s="723"/>
      <c r="AG37" s="723"/>
      <c r="AH37" s="723"/>
      <c r="AI37" s="723"/>
      <c r="AJ37" s="723"/>
    </row>
    <row r="38" spans="1:36" s="504" customFormat="1" ht="6.9" customHeight="1">
      <c r="A38" s="519"/>
      <c r="B38" s="506"/>
      <c r="C38" s="506"/>
      <c r="F38" s="529"/>
      <c r="G38" s="530"/>
      <c r="H38" s="506"/>
      <c r="I38" s="506"/>
      <c r="J38" s="506"/>
      <c r="K38" s="509"/>
      <c r="O38" s="505"/>
    </row>
    <row r="39" spans="1:36" s="504" customFormat="1" ht="16.2">
      <c r="A39" s="519"/>
      <c r="B39" s="506"/>
      <c r="C39" s="506"/>
      <c r="F39" s="525"/>
      <c r="G39" s="506"/>
      <c r="H39" s="506"/>
      <c r="I39" s="506"/>
      <c r="J39" s="506"/>
      <c r="K39" s="509"/>
      <c r="O39" s="505"/>
    </row>
    <row r="40" spans="1:36" s="504" customFormat="1" ht="16.2">
      <c r="A40" s="519" t="s">
        <v>223</v>
      </c>
      <c r="B40" s="506"/>
      <c r="C40" s="506"/>
      <c r="F40" s="525">
        <v>46100</v>
      </c>
      <c r="G40" s="506" t="s">
        <v>63</v>
      </c>
      <c r="H40" s="506"/>
      <c r="I40" s="506"/>
      <c r="J40" s="506"/>
      <c r="K40" s="509"/>
      <c r="O40" s="505"/>
    </row>
    <row r="41" spans="1:36" s="504" customFormat="1" ht="6.9" customHeight="1">
      <c r="A41" s="519"/>
      <c r="B41" s="506"/>
      <c r="C41" s="506"/>
      <c r="F41" s="529"/>
      <c r="G41" s="530"/>
      <c r="H41" s="506"/>
      <c r="I41" s="506"/>
      <c r="J41" s="506"/>
      <c r="K41" s="509"/>
      <c r="O41" s="505"/>
    </row>
    <row r="42" spans="1:36" s="504" customFormat="1" ht="16.2">
      <c r="A42" s="519"/>
      <c r="B42" s="506"/>
      <c r="C42" s="506"/>
      <c r="F42" s="525"/>
      <c r="G42" s="506"/>
      <c r="H42" s="506"/>
      <c r="I42" s="506"/>
      <c r="J42" s="506"/>
      <c r="K42" s="509"/>
      <c r="O42" s="505"/>
    </row>
    <row r="43" spans="1:36" s="504" customFormat="1" ht="16.2">
      <c r="A43" s="531" t="s">
        <v>224</v>
      </c>
      <c r="B43" s="532"/>
      <c r="C43" s="532"/>
      <c r="F43" s="533">
        <v>1813</v>
      </c>
      <c r="G43" s="532" t="s">
        <v>63</v>
      </c>
      <c r="H43" s="532"/>
      <c r="I43" s="532"/>
      <c r="J43" s="532"/>
      <c r="K43" s="509"/>
      <c r="O43" s="508"/>
    </row>
    <row r="44" spans="1:36" s="504" customFormat="1" ht="16.2">
      <c r="A44" s="519"/>
      <c r="B44" s="506"/>
      <c r="C44" s="506"/>
      <c r="F44" s="529"/>
      <c r="G44" s="530"/>
      <c r="H44" s="506"/>
      <c r="I44" s="506"/>
      <c r="J44" s="506"/>
      <c r="K44" s="509"/>
      <c r="O44" s="505"/>
    </row>
    <row r="45" spans="1:36" s="504" customFormat="1" ht="16.2">
      <c r="A45" s="519"/>
      <c r="B45" s="506"/>
      <c r="C45" s="506"/>
      <c r="F45" s="514"/>
      <c r="G45" s="506"/>
      <c r="H45" s="506"/>
      <c r="I45" s="506"/>
      <c r="J45" s="506"/>
      <c r="K45" s="509"/>
      <c r="O45" s="505"/>
    </row>
    <row r="46" spans="1:36" s="504" customFormat="1" ht="16.2">
      <c r="A46" s="519" t="s">
        <v>324</v>
      </c>
      <c r="B46" s="506"/>
      <c r="C46" s="506"/>
      <c r="F46" s="536">
        <f>F43*1</f>
        <v>1813</v>
      </c>
      <c r="G46" s="506" t="s">
        <v>63</v>
      </c>
      <c r="H46" s="506"/>
      <c r="I46" s="506"/>
      <c r="J46" s="506"/>
      <c r="K46" s="724"/>
      <c r="O46" s="505"/>
      <c r="P46" s="507"/>
      <c r="Q46" s="507"/>
      <c r="R46" s="507"/>
      <c r="S46" s="507"/>
      <c r="T46" s="507"/>
      <c r="U46" s="507"/>
      <c r="V46" s="507"/>
      <c r="W46" s="507"/>
      <c r="X46" s="507"/>
      <c r="Y46" s="507"/>
      <c r="Z46" s="507"/>
      <c r="AA46" s="507"/>
      <c r="AB46" s="507"/>
      <c r="AC46" s="507"/>
      <c r="AD46" s="507"/>
      <c r="AE46" s="507"/>
      <c r="AF46" s="507"/>
      <c r="AG46" s="507"/>
      <c r="AH46" s="507"/>
      <c r="AI46" s="507"/>
      <c r="AJ46" s="507"/>
    </row>
    <row r="47" spans="1:36" s="504" customFormat="1" ht="17.850000000000001" customHeight="1">
      <c r="A47" s="519" t="s">
        <v>325</v>
      </c>
      <c r="B47" s="506"/>
      <c r="C47" s="506"/>
      <c r="F47" s="536">
        <f>ROUND(F43*1.19,1)</f>
        <v>2157.5</v>
      </c>
      <c r="G47" s="506" t="s">
        <v>63</v>
      </c>
      <c r="H47" s="506"/>
      <c r="I47" s="506"/>
      <c r="J47" s="506"/>
      <c r="K47" s="724"/>
      <c r="O47" s="505"/>
      <c r="P47" s="507"/>
      <c r="Q47" s="507"/>
      <c r="R47" s="507"/>
      <c r="S47" s="507"/>
      <c r="T47" s="507"/>
      <c r="U47" s="507"/>
      <c r="V47" s="507"/>
      <c r="W47" s="507"/>
      <c r="X47" s="507"/>
      <c r="Y47" s="507"/>
      <c r="Z47" s="507"/>
      <c r="AA47" s="507"/>
      <c r="AB47" s="507"/>
      <c r="AC47" s="507"/>
      <c r="AD47" s="507"/>
      <c r="AE47" s="507"/>
      <c r="AF47" s="507"/>
      <c r="AG47" s="507"/>
      <c r="AH47" s="507"/>
      <c r="AI47" s="507"/>
      <c r="AJ47" s="507"/>
    </row>
    <row r="48" spans="1:36" s="504" customFormat="1" ht="17.850000000000001" customHeight="1">
      <c r="A48" s="519" t="s">
        <v>351</v>
      </c>
      <c r="B48" s="506"/>
      <c r="C48" s="506"/>
      <c r="F48" s="536">
        <f>F43*0.1</f>
        <v>181.3</v>
      </c>
      <c r="G48" s="506" t="s">
        <v>63</v>
      </c>
      <c r="H48" s="506"/>
      <c r="I48" s="506"/>
      <c r="J48" s="506"/>
      <c r="K48" s="724"/>
      <c r="O48" s="505"/>
      <c r="P48" s="507"/>
      <c r="Q48" s="507"/>
      <c r="R48" s="507"/>
      <c r="S48" s="507"/>
      <c r="T48" s="507"/>
      <c r="U48" s="507"/>
      <c r="V48" s="507"/>
      <c r="W48" s="507"/>
      <c r="X48" s="507"/>
      <c r="Y48" s="507"/>
      <c r="Z48" s="507"/>
      <c r="AA48" s="507"/>
      <c r="AB48" s="507"/>
      <c r="AC48" s="507"/>
      <c r="AD48" s="507"/>
      <c r="AE48" s="507"/>
      <c r="AF48" s="507"/>
      <c r="AG48" s="507"/>
      <c r="AH48" s="507"/>
      <c r="AI48" s="507"/>
      <c r="AJ48" s="507"/>
    </row>
    <row r="49" spans="1:36" s="504" customFormat="1" ht="17.850000000000001" customHeight="1">
      <c r="A49" s="519" t="s">
        <v>227</v>
      </c>
      <c r="B49" s="506"/>
      <c r="C49" s="506"/>
      <c r="F49" s="538">
        <v>24</v>
      </c>
      <c r="G49" s="506" t="s">
        <v>63</v>
      </c>
      <c r="H49" s="506"/>
      <c r="I49" s="506"/>
      <c r="J49" s="506"/>
      <c r="K49" s="509"/>
      <c r="O49" s="505"/>
      <c r="P49" s="507"/>
      <c r="Q49" s="507"/>
      <c r="R49" s="507"/>
      <c r="S49" s="507"/>
      <c r="T49" s="507"/>
      <c r="U49" s="507"/>
      <c r="V49" s="507"/>
      <c r="W49" s="507"/>
      <c r="X49" s="507"/>
      <c r="Y49" s="507"/>
      <c r="Z49" s="507"/>
      <c r="AA49" s="507"/>
      <c r="AB49" s="507"/>
      <c r="AC49" s="507"/>
      <c r="AD49" s="507"/>
      <c r="AE49" s="507"/>
      <c r="AF49" s="507"/>
      <c r="AG49" s="507"/>
      <c r="AH49" s="507"/>
      <c r="AI49" s="507"/>
      <c r="AJ49" s="507"/>
    </row>
    <row r="50" spans="1:36" s="504" customFormat="1" ht="6.9" customHeight="1">
      <c r="A50" s="519"/>
      <c r="B50" s="506"/>
      <c r="C50" s="506"/>
      <c r="F50" s="534"/>
      <c r="G50" s="530"/>
      <c r="H50" s="506"/>
      <c r="I50" s="506"/>
      <c r="J50" s="506"/>
      <c r="K50" s="509"/>
      <c r="O50" s="505"/>
    </row>
    <row r="51" spans="1:36" s="504" customFormat="1" ht="16.2">
      <c r="A51" s="519"/>
      <c r="B51" s="506"/>
      <c r="C51" s="506"/>
      <c r="F51" s="514"/>
      <c r="G51" s="506"/>
      <c r="H51" s="506"/>
      <c r="I51" s="506"/>
      <c r="J51" s="506"/>
      <c r="K51" s="509"/>
      <c r="O51" s="505"/>
    </row>
    <row r="52" spans="1:36" s="504" customFormat="1" ht="19.5" customHeight="1">
      <c r="A52" s="539" t="s">
        <v>294</v>
      </c>
      <c r="B52" s="540"/>
      <c r="C52" s="540"/>
      <c r="D52" s="542"/>
      <c r="E52" s="542"/>
      <c r="F52" s="541">
        <f>SUM(F46:F49)</f>
        <v>4175.8</v>
      </c>
      <c r="G52" s="540" t="s">
        <v>63</v>
      </c>
      <c r="O52" s="505"/>
    </row>
    <row r="53" spans="1:36" s="504" customFormat="1" ht="6.9" customHeight="1">
      <c r="A53" s="519"/>
      <c r="B53" s="506"/>
      <c r="C53" s="506"/>
      <c r="F53" s="534"/>
      <c r="G53" s="530"/>
      <c r="H53" s="506"/>
      <c r="I53" s="506"/>
      <c r="J53" s="506"/>
      <c r="K53" s="509"/>
      <c r="M53" s="505"/>
    </row>
    <row r="54" spans="1:36" s="504" customFormat="1" ht="16.2">
      <c r="A54" s="519"/>
      <c r="B54" s="506"/>
      <c r="C54" s="506"/>
      <c r="F54" s="514"/>
      <c r="G54" s="506"/>
      <c r="H54" s="506"/>
      <c r="I54" s="506"/>
      <c r="J54" s="506"/>
      <c r="K54" s="509"/>
      <c r="M54" s="505"/>
    </row>
    <row r="55" spans="1:36" s="723" customFormat="1" ht="13.5" customHeight="1">
      <c r="A55" s="519"/>
      <c r="B55" s="506"/>
      <c r="C55" s="506"/>
      <c r="D55" s="506"/>
      <c r="E55" s="506"/>
      <c r="F55" s="514"/>
      <c r="G55" s="506"/>
      <c r="H55" s="506"/>
      <c r="I55" s="506"/>
      <c r="J55" s="504"/>
      <c r="K55" s="506"/>
      <c r="L55" s="506"/>
      <c r="M55" s="509"/>
      <c r="N55" s="504"/>
    </row>
    <row r="56" spans="1:36" s="723" customFormat="1" ht="13.5" customHeight="1">
      <c r="A56" s="519"/>
      <c r="B56" s="506"/>
      <c r="C56" s="506"/>
      <c r="D56" s="506"/>
      <c r="E56" s="506"/>
      <c r="F56" s="514"/>
      <c r="G56" s="506"/>
      <c r="H56" s="506"/>
      <c r="I56" s="506"/>
      <c r="J56" s="504"/>
      <c r="K56" s="506"/>
      <c r="L56" s="506"/>
      <c r="M56" s="509"/>
      <c r="N56" s="504"/>
    </row>
    <row r="57" spans="1:36" s="504" customFormat="1" ht="13.5" customHeight="1">
      <c r="A57" s="550"/>
      <c r="B57" s="509"/>
      <c r="C57" s="509"/>
      <c r="D57" s="509"/>
      <c r="E57" s="509"/>
      <c r="F57" s="551"/>
      <c r="G57" s="509"/>
      <c r="H57" s="509"/>
      <c r="I57" s="509"/>
      <c r="K57" s="509"/>
      <c r="L57" s="509"/>
      <c r="M57" s="509"/>
    </row>
    <row r="58" spans="1:36" s="504" customFormat="1" ht="13.5" customHeight="1">
      <c r="A58" s="550"/>
      <c r="B58" s="509"/>
      <c r="C58" s="509"/>
      <c r="D58" s="509"/>
      <c r="E58" s="509"/>
      <c r="F58" s="551"/>
      <c r="G58" s="509"/>
      <c r="H58" s="509"/>
      <c r="I58" s="509"/>
      <c r="K58" s="509"/>
      <c r="L58" s="509"/>
      <c r="M58" s="509"/>
    </row>
    <row r="59" spans="1:36" s="504" customFormat="1" ht="13.5" customHeight="1">
      <c r="A59" s="550"/>
      <c r="B59" s="509"/>
      <c r="C59" s="509"/>
      <c r="D59" s="509"/>
      <c r="E59" s="509"/>
      <c r="F59" s="551"/>
      <c r="G59" s="509"/>
      <c r="H59" s="509"/>
      <c r="I59" s="509"/>
      <c r="J59" s="509"/>
      <c r="K59" s="509"/>
      <c r="L59" s="509"/>
      <c r="M59" s="509"/>
    </row>
    <row r="60" spans="1:36" s="504" customFormat="1" ht="13.5" customHeight="1">
      <c r="A60" s="550"/>
      <c r="B60" s="552"/>
      <c r="C60" s="553"/>
      <c r="D60" s="509"/>
      <c r="E60" s="551"/>
      <c r="G60" s="509"/>
      <c r="H60" s="554"/>
      <c r="I60" s="553"/>
      <c r="K60" s="509"/>
      <c r="L60" s="509"/>
      <c r="M60" s="554"/>
      <c r="N60" s="553"/>
    </row>
    <row r="61" spans="1:36" s="504" customFormat="1" ht="13.5" customHeight="1">
      <c r="A61" s="550"/>
      <c r="B61" s="552"/>
      <c r="C61" s="553"/>
      <c r="D61" s="509"/>
      <c r="E61" s="551"/>
      <c r="G61" s="509"/>
      <c r="H61" s="554"/>
      <c r="I61" s="553"/>
      <c r="K61" s="509"/>
      <c r="L61" s="509"/>
      <c r="M61" s="554"/>
      <c r="N61" s="553"/>
    </row>
    <row r="62" spans="1:36" s="504" customFormat="1" ht="13.5" customHeight="1">
      <c r="A62" s="550"/>
      <c r="B62" s="552"/>
      <c r="C62" s="553"/>
      <c r="D62" s="509"/>
      <c r="E62" s="551"/>
      <c r="G62" s="509"/>
      <c r="H62" s="554"/>
      <c r="I62" s="553"/>
      <c r="K62" s="509"/>
      <c r="L62" s="509"/>
      <c r="M62" s="554"/>
      <c r="N62" s="553"/>
    </row>
    <row r="63" spans="1:36" s="504" customFormat="1" ht="13.5" customHeight="1">
      <c r="A63" s="550"/>
      <c r="B63" s="552"/>
      <c r="C63" s="553"/>
      <c r="D63" s="509"/>
      <c r="E63" s="551"/>
      <c r="G63" s="509"/>
      <c r="H63" s="554"/>
      <c r="I63" s="553"/>
      <c r="K63" s="509"/>
      <c r="L63" s="509"/>
      <c r="M63" s="554"/>
      <c r="N63" s="553"/>
    </row>
    <row r="64" spans="1:36" s="504" customFormat="1" ht="13.5" customHeight="1">
      <c r="A64" s="550"/>
      <c r="B64" s="552"/>
      <c r="C64" s="553"/>
      <c r="D64" s="509"/>
      <c r="E64" s="551"/>
      <c r="G64" s="509"/>
      <c r="H64" s="554"/>
      <c r="I64" s="553"/>
      <c r="K64" s="509"/>
      <c r="L64" s="509"/>
      <c r="M64" s="554"/>
      <c r="N64" s="553"/>
    </row>
    <row r="65" spans="1:14" s="504" customFormat="1" ht="13.5" customHeight="1">
      <c r="A65" s="550"/>
      <c r="B65" s="552"/>
      <c r="C65" s="553"/>
      <c r="D65" s="509"/>
      <c r="E65" s="551"/>
      <c r="G65" s="509"/>
      <c r="H65" s="554"/>
      <c r="I65" s="553"/>
      <c r="K65" s="509"/>
      <c r="L65" s="509"/>
      <c r="M65" s="554"/>
      <c r="N65" s="553"/>
    </row>
    <row r="66" spans="1:14" s="504" customFormat="1" ht="13.5" customHeight="1">
      <c r="A66" s="550"/>
      <c r="B66" s="552"/>
      <c r="C66" s="553"/>
      <c r="D66" s="509"/>
      <c r="E66" s="551"/>
      <c r="G66" s="509"/>
      <c r="H66" s="554"/>
      <c r="I66" s="553"/>
      <c r="K66" s="509"/>
      <c r="L66" s="509"/>
      <c r="M66" s="554"/>
      <c r="N66" s="553"/>
    </row>
    <row r="67" spans="1:14" s="504" customFormat="1" ht="13.5" customHeight="1">
      <c r="A67" s="555"/>
      <c r="B67" s="503"/>
      <c r="C67" s="503"/>
      <c r="D67" s="503"/>
      <c r="E67" s="503"/>
      <c r="F67" s="503"/>
      <c r="G67" s="503"/>
      <c r="H67" s="555"/>
      <c r="I67" s="555"/>
      <c r="J67" s="556"/>
      <c r="K67" s="509"/>
      <c r="L67" s="503"/>
      <c r="M67" s="503"/>
    </row>
    <row r="68" spans="1:14" s="504" customFormat="1">
      <c r="A68" s="519"/>
      <c r="B68" s="506"/>
      <c r="C68" s="506"/>
      <c r="D68" s="514"/>
      <c r="E68" s="506"/>
      <c r="F68" s="506"/>
      <c r="G68" s="506"/>
      <c r="H68" s="506"/>
      <c r="I68" s="503"/>
      <c r="K68" s="505"/>
    </row>
    <row r="69" spans="1:14">
      <c r="J69" s="558"/>
      <c r="K69" s="563"/>
    </row>
    <row r="70" spans="1:14">
      <c r="J70" s="589"/>
      <c r="K70" s="590"/>
    </row>
    <row r="71" spans="1:14" ht="15.9" customHeight="1"/>
  </sheetData>
  <phoneticPr fontId="44" type="noConversion"/>
  <printOptions horizontalCentered="1"/>
  <pageMargins left="0.39370078740157483" right="0.39370078740157483" top="0.98425196850393704" bottom="0.59055118110236227" header="0.39370078740157483" footer="0.39370078740157483"/>
  <pageSetup paperSize="9" scale="64" orientation="portrait" r:id="rId1"/>
  <headerFooter alignWithMargins="0">
    <oddHeader>&amp;C&amp;"Helvetica,Fett"&amp;12 2010</oddHeader>
    <oddFooter>&amp;L36&amp;C&amp;"Helvetica,Standard" Eidg. Steuerverwaltung  -  Administration fédérale des contributions  -  Amministrazione federale delle contribuzioni</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40">
    <pageSetUpPr fitToPage="1"/>
  </sheetPr>
  <dimension ref="A1:N78"/>
  <sheetViews>
    <sheetView zoomScale="60" zoomScaleNormal="60" workbookViewId="0"/>
  </sheetViews>
  <sheetFormatPr baseColWidth="10" defaultColWidth="10.33203125" defaultRowHeight="17.399999999999999"/>
  <cols>
    <col min="1" max="1" width="32.6640625" style="19" customWidth="1"/>
    <col min="2" max="16" width="10.6640625" style="19" customWidth="1"/>
    <col min="17" max="21" width="12.6640625" style="19" customWidth="1"/>
    <col min="22" max="16384" width="10.33203125" style="19"/>
  </cols>
  <sheetData>
    <row r="1" spans="1:14" ht="20.25" customHeight="1">
      <c r="A1" s="17" t="s">
        <v>103</v>
      </c>
      <c r="B1" s="20"/>
      <c r="C1" s="20"/>
      <c r="D1" s="20"/>
      <c r="E1" s="20"/>
      <c r="F1" s="20"/>
      <c r="G1" s="20"/>
      <c r="H1" s="20"/>
      <c r="I1" s="20"/>
      <c r="J1" s="20"/>
      <c r="K1" s="20"/>
      <c r="L1" s="20"/>
      <c r="M1" s="20"/>
      <c r="N1" s="20"/>
    </row>
    <row r="2" spans="1:14" ht="20.25" customHeight="1">
      <c r="B2" s="20"/>
      <c r="C2" s="20"/>
      <c r="D2" s="20"/>
      <c r="E2" s="20"/>
      <c r="F2" s="20"/>
      <c r="G2" s="20"/>
      <c r="H2" s="20"/>
      <c r="I2" s="20"/>
      <c r="J2" s="20"/>
      <c r="K2" s="20"/>
      <c r="L2" s="20"/>
      <c r="M2" s="20"/>
      <c r="N2" s="20"/>
    </row>
    <row r="3" spans="1:14" ht="14.25" customHeight="1">
      <c r="A3" s="20" t="str">
        <f>'Page 9'!$A$3</f>
        <v>Marginal tax burden in the cantonal capitals</v>
      </c>
      <c r="B3" s="17"/>
      <c r="C3" s="17"/>
      <c r="D3" s="17"/>
      <c r="E3" s="17"/>
      <c r="F3" s="17"/>
      <c r="G3" s="17"/>
      <c r="H3" s="17"/>
      <c r="I3" s="21"/>
      <c r="J3" s="17"/>
      <c r="K3" s="17"/>
      <c r="L3" s="17"/>
      <c r="M3" s="17"/>
      <c r="N3" s="17"/>
    </row>
    <row r="4" spans="1:14" ht="15" customHeight="1">
      <c r="A4" s="20"/>
      <c r="B4" s="20"/>
      <c r="C4" s="20"/>
      <c r="D4" s="20"/>
      <c r="E4" s="20"/>
      <c r="F4" s="20"/>
      <c r="G4" s="20"/>
      <c r="H4" s="20"/>
      <c r="I4" s="20"/>
      <c r="J4" s="20"/>
      <c r="K4" s="20"/>
      <c r="L4" s="20"/>
      <c r="M4" s="20"/>
      <c r="N4" s="20"/>
    </row>
    <row r="5" spans="1:14">
      <c r="A5" s="479" t="s">
        <v>197</v>
      </c>
      <c r="B5" s="20"/>
      <c r="C5" s="20"/>
      <c r="D5" s="20"/>
      <c r="E5" s="20"/>
      <c r="F5" s="20"/>
      <c r="G5" s="20"/>
      <c r="H5" s="20"/>
      <c r="I5" s="20"/>
      <c r="J5" s="20"/>
      <c r="K5" s="20"/>
      <c r="L5" s="20"/>
      <c r="M5" s="20"/>
      <c r="N5" s="20"/>
    </row>
    <row r="6" spans="1:14">
      <c r="A6" s="20"/>
      <c r="B6" s="17"/>
      <c r="C6" s="17"/>
      <c r="D6" s="17"/>
      <c r="E6" s="17"/>
      <c r="F6" s="17"/>
      <c r="H6" s="17"/>
      <c r="I6" s="17"/>
      <c r="J6" s="17"/>
      <c r="K6" s="17"/>
      <c r="L6" s="17"/>
      <c r="M6" s="17"/>
      <c r="N6" s="17"/>
    </row>
    <row r="7" spans="1:14">
      <c r="A7" s="20"/>
      <c r="B7" s="17"/>
      <c r="D7" s="17"/>
      <c r="E7" s="17"/>
      <c r="F7" s="17"/>
      <c r="H7" s="17"/>
      <c r="I7" s="17"/>
      <c r="J7" s="17"/>
      <c r="K7" s="17"/>
      <c r="L7" s="17"/>
      <c r="M7" s="17"/>
      <c r="N7" s="17"/>
    </row>
    <row r="8" spans="1:14">
      <c r="A8" s="17"/>
      <c r="B8" s="17"/>
      <c r="C8" s="17"/>
      <c r="D8" s="17"/>
      <c r="E8" s="17"/>
      <c r="F8" s="17"/>
      <c r="G8" s="17"/>
      <c r="H8" s="17"/>
      <c r="I8" s="17"/>
      <c r="J8" s="17"/>
      <c r="K8" s="17"/>
      <c r="L8" s="17"/>
      <c r="M8" s="17"/>
      <c r="N8" s="17"/>
    </row>
    <row r="9" spans="1:14" ht="18" thickBot="1">
      <c r="A9" s="17"/>
      <c r="B9" s="17"/>
      <c r="C9" s="17"/>
      <c r="D9" s="17"/>
      <c r="E9" s="17"/>
      <c r="F9" s="17"/>
      <c r="G9" s="17"/>
      <c r="H9" s="17"/>
      <c r="I9" s="17"/>
      <c r="J9" s="17"/>
      <c r="K9" s="17"/>
      <c r="L9" s="17"/>
      <c r="M9" s="17"/>
      <c r="N9" s="17"/>
    </row>
    <row r="10" spans="1:14" ht="18" thickBot="1">
      <c r="A10" s="22">
        <v>18</v>
      </c>
      <c r="B10" s="825" t="s">
        <v>104</v>
      </c>
      <c r="C10" s="826"/>
      <c r="D10" s="826"/>
      <c r="E10" s="826"/>
      <c r="F10" s="826"/>
      <c r="G10" s="826"/>
      <c r="H10" s="826"/>
      <c r="I10" s="826"/>
      <c r="J10" s="826"/>
      <c r="K10" s="826"/>
      <c r="L10" s="826"/>
      <c r="M10" s="826"/>
      <c r="N10" s="827"/>
    </row>
    <row r="11" spans="1:14">
      <c r="A11" s="23" t="str">
        <f>'Pages 10-11'!A6</f>
        <v>Cantonal capitals</v>
      </c>
      <c r="B11" s="29">
        <v>15</v>
      </c>
      <c r="C11" s="29">
        <v>20</v>
      </c>
      <c r="D11" s="29">
        <v>30</v>
      </c>
      <c r="E11" s="29">
        <v>40</v>
      </c>
      <c r="F11" s="29">
        <v>50</v>
      </c>
      <c r="G11" s="29">
        <v>60</v>
      </c>
      <c r="H11" s="29">
        <v>80</v>
      </c>
      <c r="I11" s="29">
        <v>100</v>
      </c>
      <c r="J11" s="29">
        <v>150</v>
      </c>
      <c r="K11" s="29">
        <v>200</v>
      </c>
      <c r="L11" s="29">
        <v>300</v>
      </c>
      <c r="M11" s="29">
        <v>400</v>
      </c>
      <c r="N11" s="29">
        <v>500</v>
      </c>
    </row>
    <row r="12" spans="1:14">
      <c r="B12" s="30" t="s">
        <v>71</v>
      </c>
      <c r="C12" s="30" t="s">
        <v>71</v>
      </c>
      <c r="D12" s="30" t="s">
        <v>71</v>
      </c>
      <c r="E12" s="30" t="s">
        <v>71</v>
      </c>
      <c r="F12" s="30" t="s">
        <v>71</v>
      </c>
      <c r="G12" s="30" t="s">
        <v>71</v>
      </c>
      <c r="H12" s="30" t="s">
        <v>71</v>
      </c>
      <c r="I12" s="30" t="s">
        <v>71</v>
      </c>
      <c r="J12" s="30" t="s">
        <v>71</v>
      </c>
      <c r="K12" s="30" t="s">
        <v>71</v>
      </c>
      <c r="L12" s="30" t="s">
        <v>71</v>
      </c>
      <c r="M12" s="30" t="s">
        <v>71</v>
      </c>
      <c r="N12" s="30" t="s">
        <v>71</v>
      </c>
    </row>
    <row r="13" spans="1:14">
      <c r="A13" s="23" t="str">
        <f>'Pages 10-11'!A7</f>
        <v>Confederation</v>
      </c>
      <c r="B13" s="31">
        <v>20</v>
      </c>
      <c r="C13" s="31">
        <v>30</v>
      </c>
      <c r="D13" s="31">
        <v>40</v>
      </c>
      <c r="E13" s="31">
        <v>50</v>
      </c>
      <c r="F13" s="31">
        <v>60</v>
      </c>
      <c r="G13" s="31">
        <v>80</v>
      </c>
      <c r="H13" s="31">
        <v>100</v>
      </c>
      <c r="I13" s="31">
        <v>150</v>
      </c>
      <c r="J13" s="31">
        <v>200</v>
      </c>
      <c r="K13" s="31">
        <v>300</v>
      </c>
      <c r="L13" s="31">
        <v>400</v>
      </c>
      <c r="M13" s="31">
        <v>500</v>
      </c>
      <c r="N13" s="32">
        <v>1000</v>
      </c>
    </row>
    <row r="14" spans="1:14">
      <c r="B14" s="17"/>
      <c r="C14" s="17"/>
      <c r="D14" s="17"/>
      <c r="E14" s="17"/>
      <c r="F14" s="17"/>
      <c r="G14" s="17"/>
      <c r="H14" s="17"/>
      <c r="I14" s="17"/>
      <c r="J14" s="17"/>
      <c r="K14" s="17"/>
      <c r="L14" s="17"/>
      <c r="M14" s="17"/>
      <c r="N14" s="17"/>
    </row>
    <row r="15" spans="1:14">
      <c r="A15" s="17"/>
      <c r="B15" s="822" t="str">
        <f>'Page 9'!B15:$N$15</f>
        <v xml:space="preserve">Marginal tax burden in o/o </v>
      </c>
      <c r="C15" s="823"/>
      <c r="D15" s="823"/>
      <c r="E15" s="823"/>
      <c r="F15" s="823"/>
      <c r="G15" s="823"/>
      <c r="H15" s="823"/>
      <c r="I15" s="823"/>
      <c r="J15" s="823"/>
      <c r="K15" s="823"/>
      <c r="L15" s="823"/>
      <c r="M15" s="823"/>
      <c r="N15" s="824"/>
    </row>
    <row r="16" spans="1:14" ht="18.899999999999999" customHeight="1">
      <c r="A16" s="24" t="str">
        <f>'Page 9'!$A$16</f>
        <v>Zurich</v>
      </c>
      <c r="B16" s="25">
        <v>8.0613333333333337</v>
      </c>
      <c r="C16" s="25">
        <v>10.854000000000001</v>
      </c>
      <c r="D16" s="25">
        <v>13.075999999999999</v>
      </c>
      <c r="E16" s="25">
        <v>15.175333333333334</v>
      </c>
      <c r="F16" s="25">
        <v>18.32</v>
      </c>
      <c r="G16" s="25">
        <v>19.02999999999999</v>
      </c>
      <c r="H16" s="25">
        <v>20.61</v>
      </c>
      <c r="I16" s="25">
        <v>22.854200000000006</v>
      </c>
      <c r="J16" s="25">
        <v>25.5288</v>
      </c>
      <c r="K16" s="25">
        <v>28.418899999999997</v>
      </c>
      <c r="L16" s="25">
        <v>29.770000000000003</v>
      </c>
      <c r="M16" s="25">
        <v>29.770000000000003</v>
      </c>
      <c r="N16" s="25">
        <v>29.770000000000003</v>
      </c>
    </row>
    <row r="17" spans="1:14" ht="18.899999999999999" customHeight="1">
      <c r="A17" s="24" t="str">
        <f>'Page 9'!$A$17</f>
        <v>Berne</v>
      </c>
      <c r="B17" s="25">
        <v>16.865333333333336</v>
      </c>
      <c r="C17" s="25">
        <v>20.532500000000002</v>
      </c>
      <c r="D17" s="25">
        <v>20.865500000000001</v>
      </c>
      <c r="E17" s="25">
        <v>21.289000000000001</v>
      </c>
      <c r="F17" s="25">
        <v>21.867500000000017</v>
      </c>
      <c r="G17" s="25">
        <v>23.919999999999984</v>
      </c>
      <c r="H17" s="25">
        <v>24.852749999999986</v>
      </c>
      <c r="I17" s="25">
        <v>27.305700000000005</v>
      </c>
      <c r="J17" s="25">
        <v>28.682999999999996</v>
      </c>
      <c r="K17" s="25">
        <v>29.908149999999996</v>
      </c>
      <c r="L17" s="25">
        <v>30.545350000000006</v>
      </c>
      <c r="M17" s="25">
        <v>30.807949999999984</v>
      </c>
      <c r="N17" s="25">
        <v>31.096000000000018</v>
      </c>
    </row>
    <row r="18" spans="1:14" ht="18.899999999999999" customHeight="1">
      <c r="A18" s="24" t="str">
        <f>'Page 9'!$A$18</f>
        <v>Lucerne</v>
      </c>
      <c r="B18" s="25">
        <v>13.936000000000003</v>
      </c>
      <c r="C18" s="25">
        <v>18.13</v>
      </c>
      <c r="D18" s="25">
        <v>17.760000000000002</v>
      </c>
      <c r="E18" s="25">
        <v>17.883333333333333</v>
      </c>
      <c r="F18" s="25">
        <v>17.760000000000009</v>
      </c>
      <c r="G18" s="25">
        <v>17.945</v>
      </c>
      <c r="H18" s="25">
        <v>18.2225</v>
      </c>
      <c r="I18" s="25">
        <v>19.2882</v>
      </c>
      <c r="J18" s="25">
        <v>20.567</v>
      </c>
      <c r="K18" s="25">
        <v>21.459999999999994</v>
      </c>
      <c r="L18" s="25">
        <v>21.460000000000015</v>
      </c>
      <c r="M18" s="25">
        <v>21.46</v>
      </c>
      <c r="N18" s="25">
        <v>21.460000000000004</v>
      </c>
    </row>
    <row r="19" spans="1:14" ht="18.899999999999999" customHeight="1">
      <c r="A19" s="24" t="str">
        <f>'Page 9'!$A$19</f>
        <v>Altdorf</v>
      </c>
      <c r="B19" s="25">
        <v>9.7065733333333313</v>
      </c>
      <c r="C19" s="25">
        <v>14.857000000000003</v>
      </c>
      <c r="D19" s="25">
        <v>13.81701</v>
      </c>
      <c r="E19" s="25">
        <v>13.371299999999998</v>
      </c>
      <c r="F19" s="25">
        <v>14.262720000000009</v>
      </c>
      <c r="G19" s="25">
        <v>14.85699999999999</v>
      </c>
      <c r="H19" s="25">
        <v>14.857000000000006</v>
      </c>
      <c r="I19" s="25">
        <v>14.856999999999996</v>
      </c>
      <c r="J19" s="25">
        <v>14.857000000000001</v>
      </c>
      <c r="K19" s="25">
        <v>14.857000000000003</v>
      </c>
      <c r="L19" s="25">
        <v>14.857000000000001</v>
      </c>
      <c r="M19" s="25">
        <v>14.856999999999992</v>
      </c>
      <c r="N19" s="25">
        <v>14.857000000000003</v>
      </c>
    </row>
    <row r="20" spans="1:14" ht="18.899999999999999" customHeight="1">
      <c r="A20" s="24" t="str">
        <f>'Page 9'!$A$20</f>
        <v>Schwyz</v>
      </c>
      <c r="B20" s="25">
        <v>11.186666666666667</v>
      </c>
      <c r="C20" s="25">
        <v>11.540000000000001</v>
      </c>
      <c r="D20" s="25">
        <v>12.7</v>
      </c>
      <c r="E20" s="25">
        <v>14.499999999999998</v>
      </c>
      <c r="F20" s="25">
        <v>15.43</v>
      </c>
      <c r="G20" s="25">
        <v>16</v>
      </c>
      <c r="H20" s="25">
        <v>15.920000000000002</v>
      </c>
      <c r="I20" s="25">
        <v>16.100000000000001</v>
      </c>
      <c r="J20" s="25">
        <v>16.497999999999998</v>
      </c>
      <c r="K20" s="25">
        <v>18.490000000000002</v>
      </c>
      <c r="L20" s="25">
        <v>21.326999999999998</v>
      </c>
      <c r="M20" s="25">
        <v>17.734999999999999</v>
      </c>
      <c r="N20" s="25">
        <v>17.734400000000001</v>
      </c>
    </row>
    <row r="21" spans="1:14" ht="18.899999999999999" customHeight="1">
      <c r="A21" s="24" t="str">
        <f>'Page 9'!$A$21</f>
        <v>Sarnen</v>
      </c>
      <c r="B21" s="25">
        <v>15.055333333333335</v>
      </c>
      <c r="C21" s="25">
        <v>13.218999999999999</v>
      </c>
      <c r="D21" s="25">
        <v>14.596500000000001</v>
      </c>
      <c r="E21" s="25">
        <v>13.861333333333331</v>
      </c>
      <c r="F21" s="25">
        <v>13.357499999999991</v>
      </c>
      <c r="G21" s="25">
        <v>13.770000000000026</v>
      </c>
      <c r="H21" s="25">
        <v>13.769999999999991</v>
      </c>
      <c r="I21" s="25">
        <v>13.77</v>
      </c>
      <c r="J21" s="25">
        <v>13.77</v>
      </c>
      <c r="K21" s="25">
        <v>13.77</v>
      </c>
      <c r="L21" s="25">
        <v>13.77</v>
      </c>
      <c r="M21" s="25">
        <v>13.77</v>
      </c>
      <c r="N21" s="25">
        <v>13.77</v>
      </c>
    </row>
    <row r="22" spans="1:14" ht="18.899999999999999" customHeight="1">
      <c r="A22" s="24" t="str">
        <f>'Page 9'!$A$22</f>
        <v>Stans</v>
      </c>
      <c r="B22" s="25">
        <v>10.207333333333333</v>
      </c>
      <c r="C22" s="25">
        <v>14.479500000000002</v>
      </c>
      <c r="D22" s="25">
        <v>15.992000000000003</v>
      </c>
      <c r="E22" s="25">
        <v>16.409333333333333</v>
      </c>
      <c r="F22" s="25">
        <v>16.543999999999997</v>
      </c>
      <c r="G22" s="25">
        <v>17.100499999999993</v>
      </c>
      <c r="H22" s="25">
        <v>16.926000000000005</v>
      </c>
      <c r="I22" s="25">
        <v>17.432700000000004</v>
      </c>
      <c r="J22" s="25">
        <v>15.519599999999992</v>
      </c>
      <c r="K22" s="25">
        <v>15.014999999999995</v>
      </c>
      <c r="L22" s="25">
        <v>15.015000000000006</v>
      </c>
      <c r="M22" s="25">
        <v>15.014999999999992</v>
      </c>
      <c r="N22" s="25">
        <v>15.014999999999995</v>
      </c>
    </row>
    <row r="23" spans="1:14" ht="18.899999999999999" customHeight="1">
      <c r="A23" s="24" t="str">
        <f>'Page 9'!$A$23</f>
        <v>Glarus</v>
      </c>
      <c r="B23" s="25">
        <v>11.684000000000001</v>
      </c>
      <c r="C23" s="25">
        <v>16.878</v>
      </c>
      <c r="D23" s="25">
        <v>14.859</v>
      </c>
      <c r="E23" s="25">
        <v>17.280666666666669</v>
      </c>
      <c r="F23" s="25">
        <v>18.287999999999986</v>
      </c>
      <c r="G23" s="25">
        <v>18.478500000000022</v>
      </c>
      <c r="H23" s="25">
        <v>18.38324999999999</v>
      </c>
      <c r="I23" s="25">
        <v>20.228500000000004</v>
      </c>
      <c r="J23" s="25">
        <v>22.087900000000001</v>
      </c>
      <c r="K23" s="25">
        <v>23.108950000000004</v>
      </c>
      <c r="L23" s="25">
        <v>24.129999999999985</v>
      </c>
      <c r="M23" s="25">
        <v>24.22140000000001</v>
      </c>
      <c r="N23" s="25">
        <v>21.589999999999996</v>
      </c>
    </row>
    <row r="24" spans="1:14" ht="18.899999999999999" customHeight="1">
      <c r="A24" s="24" t="str">
        <f>'Page 9'!$A$24</f>
        <v>Zug</v>
      </c>
      <c r="B24" s="25">
        <v>4.4353333333333325</v>
      </c>
      <c r="C24" s="25">
        <v>6.34</v>
      </c>
      <c r="D24" s="25">
        <v>6.0345000000000004</v>
      </c>
      <c r="E24" s="25">
        <v>8.6323333333333352</v>
      </c>
      <c r="F24" s="25">
        <v>8.8874999999999993</v>
      </c>
      <c r="G24" s="25">
        <v>11.562500000000009</v>
      </c>
      <c r="H24" s="25">
        <v>17.850249999999996</v>
      </c>
      <c r="I24" s="25">
        <v>15.724000000000004</v>
      </c>
      <c r="J24" s="25">
        <v>11.92</v>
      </c>
      <c r="K24" s="25">
        <v>11.919999999999996</v>
      </c>
      <c r="L24" s="25">
        <v>11.92</v>
      </c>
      <c r="M24" s="25">
        <v>11.92</v>
      </c>
      <c r="N24" s="25">
        <v>11.919999999999998</v>
      </c>
    </row>
    <row r="25" spans="1:14" ht="18.899999999999999" customHeight="1">
      <c r="A25" s="24" t="str">
        <f>'Page 9'!$A$25</f>
        <v>Fribourg</v>
      </c>
      <c r="B25" s="25">
        <v>9.2693333333333303</v>
      </c>
      <c r="C25" s="25">
        <v>14.895</v>
      </c>
      <c r="D25" s="25">
        <v>23.101000000000006</v>
      </c>
      <c r="E25" s="25">
        <v>28.099666666666661</v>
      </c>
      <c r="F25" s="25">
        <v>24.222000000000008</v>
      </c>
      <c r="G25" s="25">
        <v>26.57449999999999</v>
      </c>
      <c r="H25" s="25">
        <v>25.238499999999998</v>
      </c>
      <c r="I25" s="25">
        <v>28.873500000000007</v>
      </c>
      <c r="J25" s="25">
        <v>31.214700000000011</v>
      </c>
      <c r="K25" s="25">
        <v>25.996299999999984</v>
      </c>
      <c r="L25" s="25">
        <v>25.460999999999999</v>
      </c>
      <c r="M25" s="25">
        <v>25.460999999999999</v>
      </c>
      <c r="N25" s="25">
        <v>25.460999999999999</v>
      </c>
    </row>
    <row r="26" spans="1:14" ht="18.899999999999999" customHeight="1">
      <c r="A26" s="24" t="str">
        <f>'Page 9'!$A$26</f>
        <v>Solothurn</v>
      </c>
      <c r="B26" s="25">
        <v>17.440000000000001</v>
      </c>
      <c r="C26" s="25">
        <v>24.638500000000004</v>
      </c>
      <c r="D26" s="25">
        <v>21.707999999999995</v>
      </c>
      <c r="E26" s="25">
        <v>22.60633333333335</v>
      </c>
      <c r="F26" s="25">
        <v>23.135999999999985</v>
      </c>
      <c r="G26" s="25">
        <v>23.990499999999994</v>
      </c>
      <c r="H26" s="25">
        <v>24.292750000000016</v>
      </c>
      <c r="I26" s="25">
        <v>27.440399999999993</v>
      </c>
      <c r="J26" s="25">
        <v>27.6</v>
      </c>
      <c r="K26" s="25">
        <v>27.6</v>
      </c>
      <c r="L26" s="25">
        <v>25.530000000000015</v>
      </c>
      <c r="M26" s="25">
        <v>25.2</v>
      </c>
      <c r="N26" s="25">
        <v>25.199999999999996</v>
      </c>
    </row>
    <row r="27" spans="1:14" ht="18.899999999999999" customHeight="1">
      <c r="A27" s="24" t="str">
        <f>'Page 9'!$A$27</f>
        <v>Basel</v>
      </c>
      <c r="B27" s="25">
        <v>5.4466666666666663</v>
      </c>
      <c r="C27" s="25">
        <v>24.03</v>
      </c>
      <c r="D27" s="25">
        <v>24.03</v>
      </c>
      <c r="E27" s="25">
        <v>24.03</v>
      </c>
      <c r="F27" s="25">
        <v>24.03</v>
      </c>
      <c r="G27" s="25">
        <v>24.03</v>
      </c>
      <c r="H27" s="25">
        <v>24.03</v>
      </c>
      <c r="I27" s="25">
        <v>24.03</v>
      </c>
      <c r="J27" s="25">
        <v>24.03</v>
      </c>
      <c r="K27" s="25">
        <v>27.136350000000004</v>
      </c>
      <c r="L27" s="25">
        <v>28.08</v>
      </c>
      <c r="M27" s="25">
        <v>28.08</v>
      </c>
      <c r="N27" s="25">
        <v>28.079999999999995</v>
      </c>
    </row>
    <row r="28" spans="1:14" ht="18.899999999999999" customHeight="1">
      <c r="A28" s="24" t="str">
        <f>'Page 9'!$A$28</f>
        <v>Liestal</v>
      </c>
      <c r="B28" s="25">
        <v>0</v>
      </c>
      <c r="C28" s="25">
        <v>26.1675</v>
      </c>
      <c r="D28" s="25">
        <v>20.831499999999998</v>
      </c>
      <c r="E28" s="25">
        <v>23.715</v>
      </c>
      <c r="F28" s="25">
        <v>25.3065</v>
      </c>
      <c r="G28" s="25">
        <v>26.357000000000006</v>
      </c>
      <c r="H28" s="25">
        <v>27.676000000000005</v>
      </c>
      <c r="I28" s="404">
        <v>29.224200000000007</v>
      </c>
      <c r="J28" s="404">
        <v>29.850999999999999</v>
      </c>
      <c r="K28" s="404">
        <v>30.465649999999993</v>
      </c>
      <c r="L28" s="25">
        <v>31.055150000000008</v>
      </c>
      <c r="M28" s="25">
        <v>31.492699999999985</v>
      </c>
      <c r="N28" s="25">
        <v>32.346139999999998</v>
      </c>
    </row>
    <row r="29" spans="1:14" ht="18.899999999999999" customHeight="1">
      <c r="A29" s="24" t="str">
        <f>'Page 9'!$A$29</f>
        <v>Schaffhausen</v>
      </c>
      <c r="B29" s="25">
        <v>14.82</v>
      </c>
      <c r="C29" s="25">
        <v>16.29</v>
      </c>
      <c r="D29" s="25">
        <v>16.672499999999999</v>
      </c>
      <c r="E29" s="25">
        <v>19.859999999999996</v>
      </c>
      <c r="F29" s="25">
        <v>22.500000000000007</v>
      </c>
      <c r="G29" s="25">
        <v>24.412500000000001</v>
      </c>
      <c r="H29" s="25">
        <v>24.75</v>
      </c>
      <c r="I29" s="25">
        <v>25.064999999999998</v>
      </c>
      <c r="J29" s="25">
        <v>26.999999999999986</v>
      </c>
      <c r="K29" s="25">
        <v>22.846750000000007</v>
      </c>
      <c r="L29" s="25">
        <v>22.274999999999999</v>
      </c>
      <c r="M29" s="25">
        <v>22.274999999999999</v>
      </c>
      <c r="N29" s="25">
        <v>22.274999999999999</v>
      </c>
    </row>
    <row r="30" spans="1:14" ht="18.899999999999999" customHeight="1">
      <c r="A30" s="24" t="str">
        <f>'Page 9'!$A$30</f>
        <v>Herisau</v>
      </c>
      <c r="B30" s="25">
        <v>13.391333333333332</v>
      </c>
      <c r="C30" s="25">
        <v>14.943000000000001</v>
      </c>
      <c r="D30" s="25">
        <v>16.878999999999998</v>
      </c>
      <c r="E30" s="25">
        <v>18.848000000000003</v>
      </c>
      <c r="F30" s="25">
        <v>20.149999999999991</v>
      </c>
      <c r="G30" s="25">
        <v>20.69250000000002</v>
      </c>
      <c r="H30" s="25">
        <v>21.42874999999999</v>
      </c>
      <c r="I30" s="25">
        <v>22.134000000000007</v>
      </c>
      <c r="J30" s="25">
        <v>22.475000000000005</v>
      </c>
      <c r="K30" s="25">
        <v>21.359000000000002</v>
      </c>
      <c r="L30" s="25">
        <v>20.149999999999991</v>
      </c>
      <c r="M30" s="25">
        <v>20.150000000000016</v>
      </c>
      <c r="N30" s="25">
        <v>20.150000000000006</v>
      </c>
    </row>
    <row r="31" spans="1:14" ht="18.899999999999999" customHeight="1">
      <c r="A31" s="24" t="str">
        <f>'Page 9'!$A$31</f>
        <v>Appenzell</v>
      </c>
      <c r="B31" s="25">
        <v>11.336666666666668</v>
      </c>
      <c r="C31" s="25">
        <v>12.494499999999999</v>
      </c>
      <c r="D31" s="25">
        <v>13.469499999999998</v>
      </c>
      <c r="E31" s="25">
        <v>14.708000000000009</v>
      </c>
      <c r="F31" s="25">
        <v>14.606499999999986</v>
      </c>
      <c r="G31" s="25">
        <v>15.036000000000005</v>
      </c>
      <c r="H31" s="25">
        <v>15.707249999999995</v>
      </c>
      <c r="I31" s="25">
        <v>15.991700000000003</v>
      </c>
      <c r="J31" s="25">
        <v>15.215</v>
      </c>
      <c r="K31" s="25">
        <v>14.350499999999993</v>
      </c>
      <c r="L31" s="25">
        <v>14.320000000000007</v>
      </c>
      <c r="M31" s="25">
        <v>14.320000000000007</v>
      </c>
      <c r="N31" s="25">
        <v>14.320000000000002</v>
      </c>
    </row>
    <row r="32" spans="1:14" ht="18.899999999999999" customHeight="1">
      <c r="A32" s="24" t="str">
        <f>'Page 9'!$A$32</f>
        <v>St. Gall</v>
      </c>
      <c r="B32" s="25">
        <v>14.82</v>
      </c>
      <c r="C32" s="25">
        <v>16.814999999999998</v>
      </c>
      <c r="D32" s="25">
        <v>22.799999999999994</v>
      </c>
      <c r="E32" s="25">
        <v>22.823000000000004</v>
      </c>
      <c r="F32" s="25">
        <v>26.22</v>
      </c>
      <c r="G32" s="25">
        <v>26.220000000000017</v>
      </c>
      <c r="H32" s="25">
        <v>26.336499999999987</v>
      </c>
      <c r="I32" s="25">
        <v>26.79000000000001</v>
      </c>
      <c r="J32" s="25">
        <v>26.789999999999985</v>
      </c>
      <c r="K32" s="25">
        <v>25.581950000000003</v>
      </c>
      <c r="L32" s="25">
        <v>24.224999999999998</v>
      </c>
      <c r="M32" s="25">
        <v>24.224999999999998</v>
      </c>
      <c r="N32" s="25">
        <v>24.224999999999994</v>
      </c>
    </row>
    <row r="33" spans="1:14" ht="18.899999999999999" customHeight="1">
      <c r="A33" s="24" t="str">
        <f>'Page 9'!$A$33</f>
        <v>Chur</v>
      </c>
      <c r="B33" s="25">
        <v>14.2</v>
      </c>
      <c r="C33" s="25">
        <v>16.189999999999998</v>
      </c>
      <c r="D33" s="25">
        <v>17.18</v>
      </c>
      <c r="E33" s="25">
        <v>20.006666666666668</v>
      </c>
      <c r="F33" s="25">
        <v>20.32</v>
      </c>
      <c r="G33" s="25">
        <v>20.68</v>
      </c>
      <c r="H33" s="25">
        <v>20.724999999999998</v>
      </c>
      <c r="I33" s="25">
        <v>20.731999999999999</v>
      </c>
      <c r="J33" s="25">
        <v>21.422000000000001</v>
      </c>
      <c r="K33" s="25">
        <v>21.507000000000001</v>
      </c>
      <c r="L33" s="25">
        <v>21.507000000000001</v>
      </c>
      <c r="M33" s="25">
        <v>21.507000000000001</v>
      </c>
      <c r="N33" s="25">
        <v>21.507000000000001</v>
      </c>
    </row>
    <row r="34" spans="1:14" ht="18.899999999999999" customHeight="1">
      <c r="A34" s="24" t="str">
        <f>'Page 9'!$A$34</f>
        <v>Aarau</v>
      </c>
      <c r="B34" s="25">
        <v>11.468666666666664</v>
      </c>
      <c r="C34" s="25">
        <v>15.456</v>
      </c>
      <c r="D34" s="25">
        <v>18.144000000000002</v>
      </c>
      <c r="E34" s="25">
        <v>18.666666666666668</v>
      </c>
      <c r="F34" s="25">
        <v>20.048000000000002</v>
      </c>
      <c r="G34" s="25">
        <v>21.056000000000001</v>
      </c>
      <c r="H34" s="25">
        <v>21.279999999999998</v>
      </c>
      <c r="I34" s="25">
        <v>22.287999999999997</v>
      </c>
      <c r="J34" s="25">
        <v>23.139200000000013</v>
      </c>
      <c r="K34" s="25">
        <v>23.519999999999992</v>
      </c>
      <c r="L34" s="25">
        <v>24.28159999999999</v>
      </c>
      <c r="M34" s="25">
        <v>24.64</v>
      </c>
      <c r="N34" s="25">
        <v>24.64</v>
      </c>
    </row>
    <row r="35" spans="1:14" ht="18.899999999999999" customHeight="1">
      <c r="A35" s="24" t="str">
        <f>'Page 9'!$A$35</f>
        <v>Frauenfeld</v>
      </c>
      <c r="B35" s="25">
        <v>13.020000000000001</v>
      </c>
      <c r="C35" s="25">
        <v>19.752499999999998</v>
      </c>
      <c r="D35" s="25">
        <v>19.390500000000007</v>
      </c>
      <c r="E35" s="25">
        <v>18.878999999999994</v>
      </c>
      <c r="F35" s="25">
        <v>18.749500000000008</v>
      </c>
      <c r="G35" s="25">
        <v>18.943999999999978</v>
      </c>
      <c r="H35" s="25">
        <v>20.513250000000006</v>
      </c>
      <c r="I35" s="25">
        <v>20.924999999999994</v>
      </c>
      <c r="J35" s="25">
        <v>22.233599999999999</v>
      </c>
      <c r="K35" s="25">
        <v>22.32</v>
      </c>
      <c r="L35" s="25">
        <v>22.320000000000007</v>
      </c>
      <c r="M35" s="25">
        <v>22.32</v>
      </c>
      <c r="N35" s="25">
        <v>22.320000000000004</v>
      </c>
    </row>
    <row r="36" spans="1:14" ht="18.899999999999999" customHeight="1">
      <c r="A36" s="24" t="str">
        <f>'Page 9'!$A$36</f>
        <v>Bellinzona</v>
      </c>
      <c r="B36" s="25">
        <v>3.2759999999999998</v>
      </c>
      <c r="C36" s="25">
        <v>9.729499999999998</v>
      </c>
      <c r="D36" s="25">
        <v>21.476500000000005</v>
      </c>
      <c r="E36" s="25">
        <v>23.273333333333326</v>
      </c>
      <c r="F36" s="25">
        <v>21.64100000000002</v>
      </c>
      <c r="G36" s="25">
        <v>23.025499999999994</v>
      </c>
      <c r="H36" s="25">
        <v>23.376250000000002</v>
      </c>
      <c r="I36" s="25">
        <v>25.2944</v>
      </c>
      <c r="J36" s="25">
        <v>25.783300000000004</v>
      </c>
      <c r="K36" s="25">
        <v>27.347300000000001</v>
      </c>
      <c r="L36" s="25">
        <v>28.266949999999998</v>
      </c>
      <c r="M36" s="25">
        <v>29.398199999999996</v>
      </c>
      <c r="N36" s="25">
        <v>29.398200000000003</v>
      </c>
    </row>
    <row r="37" spans="1:14" ht="18.899999999999999" customHeight="1">
      <c r="A37" s="24" t="str">
        <f>'Page 9'!$A$37</f>
        <v>Lausanne</v>
      </c>
      <c r="B37" s="25">
        <v>2.4279999999999999</v>
      </c>
      <c r="C37" s="25">
        <v>22.79</v>
      </c>
      <c r="D37" s="25">
        <v>31.125499999999995</v>
      </c>
      <c r="E37" s="25">
        <v>27.66200000000001</v>
      </c>
      <c r="F37" s="25">
        <v>23.116499999999995</v>
      </c>
      <c r="G37" s="25">
        <v>24.774500000000007</v>
      </c>
      <c r="H37" s="25">
        <v>26.852499999999992</v>
      </c>
      <c r="I37" s="25">
        <v>29.231799999999996</v>
      </c>
      <c r="J37" s="25">
        <v>31.599600000000006</v>
      </c>
      <c r="K37" s="25">
        <v>34.587149999999994</v>
      </c>
      <c r="L37" s="25">
        <v>34.034600000000005</v>
      </c>
      <c r="M37" s="25">
        <v>30</v>
      </c>
      <c r="N37" s="25">
        <v>30</v>
      </c>
    </row>
    <row r="38" spans="1:14" ht="18.899999999999999" customHeight="1">
      <c r="A38" s="24" t="str">
        <f>'Page 9'!$A$38</f>
        <v>Sion</v>
      </c>
      <c r="B38" s="25">
        <v>8.3520000000000003</v>
      </c>
      <c r="C38" s="25">
        <v>16.824000000000002</v>
      </c>
      <c r="D38" s="25">
        <v>16.459499999999995</v>
      </c>
      <c r="E38" s="25">
        <v>20.322000000000006</v>
      </c>
      <c r="F38" s="25">
        <v>22.476499999999998</v>
      </c>
      <c r="G38" s="25">
        <v>24.756499999999978</v>
      </c>
      <c r="H38" s="25">
        <v>27.405750000000001</v>
      </c>
      <c r="I38" s="25">
        <v>31.893800000000009</v>
      </c>
      <c r="J38" s="25">
        <v>26.895200000000013</v>
      </c>
      <c r="K38" s="25">
        <v>26.443749999999987</v>
      </c>
      <c r="L38" s="25">
        <v>27.075450000000011</v>
      </c>
      <c r="M38" s="25">
        <v>25.330000000000002</v>
      </c>
      <c r="N38" s="25">
        <v>25.330000000000002</v>
      </c>
    </row>
    <row r="39" spans="1:14" ht="18.899999999999999" customHeight="1">
      <c r="A39" s="24" t="str">
        <f>'Page 9'!$A$39</f>
        <v>Neuchâtel</v>
      </c>
      <c r="B39" s="25">
        <v>18.240000000000002</v>
      </c>
      <c r="C39" s="25">
        <v>19.759999999999998</v>
      </c>
      <c r="D39" s="25">
        <v>23.902000000000008</v>
      </c>
      <c r="E39" s="25">
        <v>25.801999999999996</v>
      </c>
      <c r="F39" s="25">
        <v>26.314999999999998</v>
      </c>
      <c r="G39" s="25">
        <v>27.265000000000001</v>
      </c>
      <c r="H39" s="25">
        <v>28.689999999999998</v>
      </c>
      <c r="I39" s="25">
        <v>31.046000000000003</v>
      </c>
      <c r="J39" s="25">
        <v>31.957999999999998</v>
      </c>
      <c r="K39" s="25">
        <v>27.55</v>
      </c>
      <c r="L39" s="25">
        <v>27.55</v>
      </c>
      <c r="M39" s="25">
        <v>27.55</v>
      </c>
      <c r="N39" s="25">
        <v>27.55</v>
      </c>
    </row>
    <row r="40" spans="1:14" ht="18.899999999999999" customHeight="1">
      <c r="A40" s="24" t="str">
        <f>'Page 9'!$A$40</f>
        <v>Geneva</v>
      </c>
      <c r="B40" s="25">
        <v>3.8159999999999998</v>
      </c>
      <c r="C40" s="25">
        <v>16.955499999999997</v>
      </c>
      <c r="D40" s="25">
        <v>21.258000000000003</v>
      </c>
      <c r="E40" s="25">
        <v>25.647666666666662</v>
      </c>
      <c r="F40" s="25">
        <v>26.20750000000001</v>
      </c>
      <c r="G40" s="25">
        <v>26.235499999999995</v>
      </c>
      <c r="H40" s="25">
        <v>27.080750000000009</v>
      </c>
      <c r="I40" s="25">
        <v>27.489399999999993</v>
      </c>
      <c r="J40" s="25">
        <v>28.693000000000001</v>
      </c>
      <c r="K40" s="25">
        <v>30.103650000000005</v>
      </c>
      <c r="L40" s="25">
        <v>31.451750000000001</v>
      </c>
      <c r="M40" s="25">
        <v>32.343499999999999</v>
      </c>
      <c r="N40" s="25">
        <v>33.283069999999995</v>
      </c>
    </row>
    <row r="41" spans="1:14" ht="18.899999999999999" customHeight="1">
      <c r="A41" s="24" t="str">
        <f>'Page 9'!$A$41</f>
        <v>Delémont</v>
      </c>
      <c r="B41" s="25">
        <v>8.7813333333333343</v>
      </c>
      <c r="C41" s="25">
        <v>22.4815</v>
      </c>
      <c r="D41" s="25">
        <v>30.872500000000002</v>
      </c>
      <c r="E41" s="25">
        <v>24.12133333333334</v>
      </c>
      <c r="F41" s="25">
        <v>25.590000000000003</v>
      </c>
      <c r="G41" s="25">
        <v>25.588999999999995</v>
      </c>
      <c r="H41" s="25">
        <v>27.483999999999988</v>
      </c>
      <c r="I41" s="25">
        <v>28.972899999999985</v>
      </c>
      <c r="J41" s="25">
        <v>29.146300000000004</v>
      </c>
      <c r="K41" s="25">
        <v>30.176450000000006</v>
      </c>
      <c r="L41" s="25">
        <v>30.176400000000008</v>
      </c>
      <c r="M41" s="25">
        <v>30.176449999999981</v>
      </c>
      <c r="N41" s="25">
        <v>30.176420000000011</v>
      </c>
    </row>
    <row r="42" spans="1:14" ht="17.25" customHeight="1">
      <c r="A42" s="24"/>
      <c r="B42" s="25"/>
      <c r="C42" s="25"/>
      <c r="D42" s="25"/>
      <c r="E42" s="25"/>
      <c r="F42" s="25"/>
      <c r="G42" s="25"/>
      <c r="H42" s="25"/>
      <c r="I42" s="25"/>
      <c r="J42" s="25"/>
      <c r="K42" s="25"/>
      <c r="L42" s="25"/>
      <c r="M42" s="25"/>
      <c r="N42" s="25"/>
    </row>
    <row r="43" spans="1:14" ht="24" customHeight="1">
      <c r="A43" s="24" t="str">
        <f>'Page 9'!$A$43</f>
        <v>Direct federal tax</v>
      </c>
      <c r="B43" s="25">
        <v>0.81066666666666665</v>
      </c>
      <c r="C43" s="25">
        <v>0.77899999999999991</v>
      </c>
      <c r="D43" s="25">
        <v>1.0560000000000003</v>
      </c>
      <c r="E43" s="25">
        <v>2.6879999999999997</v>
      </c>
      <c r="F43" s="25">
        <v>2.97</v>
      </c>
      <c r="G43" s="25">
        <v>4.4259999999999993</v>
      </c>
      <c r="H43" s="25">
        <v>6.5770000000000008</v>
      </c>
      <c r="I43" s="25">
        <v>9.0904000000000007</v>
      </c>
      <c r="J43" s="25">
        <v>11.941600000000001</v>
      </c>
      <c r="K43" s="25">
        <v>13.200000000000001</v>
      </c>
      <c r="L43" s="25">
        <v>13.200000000000001</v>
      </c>
      <c r="M43" s="25">
        <v>13.200000000000001</v>
      </c>
      <c r="N43" s="25">
        <v>12.376520000000001</v>
      </c>
    </row>
    <row r="44" spans="1:14" ht="27" customHeight="1">
      <c r="A44" s="28"/>
      <c r="B44" s="17"/>
      <c r="C44" s="17"/>
      <c r="D44" s="17"/>
      <c r="E44" s="17"/>
      <c r="F44" s="17"/>
      <c r="G44" s="17"/>
      <c r="H44" s="17"/>
      <c r="I44" s="17"/>
      <c r="J44" s="17"/>
      <c r="K44" s="17"/>
      <c r="L44" s="17"/>
      <c r="M44" s="17"/>
      <c r="N44" s="17"/>
    </row>
    <row r="45" spans="1:14">
      <c r="A45" s="17"/>
      <c r="B45" s="17"/>
      <c r="C45" s="17"/>
      <c r="D45" s="17"/>
      <c r="E45" s="17"/>
      <c r="F45" s="17"/>
      <c r="G45" s="17"/>
      <c r="H45" s="17"/>
      <c r="I45" s="17"/>
      <c r="J45" s="17"/>
      <c r="K45" s="17"/>
      <c r="L45" s="17"/>
      <c r="M45" s="17"/>
      <c r="N45" s="17"/>
    </row>
    <row r="46" spans="1:14">
      <c r="A46" s="17"/>
      <c r="B46" s="17"/>
      <c r="C46" s="17"/>
      <c r="D46" s="17"/>
      <c r="E46" s="17"/>
      <c r="F46" s="17"/>
      <c r="G46" s="17"/>
      <c r="H46" s="17"/>
      <c r="I46" s="17"/>
      <c r="J46" s="17"/>
      <c r="K46" s="17"/>
      <c r="L46" s="17"/>
      <c r="M46" s="17"/>
      <c r="N46" s="17"/>
    </row>
    <row r="47" spans="1:14">
      <c r="A47" s="17"/>
      <c r="B47" s="17"/>
      <c r="C47" s="17"/>
      <c r="D47" s="17"/>
      <c r="E47" s="17"/>
      <c r="F47" s="17"/>
      <c r="G47" s="17"/>
      <c r="H47" s="17"/>
      <c r="I47" s="17"/>
      <c r="J47" s="17"/>
      <c r="K47" s="17"/>
      <c r="L47" s="17"/>
      <c r="M47" s="17"/>
      <c r="N47" s="17"/>
    </row>
    <row r="48" spans="1:14">
      <c r="A48" s="17"/>
      <c r="B48" s="17"/>
      <c r="C48" s="17"/>
      <c r="D48" s="17"/>
      <c r="E48" s="17"/>
      <c r="F48" s="17"/>
      <c r="G48" s="17"/>
      <c r="H48" s="17"/>
      <c r="I48" s="17"/>
      <c r="J48" s="17"/>
      <c r="K48" s="17"/>
      <c r="L48" s="17"/>
      <c r="M48" s="17"/>
      <c r="N48" s="17"/>
    </row>
    <row r="49" spans="1:14">
      <c r="A49" s="17"/>
      <c r="B49" s="17"/>
      <c r="C49" s="17"/>
      <c r="D49" s="17"/>
      <c r="E49" s="17"/>
      <c r="F49" s="17"/>
      <c r="G49" s="17"/>
      <c r="H49" s="17"/>
      <c r="I49" s="17"/>
      <c r="J49" s="17"/>
      <c r="K49" s="17"/>
      <c r="L49" s="17"/>
      <c r="M49" s="17"/>
      <c r="N49" s="17"/>
    </row>
    <row r="50" spans="1:14">
      <c r="A50" s="17"/>
      <c r="B50" s="17"/>
      <c r="C50" s="17"/>
      <c r="D50" s="17"/>
      <c r="E50" s="17"/>
      <c r="F50" s="17"/>
      <c r="G50" s="17"/>
      <c r="H50" s="17"/>
      <c r="I50" s="17"/>
      <c r="J50" s="17"/>
      <c r="K50" s="17"/>
      <c r="L50" s="17"/>
      <c r="M50" s="17"/>
      <c r="N50" s="17"/>
    </row>
    <row r="51" spans="1:14">
      <c r="A51" s="17"/>
      <c r="B51" s="17"/>
      <c r="C51" s="17"/>
      <c r="D51" s="17"/>
      <c r="E51" s="17"/>
      <c r="F51" s="17"/>
      <c r="G51" s="17"/>
      <c r="H51" s="17"/>
      <c r="I51" s="17"/>
      <c r="J51" s="17"/>
      <c r="K51" s="17"/>
      <c r="L51" s="17"/>
      <c r="M51" s="17"/>
      <c r="N51" s="17"/>
    </row>
    <row r="52" spans="1:14">
      <c r="A52" s="17"/>
      <c r="B52" s="17"/>
      <c r="C52" s="17"/>
      <c r="D52" s="17"/>
      <c r="E52" s="17"/>
      <c r="F52" s="17"/>
      <c r="G52" s="17"/>
      <c r="H52" s="17"/>
      <c r="I52" s="17"/>
      <c r="J52" s="17"/>
      <c r="K52" s="17"/>
      <c r="L52" s="17"/>
      <c r="M52" s="17"/>
      <c r="N52" s="17"/>
    </row>
    <row r="53" spans="1:14">
      <c r="A53" s="17"/>
      <c r="B53" s="17"/>
      <c r="C53" s="17"/>
      <c r="D53" s="17"/>
      <c r="E53" s="17"/>
      <c r="F53" s="17"/>
      <c r="G53" s="17"/>
      <c r="H53" s="17"/>
      <c r="I53" s="17"/>
      <c r="J53" s="17"/>
      <c r="K53" s="17"/>
      <c r="L53" s="17"/>
      <c r="M53" s="17"/>
      <c r="N53" s="17"/>
    </row>
    <row r="54" spans="1:14">
      <c r="A54" s="17"/>
      <c r="B54" s="17"/>
      <c r="C54" s="17"/>
      <c r="D54" s="17"/>
      <c r="E54" s="17"/>
      <c r="F54" s="17"/>
      <c r="G54" s="17"/>
      <c r="H54" s="17"/>
      <c r="I54" s="17"/>
      <c r="J54" s="17"/>
      <c r="K54" s="17"/>
      <c r="L54" s="17"/>
      <c r="M54" s="17"/>
      <c r="N54" s="17"/>
    </row>
    <row r="55" spans="1:14">
      <c r="A55" s="17"/>
      <c r="B55" s="17"/>
      <c r="C55" s="17"/>
      <c r="D55" s="17"/>
      <c r="E55" s="17"/>
      <c r="F55" s="17"/>
      <c r="G55" s="17"/>
      <c r="H55" s="17"/>
      <c r="I55" s="17"/>
      <c r="J55" s="17"/>
      <c r="K55" s="17"/>
      <c r="L55" s="17"/>
      <c r="M55" s="17"/>
      <c r="N55" s="17"/>
    </row>
    <row r="56" spans="1:14">
      <c r="A56" s="17"/>
      <c r="B56" s="17"/>
      <c r="C56" s="17"/>
      <c r="D56" s="17"/>
      <c r="E56" s="17"/>
      <c r="F56" s="17"/>
      <c r="G56" s="17"/>
      <c r="H56" s="17"/>
      <c r="I56" s="17"/>
      <c r="J56" s="17"/>
      <c r="K56" s="17"/>
      <c r="L56" s="17"/>
      <c r="M56" s="17"/>
      <c r="N56" s="17"/>
    </row>
    <row r="57" spans="1:14">
      <c r="A57" s="17"/>
      <c r="B57" s="17"/>
      <c r="C57" s="17"/>
      <c r="D57" s="17"/>
      <c r="E57" s="17"/>
      <c r="F57" s="17"/>
      <c r="G57" s="17"/>
      <c r="H57" s="17"/>
      <c r="I57" s="17"/>
      <c r="J57" s="17"/>
      <c r="K57" s="17"/>
      <c r="L57" s="17"/>
      <c r="M57" s="17"/>
      <c r="N57" s="17"/>
    </row>
    <row r="58" spans="1:14">
      <c r="A58" s="17"/>
      <c r="B58" s="17"/>
      <c r="C58" s="17"/>
      <c r="D58" s="17"/>
      <c r="E58" s="17"/>
      <c r="F58" s="17"/>
      <c r="G58" s="17"/>
      <c r="H58" s="17"/>
      <c r="I58" s="17"/>
      <c r="J58" s="17"/>
      <c r="K58" s="17"/>
      <c r="L58" s="17"/>
      <c r="M58" s="17"/>
      <c r="N58" s="17"/>
    </row>
    <row r="59" spans="1:14" ht="14.25" customHeight="1">
      <c r="A59" s="17"/>
      <c r="B59" s="17"/>
      <c r="C59" s="17"/>
      <c r="D59" s="17"/>
      <c r="E59" s="17"/>
      <c r="F59" s="17"/>
      <c r="G59" s="17"/>
      <c r="H59" s="17"/>
      <c r="I59" s="17"/>
      <c r="J59" s="17"/>
      <c r="K59" s="17"/>
      <c r="L59" s="17"/>
      <c r="M59" s="17"/>
      <c r="N59" s="17"/>
    </row>
    <row r="60" spans="1:14">
      <c r="A60" s="17"/>
      <c r="B60" s="17"/>
      <c r="C60" s="17"/>
      <c r="D60" s="17"/>
      <c r="E60" s="17"/>
      <c r="F60" s="17"/>
      <c r="G60" s="17"/>
      <c r="H60" s="17"/>
      <c r="I60" s="17"/>
      <c r="J60" s="17"/>
      <c r="K60" s="17"/>
      <c r="L60" s="17"/>
      <c r="M60" s="17"/>
      <c r="N60" s="17"/>
    </row>
    <row r="61" spans="1:14">
      <c r="A61" s="17"/>
      <c r="B61" s="17"/>
      <c r="C61" s="17"/>
      <c r="D61" s="17"/>
      <c r="E61" s="17"/>
      <c r="F61" s="17"/>
      <c r="G61" s="17"/>
      <c r="H61" s="17"/>
      <c r="I61" s="17"/>
      <c r="J61" s="17"/>
      <c r="K61" s="17"/>
      <c r="L61" s="17"/>
      <c r="M61" s="17"/>
      <c r="N61" s="17"/>
    </row>
    <row r="62" spans="1:14" ht="111.75" customHeight="1">
      <c r="A62" s="17"/>
      <c r="B62" s="17"/>
      <c r="C62" s="17"/>
      <c r="D62" s="17"/>
      <c r="E62" s="17"/>
      <c r="F62" s="17"/>
      <c r="G62" s="17"/>
      <c r="H62" s="17"/>
      <c r="I62" s="17"/>
      <c r="J62" s="17"/>
      <c r="K62" s="17"/>
      <c r="L62" s="17"/>
      <c r="M62" s="17"/>
      <c r="N62" s="17"/>
    </row>
    <row r="63" spans="1:14" ht="24.75" customHeight="1">
      <c r="A63" s="17"/>
      <c r="B63" s="17"/>
      <c r="C63" s="17"/>
      <c r="D63" s="17"/>
      <c r="E63" s="17"/>
      <c r="F63" s="17"/>
      <c r="G63" s="17"/>
      <c r="H63" s="17"/>
      <c r="I63" s="17"/>
      <c r="J63" s="17"/>
      <c r="K63" s="17"/>
      <c r="L63" s="17"/>
      <c r="M63" s="17"/>
      <c r="N63" s="18"/>
    </row>
    <row r="64" spans="1:14" ht="12.75" customHeight="1"/>
    <row r="65" spans="1:14">
      <c r="A65" s="17"/>
      <c r="B65" s="17"/>
      <c r="C65" s="17"/>
      <c r="D65" s="17"/>
      <c r="E65" s="17"/>
      <c r="F65" s="17"/>
      <c r="G65" s="17"/>
      <c r="H65" s="17"/>
      <c r="I65" s="17"/>
      <c r="J65" s="17"/>
      <c r="K65" s="17"/>
      <c r="L65" s="17"/>
      <c r="M65" s="17"/>
      <c r="N65" s="17"/>
    </row>
    <row r="66" spans="1:14">
      <c r="A66" s="17"/>
      <c r="B66" s="17"/>
      <c r="C66" s="17"/>
      <c r="D66" s="17"/>
      <c r="E66" s="17"/>
      <c r="F66" s="17"/>
      <c r="G66" s="17"/>
      <c r="H66" s="17"/>
      <c r="I66" s="17"/>
      <c r="J66" s="17"/>
      <c r="K66" s="17"/>
      <c r="L66" s="17"/>
      <c r="M66" s="17"/>
      <c r="N66" s="17"/>
    </row>
    <row r="67" spans="1:14">
      <c r="A67" s="17"/>
      <c r="B67" s="17"/>
      <c r="C67" s="17"/>
      <c r="D67" s="17"/>
      <c r="E67" s="17"/>
      <c r="F67" s="17"/>
      <c r="G67" s="17"/>
      <c r="H67" s="17"/>
      <c r="I67" s="17"/>
      <c r="J67" s="17"/>
      <c r="K67" s="17"/>
      <c r="L67" s="17"/>
      <c r="M67" s="17"/>
      <c r="N67" s="17"/>
    </row>
    <row r="68" spans="1:14">
      <c r="A68" s="17"/>
      <c r="B68" s="17"/>
      <c r="C68" s="17"/>
      <c r="D68" s="17"/>
      <c r="E68" s="17"/>
      <c r="F68" s="17"/>
      <c r="G68" s="17"/>
      <c r="H68" s="17"/>
      <c r="I68" s="17"/>
      <c r="J68" s="17"/>
      <c r="K68" s="17"/>
      <c r="L68" s="17"/>
      <c r="M68" s="17"/>
      <c r="N68" s="17"/>
    </row>
    <row r="69" spans="1:14">
      <c r="A69" s="17"/>
      <c r="B69" s="17"/>
      <c r="C69" s="17"/>
      <c r="D69" s="17"/>
      <c r="E69" s="17"/>
      <c r="F69" s="17"/>
      <c r="G69" s="17"/>
      <c r="H69" s="17"/>
      <c r="I69" s="17"/>
      <c r="J69" s="17"/>
      <c r="K69" s="17"/>
      <c r="L69" s="17"/>
      <c r="M69" s="17"/>
      <c r="N69" s="17"/>
    </row>
    <row r="70" spans="1:14">
      <c r="A70" s="17"/>
      <c r="B70" s="17"/>
      <c r="C70" s="17"/>
      <c r="D70" s="17"/>
      <c r="E70" s="17"/>
      <c r="F70" s="17"/>
      <c r="G70" s="17"/>
      <c r="H70" s="17"/>
      <c r="I70" s="17"/>
      <c r="J70" s="17"/>
      <c r="K70" s="17"/>
      <c r="L70" s="17"/>
      <c r="M70" s="17"/>
      <c r="N70" s="17"/>
    </row>
    <row r="71" spans="1:14">
      <c r="A71" s="17"/>
      <c r="B71" s="17"/>
      <c r="C71" s="17"/>
      <c r="D71" s="17"/>
      <c r="E71" s="17"/>
      <c r="F71" s="17"/>
      <c r="G71" s="17"/>
      <c r="H71" s="17"/>
      <c r="I71" s="17"/>
      <c r="J71" s="17"/>
      <c r="K71" s="17"/>
      <c r="L71" s="17"/>
      <c r="M71" s="17"/>
      <c r="N71" s="17"/>
    </row>
    <row r="72" spans="1:14">
      <c r="A72" s="17"/>
      <c r="B72" s="17"/>
      <c r="C72" s="17"/>
      <c r="D72" s="17"/>
      <c r="E72" s="17"/>
      <c r="F72" s="17"/>
      <c r="G72" s="17"/>
      <c r="H72" s="17"/>
      <c r="I72" s="17"/>
      <c r="J72" s="17"/>
      <c r="K72" s="17"/>
      <c r="L72" s="17"/>
      <c r="M72" s="17"/>
      <c r="N72" s="17"/>
    </row>
    <row r="73" spans="1:14">
      <c r="A73" s="17"/>
      <c r="B73" s="17"/>
      <c r="C73" s="17"/>
      <c r="D73" s="17"/>
      <c r="E73" s="17"/>
      <c r="F73" s="17"/>
      <c r="G73" s="17"/>
      <c r="H73" s="17"/>
      <c r="I73" s="17"/>
      <c r="J73" s="17"/>
      <c r="K73" s="17"/>
      <c r="L73" s="17"/>
      <c r="M73" s="17"/>
      <c r="N73" s="17"/>
    </row>
    <row r="74" spans="1:14">
      <c r="A74" s="17"/>
      <c r="B74" s="17"/>
      <c r="C74" s="17"/>
      <c r="D74" s="17"/>
      <c r="E74" s="17"/>
      <c r="F74" s="17"/>
      <c r="G74" s="17"/>
      <c r="H74" s="17"/>
      <c r="I74" s="17"/>
      <c r="J74" s="17"/>
      <c r="K74" s="17"/>
      <c r="L74" s="17"/>
      <c r="M74" s="17"/>
      <c r="N74" s="17"/>
    </row>
    <row r="75" spans="1:14">
      <c r="A75" s="17"/>
      <c r="B75" s="17"/>
      <c r="C75" s="17"/>
      <c r="D75" s="17"/>
      <c r="E75" s="17"/>
      <c r="F75" s="17"/>
      <c r="G75" s="17"/>
      <c r="H75" s="17"/>
      <c r="I75" s="17"/>
      <c r="J75" s="17"/>
      <c r="K75" s="17"/>
      <c r="L75" s="17"/>
      <c r="M75" s="17"/>
      <c r="N75" s="17"/>
    </row>
    <row r="76" spans="1:14">
      <c r="A76" s="17"/>
      <c r="B76" s="17"/>
      <c r="C76" s="17"/>
      <c r="D76" s="17"/>
      <c r="E76" s="17"/>
      <c r="F76" s="17"/>
      <c r="G76" s="17"/>
      <c r="H76" s="17"/>
      <c r="I76" s="17"/>
      <c r="J76" s="17"/>
      <c r="K76" s="17"/>
      <c r="L76" s="17"/>
      <c r="M76" s="17"/>
      <c r="N76" s="17"/>
    </row>
    <row r="77" spans="1:14">
      <c r="A77" s="17"/>
      <c r="B77" s="17"/>
      <c r="C77" s="17"/>
      <c r="D77" s="17"/>
      <c r="E77" s="17"/>
      <c r="F77" s="17"/>
      <c r="G77" s="17"/>
      <c r="H77" s="17"/>
      <c r="I77" s="17"/>
      <c r="J77" s="17"/>
      <c r="K77" s="17"/>
      <c r="L77" s="17"/>
      <c r="M77" s="17"/>
      <c r="N77" s="17"/>
    </row>
    <row r="78" spans="1:14">
      <c r="A78" s="17"/>
      <c r="B78" s="17"/>
      <c r="C78" s="17"/>
      <c r="D78" s="17"/>
      <c r="E78" s="17"/>
      <c r="F78" s="17"/>
      <c r="G78" s="17"/>
      <c r="H78" s="17"/>
      <c r="I78" s="17"/>
      <c r="J78" s="17"/>
      <c r="K78" s="17"/>
      <c r="L78" s="17"/>
      <c r="M78" s="17"/>
      <c r="N78" s="17"/>
    </row>
  </sheetData>
  <mergeCells count="2">
    <mergeCell ref="B15:N15"/>
    <mergeCell ref="B10:N10"/>
  </mergeCells>
  <phoneticPr fontId="7" type="noConversion"/>
  <printOptions horizontalCentered="1"/>
  <pageMargins left="0.39370078740157483" right="0.39370078740157483" top="0.59055118110236227" bottom="0.59055118110236227" header="0.39370078740157483" footer="0.39370078740157483"/>
  <pageSetup paperSize="9" scale="49" orientation="portrait" r:id="rId1"/>
  <headerFooter alignWithMargins="0">
    <oddHeader>&amp;C&amp;"Helvetica,Fett"&amp;12 2010</oddHeader>
    <oddFooter>&amp;C&amp;"Helvetica,Standard" Eidg. Steuerverwaltung  -  Administration fédérale des contributions  -  Amministrazione federale delle contribuzioni&amp;R37</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0">
    <pageSetUpPr fitToPage="1"/>
  </sheetPr>
  <dimension ref="A1:Y120"/>
  <sheetViews>
    <sheetView zoomScale="60" zoomScaleNormal="60" workbookViewId="0"/>
  </sheetViews>
  <sheetFormatPr baseColWidth="10" defaultColWidth="12.6640625" defaultRowHeight="13.2"/>
  <cols>
    <col min="1" max="1" width="30.6640625" style="197" customWidth="1"/>
    <col min="2" max="12" width="12.88671875" style="197" customWidth="1"/>
    <col min="13" max="21" width="12.6640625" style="197" customWidth="1"/>
    <col min="22" max="22" width="15.44140625" style="197" bestFit="1" customWidth="1"/>
    <col min="23" max="23" width="15.33203125" style="197" bestFit="1" customWidth="1"/>
    <col min="24" max="24" width="17.33203125" style="197" bestFit="1" customWidth="1"/>
    <col min="25" max="25" width="29.5546875" style="197" customWidth="1"/>
    <col min="26" max="16384" width="12.6640625" style="197"/>
  </cols>
  <sheetData>
    <row r="1" spans="1:25" ht="18.899999999999999" customHeight="1">
      <c r="A1" s="196" t="str">
        <f>'Page 41'!$A$1</f>
        <v>Single retired person</v>
      </c>
      <c r="B1" s="196"/>
      <c r="C1" s="196"/>
      <c r="D1" s="196"/>
      <c r="E1" s="196"/>
      <c r="F1" s="196"/>
      <c r="G1" s="196"/>
      <c r="H1" s="196"/>
      <c r="I1" s="196"/>
      <c r="J1" s="196"/>
    </row>
    <row r="2" spans="1:25" ht="18.899999999999999" customHeight="1">
      <c r="A2" s="196"/>
      <c r="B2" s="196"/>
      <c r="C2" s="196"/>
      <c r="D2" s="196"/>
      <c r="E2" s="196"/>
      <c r="F2" s="196"/>
      <c r="G2" s="196"/>
      <c r="H2" s="196"/>
      <c r="I2" s="196"/>
      <c r="J2" s="196"/>
    </row>
    <row r="3" spans="1:25" ht="18.899999999999999" customHeight="1">
      <c r="A3" s="178" t="str">
        <f>'Page 41'!$A$5</f>
        <v xml:space="preserve">Cantonal, municipal and church tax burden on social security and retirement income </v>
      </c>
      <c r="B3" s="178"/>
      <c r="C3" s="178"/>
      <c r="D3" s="178"/>
      <c r="E3" s="178"/>
      <c r="F3" s="178"/>
      <c r="G3" s="178"/>
      <c r="H3" s="178"/>
      <c r="I3" s="178"/>
      <c r="J3" s="178"/>
      <c r="K3" s="178"/>
      <c r="L3" s="178"/>
      <c r="M3" s="341"/>
      <c r="N3" s="341"/>
      <c r="O3" s="341"/>
      <c r="P3" s="341"/>
      <c r="Q3" s="341"/>
      <c r="R3" s="341"/>
      <c r="S3" s="341"/>
      <c r="T3" s="341"/>
    </row>
    <row r="4" spans="1:25" ht="18.899999999999999" customHeight="1">
      <c r="A4" s="178"/>
      <c r="B4" s="178"/>
      <c r="C4" s="178"/>
      <c r="D4" s="178"/>
      <c r="E4" s="178"/>
      <c r="F4" s="178"/>
      <c r="G4" s="178"/>
      <c r="H4" s="178"/>
      <c r="I4" s="178"/>
      <c r="J4" s="178"/>
      <c r="K4" s="178"/>
      <c r="L4" s="178"/>
    </row>
    <row r="5" spans="1:25" ht="18.899999999999999" customHeight="1" thickBot="1">
      <c r="A5" s="198">
        <v>19</v>
      </c>
      <c r="W5" s="15"/>
      <c r="Y5" s="15">
        <v>19</v>
      </c>
    </row>
    <row r="6" spans="1:25" ht="18.899999999999999" customHeight="1" thickBot="1">
      <c r="A6" s="199" t="str">
        <f>'Pages 38-39'!$A$6</f>
        <v>Cantonal capitals</v>
      </c>
      <c r="B6" s="905" t="s">
        <v>108</v>
      </c>
      <c r="C6" s="906"/>
      <c r="D6" s="906"/>
      <c r="E6" s="906"/>
      <c r="F6" s="906"/>
      <c r="G6" s="906"/>
      <c r="H6" s="906"/>
      <c r="I6" s="906"/>
      <c r="J6" s="906"/>
      <c r="K6" s="906"/>
      <c r="L6" s="907"/>
      <c r="M6" s="905" t="str">
        <f>B6</f>
        <v>Social security and retirement income in Swiss francs</v>
      </c>
      <c r="N6" s="906"/>
      <c r="O6" s="906"/>
      <c r="P6" s="906"/>
      <c r="Q6" s="906"/>
      <c r="R6" s="906"/>
      <c r="S6" s="906"/>
      <c r="T6" s="906"/>
      <c r="U6" s="906"/>
      <c r="V6" s="906"/>
      <c r="W6" s="906"/>
      <c r="X6" s="907"/>
      <c r="Y6" s="15" t="str">
        <f>A6</f>
        <v>Cantonal capitals</v>
      </c>
    </row>
    <row r="7" spans="1:25" ht="18.899999999999999" customHeight="1">
      <c r="A7" s="199" t="str">
        <f>'Pages 10-11'!$A$7</f>
        <v>Confederation</v>
      </c>
      <c r="B7" s="403">
        <v>15000</v>
      </c>
      <c r="C7" s="403">
        <v>17500</v>
      </c>
      <c r="D7" s="403">
        <v>20000</v>
      </c>
      <c r="E7" s="403">
        <v>25000</v>
      </c>
      <c r="F7" s="403">
        <v>30000</v>
      </c>
      <c r="G7" s="403">
        <v>35000</v>
      </c>
      <c r="H7" s="403">
        <v>40000</v>
      </c>
      <c r="I7" s="403">
        <v>45000</v>
      </c>
      <c r="J7" s="403">
        <v>50000</v>
      </c>
      <c r="K7" s="403">
        <v>60000</v>
      </c>
      <c r="L7" s="403">
        <v>70000</v>
      </c>
      <c r="M7" s="403">
        <v>80000</v>
      </c>
      <c r="N7" s="403">
        <v>90000</v>
      </c>
      <c r="O7" s="403">
        <v>100000</v>
      </c>
      <c r="P7" s="403">
        <v>125000</v>
      </c>
      <c r="Q7" s="403">
        <v>150000</v>
      </c>
      <c r="R7" s="403">
        <v>175000</v>
      </c>
      <c r="S7" s="403">
        <v>200000</v>
      </c>
      <c r="T7" s="403">
        <v>250000</v>
      </c>
      <c r="U7" s="403">
        <v>300000</v>
      </c>
      <c r="V7" s="403">
        <v>400000</v>
      </c>
      <c r="W7" s="403">
        <v>500000</v>
      </c>
      <c r="X7" s="403">
        <v>1000000</v>
      </c>
      <c r="Y7" s="15" t="str">
        <f>A7</f>
        <v>Confederation</v>
      </c>
    </row>
    <row r="8" spans="1:25" ht="18.899999999999999" customHeight="1">
      <c r="A8" s="199"/>
      <c r="B8" s="200"/>
      <c r="C8" s="200"/>
      <c r="D8" s="200"/>
      <c r="E8" s="200"/>
      <c r="F8" s="200"/>
      <c r="G8" s="200"/>
      <c r="H8" s="200"/>
      <c r="I8" s="200"/>
      <c r="J8" s="200"/>
      <c r="K8" s="200"/>
      <c r="L8" s="200"/>
      <c r="W8" s="15"/>
      <c r="Y8" s="15"/>
    </row>
    <row r="9" spans="1:25" ht="18.899999999999999" customHeight="1">
      <c r="A9" s="199"/>
      <c r="B9" s="899" t="str">
        <f>'Pages 10-11'!$B$9:$M$9</f>
        <v xml:space="preserve">Tax burden in Swiss francs </v>
      </c>
      <c r="C9" s="900"/>
      <c r="D9" s="900"/>
      <c r="E9" s="900"/>
      <c r="F9" s="900"/>
      <c r="G9" s="900"/>
      <c r="H9" s="900"/>
      <c r="I9" s="900"/>
      <c r="J9" s="900"/>
      <c r="K9" s="900"/>
      <c r="L9" s="901"/>
      <c r="M9" s="899" t="str">
        <f>B9</f>
        <v xml:space="preserve">Tax burden in Swiss francs </v>
      </c>
      <c r="N9" s="900"/>
      <c r="O9" s="900"/>
      <c r="P9" s="900"/>
      <c r="Q9" s="900"/>
      <c r="R9" s="900"/>
      <c r="S9" s="900"/>
      <c r="T9" s="900"/>
      <c r="U9" s="900"/>
      <c r="V9" s="900"/>
      <c r="W9" s="900"/>
      <c r="X9" s="901"/>
      <c r="Y9" s="15"/>
    </row>
    <row r="10" spans="1:25" ht="18.899999999999999" customHeight="1">
      <c r="A10" s="24" t="str">
        <f>'Page 9'!$A$16</f>
        <v>Zurich</v>
      </c>
      <c r="B10" s="14">
        <v>333.2</v>
      </c>
      <c r="C10" s="14">
        <v>504.9</v>
      </c>
      <c r="D10" s="14">
        <v>715.6</v>
      </c>
      <c r="E10" s="14">
        <v>1109.5</v>
      </c>
      <c r="F10" s="14">
        <v>1622.3999999999999</v>
      </c>
      <c r="G10" s="14">
        <v>2194.9</v>
      </c>
      <c r="H10" s="14">
        <v>2815.5</v>
      </c>
      <c r="I10" s="14">
        <v>3502.5</v>
      </c>
      <c r="J10" s="14">
        <v>4175.8</v>
      </c>
      <c r="K10" s="14">
        <v>5778.8</v>
      </c>
      <c r="L10" s="14">
        <v>7610.8</v>
      </c>
      <c r="M10" s="14">
        <v>9513.7999999999993</v>
      </c>
      <c r="N10" s="14">
        <v>11574.8</v>
      </c>
      <c r="O10" s="14">
        <v>13635.8</v>
      </c>
      <c r="P10" s="14">
        <v>19143.2</v>
      </c>
      <c r="Q10" s="14">
        <v>25062.9</v>
      </c>
      <c r="R10" s="14">
        <v>31360.400000000001</v>
      </c>
      <c r="S10" s="14">
        <v>37827.300000000003</v>
      </c>
      <c r="T10" s="14">
        <v>51567.3</v>
      </c>
      <c r="U10" s="14">
        <v>66246.2</v>
      </c>
      <c r="V10" s="14">
        <v>96016.2</v>
      </c>
      <c r="W10" s="14">
        <v>125786.2</v>
      </c>
      <c r="X10" s="14">
        <v>274636.2</v>
      </c>
      <c r="Y10" s="15" t="str">
        <f>A10</f>
        <v>Zurich</v>
      </c>
    </row>
    <row r="11" spans="1:25" ht="18.899999999999999" customHeight="1">
      <c r="A11" s="24" t="str">
        <f>'Page 9'!$A$17</f>
        <v>Berne</v>
      </c>
      <c r="B11" s="14">
        <v>270.55</v>
      </c>
      <c r="C11" s="14">
        <v>608.30000000000007</v>
      </c>
      <c r="D11" s="14">
        <v>1012.1000000000001</v>
      </c>
      <c r="E11" s="14">
        <v>1873.2</v>
      </c>
      <c r="F11" s="14">
        <v>2854.4</v>
      </c>
      <c r="G11" s="14">
        <v>3926.45</v>
      </c>
      <c r="H11" s="14">
        <v>4978.75</v>
      </c>
      <c r="I11" s="14">
        <v>6013</v>
      </c>
      <c r="J11" s="14">
        <v>7077.45</v>
      </c>
      <c r="K11" s="14">
        <v>9206.35</v>
      </c>
      <c r="L11" s="14">
        <v>11393.100000000002</v>
      </c>
      <c r="M11" s="14">
        <v>13785.1</v>
      </c>
      <c r="N11" s="14">
        <v>16177.100000000002</v>
      </c>
      <c r="O11" s="14">
        <v>18755.649999999998</v>
      </c>
      <c r="P11" s="14">
        <v>25494.850000000002</v>
      </c>
      <c r="Q11" s="14">
        <v>32408.5</v>
      </c>
      <c r="R11" s="14">
        <v>39496.450000000004</v>
      </c>
      <c r="S11" s="14">
        <v>46750</v>
      </c>
      <c r="T11" s="14">
        <v>61588.55</v>
      </c>
      <c r="U11" s="14">
        <v>76658.149999999994</v>
      </c>
      <c r="V11" s="14">
        <v>107203.5</v>
      </c>
      <c r="W11" s="14">
        <v>138011.44999999998</v>
      </c>
      <c r="X11" s="14">
        <v>293491.45000000007</v>
      </c>
      <c r="Y11" s="15" t="str">
        <f t="shared" ref="Y11:Y35" si="0">A11</f>
        <v>Berne</v>
      </c>
    </row>
    <row r="12" spans="1:25" ht="18.899999999999999" customHeight="1">
      <c r="A12" s="24" t="str">
        <f>'Page 9'!$A$18</f>
        <v>Lucerne</v>
      </c>
      <c r="B12" s="14">
        <v>225.8</v>
      </c>
      <c r="C12" s="14">
        <v>481.1</v>
      </c>
      <c r="D12" s="14">
        <v>791.9</v>
      </c>
      <c r="E12" s="14">
        <v>1526.3000000000002</v>
      </c>
      <c r="F12" s="14">
        <v>2451.3000000000002</v>
      </c>
      <c r="G12" s="14">
        <v>3339.3</v>
      </c>
      <c r="H12" s="14">
        <v>4227.3</v>
      </c>
      <c r="I12" s="14">
        <v>5115.3</v>
      </c>
      <c r="J12" s="14">
        <v>6021.8</v>
      </c>
      <c r="K12" s="14">
        <v>7797.8</v>
      </c>
      <c r="L12" s="14">
        <v>9573.8000000000011</v>
      </c>
      <c r="M12" s="14">
        <v>11368.300000000001</v>
      </c>
      <c r="N12" s="14">
        <v>13162.800000000001</v>
      </c>
      <c r="O12" s="14">
        <v>15012.800000000001</v>
      </c>
      <c r="P12" s="14">
        <v>19800.600000000002</v>
      </c>
      <c r="Q12" s="14">
        <v>24656.9</v>
      </c>
      <c r="R12" s="14">
        <v>29667.600000000002</v>
      </c>
      <c r="S12" s="14">
        <v>34940.400000000001</v>
      </c>
      <c r="T12" s="14">
        <v>45670.399999999994</v>
      </c>
      <c r="U12" s="14">
        <v>56400.399999999994</v>
      </c>
      <c r="V12" s="14">
        <v>77860.400000000009</v>
      </c>
      <c r="W12" s="14">
        <v>99320.400000000009</v>
      </c>
      <c r="X12" s="14">
        <v>206620.40000000002</v>
      </c>
      <c r="Y12" s="15" t="str">
        <f t="shared" si="0"/>
        <v>Lucerne</v>
      </c>
    </row>
    <row r="13" spans="1:25" ht="18.899999999999999" customHeight="1">
      <c r="A13" s="24" t="str">
        <f>'Page 9'!$A$19</f>
        <v>Altdorf</v>
      </c>
      <c r="B13" s="14">
        <v>100</v>
      </c>
      <c r="C13" s="14">
        <v>100</v>
      </c>
      <c r="D13" s="14">
        <v>100</v>
      </c>
      <c r="E13" s="14">
        <v>827.99299999999994</v>
      </c>
      <c r="F13" s="14">
        <v>1570.8429999999998</v>
      </c>
      <c r="G13" s="14">
        <v>2313.6930000000002</v>
      </c>
      <c r="H13" s="14">
        <v>3041.6859999999997</v>
      </c>
      <c r="I13" s="14">
        <v>3695.3940000000002</v>
      </c>
      <c r="J13" s="14">
        <v>4349.1019999999999</v>
      </c>
      <c r="K13" s="14">
        <v>5701.0889999999999</v>
      </c>
      <c r="L13" s="14">
        <v>7127.3610000000008</v>
      </c>
      <c r="M13" s="14">
        <v>8613.0609999999997</v>
      </c>
      <c r="N13" s="14">
        <v>10098.761</v>
      </c>
      <c r="O13" s="14">
        <v>11584.461000000001</v>
      </c>
      <c r="P13" s="14">
        <v>15298.711000000001</v>
      </c>
      <c r="Q13" s="14">
        <v>19012.960999999999</v>
      </c>
      <c r="R13" s="14">
        <v>22727.210999999999</v>
      </c>
      <c r="S13" s="14">
        <v>26441.460999999999</v>
      </c>
      <c r="T13" s="14">
        <v>33869.960999999996</v>
      </c>
      <c r="U13" s="14">
        <v>41298.461000000003</v>
      </c>
      <c r="V13" s="14">
        <v>56155.461000000003</v>
      </c>
      <c r="W13" s="14">
        <v>71012.460999999996</v>
      </c>
      <c r="X13" s="14">
        <v>145297.46100000001</v>
      </c>
      <c r="Y13" s="15" t="str">
        <f t="shared" si="0"/>
        <v>Altdorf</v>
      </c>
    </row>
    <row r="14" spans="1:25" ht="18.899999999999999" customHeight="1">
      <c r="A14" s="24" t="str">
        <f>'Page 9'!$A$20</f>
        <v>Schwyz</v>
      </c>
      <c r="B14" s="14">
        <v>410</v>
      </c>
      <c r="C14" s="14">
        <v>646</v>
      </c>
      <c r="D14" s="14">
        <v>910</v>
      </c>
      <c r="E14" s="14">
        <v>1485</v>
      </c>
      <c r="F14" s="14">
        <v>2085</v>
      </c>
      <c r="G14" s="14">
        <v>2639</v>
      </c>
      <c r="H14" s="14">
        <v>3244</v>
      </c>
      <c r="I14" s="14">
        <v>3909</v>
      </c>
      <c r="J14" s="14">
        <v>4634</v>
      </c>
      <c r="K14" s="14">
        <v>6084</v>
      </c>
      <c r="L14" s="14">
        <v>7627</v>
      </c>
      <c r="M14" s="14">
        <v>9227</v>
      </c>
      <c r="N14" s="14">
        <v>10811</v>
      </c>
      <c r="O14" s="14">
        <v>12411</v>
      </c>
      <c r="P14" s="14">
        <v>16387</v>
      </c>
      <c r="Q14" s="14">
        <v>20461</v>
      </c>
      <c r="R14" s="14">
        <v>24586</v>
      </c>
      <c r="S14" s="14">
        <v>28710</v>
      </c>
      <c r="T14" s="14">
        <v>36632</v>
      </c>
      <c r="U14" s="14">
        <v>47200</v>
      </c>
      <c r="V14" s="14">
        <v>68527</v>
      </c>
      <c r="W14" s="14">
        <v>86262</v>
      </c>
      <c r="X14" s="14">
        <v>174934</v>
      </c>
      <c r="Y14" s="15" t="str">
        <f t="shared" si="0"/>
        <v>Schwyz</v>
      </c>
    </row>
    <row r="15" spans="1:25" ht="18.899999999999999" customHeight="1">
      <c r="A15" s="24" t="str">
        <f>'Page 9'!$A$21</f>
        <v>Sarnen</v>
      </c>
      <c r="B15" s="14">
        <v>206.54999999999998</v>
      </c>
      <c r="C15" s="14">
        <v>592.09999999999991</v>
      </c>
      <c r="D15" s="14">
        <v>963.9</v>
      </c>
      <c r="E15" s="14">
        <v>1721.25</v>
      </c>
      <c r="F15" s="14">
        <v>2396</v>
      </c>
      <c r="G15" s="14">
        <v>3043.15</v>
      </c>
      <c r="H15" s="14">
        <v>3773</v>
      </c>
      <c r="I15" s="14">
        <v>4502.8</v>
      </c>
      <c r="J15" s="14">
        <v>5232.6000000000004</v>
      </c>
      <c r="K15" s="14">
        <v>6582</v>
      </c>
      <c r="L15" s="14">
        <v>7917.7499999999991</v>
      </c>
      <c r="M15" s="14">
        <v>9294.7500000000018</v>
      </c>
      <c r="N15" s="14">
        <v>10671.75</v>
      </c>
      <c r="O15" s="14">
        <v>12048.75</v>
      </c>
      <c r="P15" s="14">
        <v>15491.25</v>
      </c>
      <c r="Q15" s="14">
        <v>18933.75</v>
      </c>
      <c r="R15" s="14">
        <v>22376.25</v>
      </c>
      <c r="S15" s="14">
        <v>25818.75</v>
      </c>
      <c r="T15" s="14">
        <v>32703.75</v>
      </c>
      <c r="U15" s="14">
        <v>39588.75</v>
      </c>
      <c r="V15" s="14">
        <v>53358.75</v>
      </c>
      <c r="W15" s="14">
        <v>67128.75</v>
      </c>
      <c r="X15" s="14">
        <v>135978.75</v>
      </c>
      <c r="Y15" s="15" t="str">
        <f t="shared" si="0"/>
        <v>Sarnen</v>
      </c>
    </row>
    <row r="16" spans="1:25" ht="18.899999999999999" customHeight="1">
      <c r="A16" s="24" t="str">
        <f>'Page 9'!$A$22</f>
        <v>Stans</v>
      </c>
      <c r="B16" s="14">
        <v>77.3</v>
      </c>
      <c r="C16" s="14">
        <v>189.74999999999997</v>
      </c>
      <c r="D16" s="14">
        <v>396.2</v>
      </c>
      <c r="E16" s="14">
        <v>955.3</v>
      </c>
      <c r="F16" s="14">
        <v>1663.95</v>
      </c>
      <c r="G16" s="14">
        <v>2403.25</v>
      </c>
      <c r="H16" s="14">
        <v>3194.9500000000003</v>
      </c>
      <c r="I16" s="14">
        <v>4002.4500000000003</v>
      </c>
      <c r="J16" s="14">
        <v>4810.0499999999993</v>
      </c>
      <c r="K16" s="14">
        <v>6463.85</v>
      </c>
      <c r="L16" s="14">
        <v>8118.25</v>
      </c>
      <c r="M16" s="14">
        <v>9828.2999999999993</v>
      </c>
      <c r="N16" s="14">
        <v>11520.900000000001</v>
      </c>
      <c r="O16" s="14">
        <v>13213.5</v>
      </c>
      <c r="P16" s="14">
        <v>17519.3</v>
      </c>
      <c r="Q16" s="14">
        <v>21929.850000000002</v>
      </c>
      <c r="R16" s="14">
        <v>25935.85</v>
      </c>
      <c r="S16" s="14">
        <v>29689.649999999998</v>
      </c>
      <c r="T16" s="14">
        <v>37197.149999999994</v>
      </c>
      <c r="U16" s="14">
        <v>44704.649999999994</v>
      </c>
      <c r="V16" s="14">
        <v>59719.65</v>
      </c>
      <c r="W16" s="14">
        <v>74734.649999999994</v>
      </c>
      <c r="X16" s="14">
        <v>149809.64999999997</v>
      </c>
      <c r="Y16" s="15" t="str">
        <f t="shared" si="0"/>
        <v>Stans</v>
      </c>
    </row>
    <row r="17" spans="1:25" ht="18.899999999999999" customHeight="1">
      <c r="A17" s="24" t="str">
        <f>'Page 9'!$A$23</f>
        <v>Glarus</v>
      </c>
      <c r="B17" s="14">
        <v>304.8</v>
      </c>
      <c r="C17" s="14">
        <v>558.80000000000007</v>
      </c>
      <c r="D17" s="14">
        <v>812.80000000000007</v>
      </c>
      <c r="E17" s="14">
        <v>1435.1000000000001</v>
      </c>
      <c r="F17" s="14">
        <v>2133.6</v>
      </c>
      <c r="G17" s="14">
        <v>3122.9</v>
      </c>
      <c r="H17" s="14">
        <v>3849.4000000000005</v>
      </c>
      <c r="I17" s="14">
        <v>4608.8</v>
      </c>
      <c r="J17" s="14">
        <v>5417.8499999999995</v>
      </c>
      <c r="K17" s="14">
        <v>7200.9000000000005</v>
      </c>
      <c r="L17" s="14">
        <v>9029.6999999999989</v>
      </c>
      <c r="M17" s="14">
        <v>10877.550000000001</v>
      </c>
      <c r="N17" s="14">
        <v>12706.350000000002</v>
      </c>
      <c r="O17" s="14">
        <v>14554.199999999999</v>
      </c>
      <c r="P17" s="14">
        <v>19588.450000000004</v>
      </c>
      <c r="Q17" s="14">
        <v>24668.45</v>
      </c>
      <c r="R17" s="14">
        <v>30156.149999999998</v>
      </c>
      <c r="S17" s="14">
        <v>35712.400000000001</v>
      </c>
      <c r="T17" s="14">
        <v>46824.9</v>
      </c>
      <c r="U17" s="14">
        <v>58821.350000000006</v>
      </c>
      <c r="V17" s="14">
        <v>82951.349999999991</v>
      </c>
      <c r="W17" s="14">
        <v>107172.75</v>
      </c>
      <c r="X17" s="14">
        <v>215122.74999999997</v>
      </c>
      <c r="Y17" s="15" t="str">
        <f t="shared" si="0"/>
        <v>Glarus</v>
      </c>
    </row>
    <row r="18" spans="1:25" ht="18.899999999999999" customHeight="1">
      <c r="A18" s="24" t="str">
        <f>'Page 9'!$A$24</f>
        <v>Zug</v>
      </c>
      <c r="B18" s="14">
        <v>30.55</v>
      </c>
      <c r="C18" s="14">
        <v>94.600000000000009</v>
      </c>
      <c r="D18" s="14">
        <v>192.95</v>
      </c>
      <c r="E18" s="14">
        <v>427.25</v>
      </c>
      <c r="F18" s="14">
        <v>680.55</v>
      </c>
      <c r="G18" s="14">
        <v>1061.25</v>
      </c>
      <c r="H18" s="14">
        <v>1360</v>
      </c>
      <c r="I18" s="14">
        <v>1664.7</v>
      </c>
      <c r="J18" s="14">
        <v>2033.4999999999998</v>
      </c>
      <c r="K18" s="14">
        <v>2959.55</v>
      </c>
      <c r="L18" s="14">
        <v>3848.3</v>
      </c>
      <c r="M18" s="14">
        <v>5004.5500000000011</v>
      </c>
      <c r="N18" s="14">
        <v>6551.9000000000005</v>
      </c>
      <c r="O18" s="14">
        <v>8574.6</v>
      </c>
      <c r="P18" s="14">
        <v>12815.9</v>
      </c>
      <c r="Q18" s="14">
        <v>16436.600000000002</v>
      </c>
      <c r="R18" s="14">
        <v>19440.399999999998</v>
      </c>
      <c r="S18" s="14">
        <v>22396.600000000002</v>
      </c>
      <c r="T18" s="14">
        <v>28356.600000000002</v>
      </c>
      <c r="U18" s="14">
        <v>34316.6</v>
      </c>
      <c r="V18" s="14">
        <v>46236.6</v>
      </c>
      <c r="W18" s="14">
        <v>58156.6</v>
      </c>
      <c r="X18" s="14">
        <v>117756.59999999999</v>
      </c>
      <c r="Y18" s="15" t="str">
        <f t="shared" si="0"/>
        <v>Zug</v>
      </c>
    </row>
    <row r="19" spans="1:25" ht="18.899999999999999" customHeight="1">
      <c r="A19" s="24" t="str">
        <f>'Page 9'!$A$25</f>
        <v>Fribourg</v>
      </c>
      <c r="B19" s="14">
        <v>50</v>
      </c>
      <c r="C19" s="14">
        <v>156.05000000000001</v>
      </c>
      <c r="D19" s="14">
        <v>326.25</v>
      </c>
      <c r="E19" s="14">
        <v>851.24999999999989</v>
      </c>
      <c r="F19" s="14">
        <v>1531.8</v>
      </c>
      <c r="G19" s="14">
        <v>2340.75</v>
      </c>
      <c r="H19" s="14">
        <v>3392.15</v>
      </c>
      <c r="I19" s="14">
        <v>4650.8500000000004</v>
      </c>
      <c r="J19" s="14">
        <v>6037.85</v>
      </c>
      <c r="K19" s="14">
        <v>8865.7999999999993</v>
      </c>
      <c r="L19" s="14">
        <v>11288</v>
      </c>
      <c r="M19" s="14">
        <v>13945.449999999999</v>
      </c>
      <c r="N19" s="14">
        <v>16437.55</v>
      </c>
      <c r="O19" s="14">
        <v>18993.149999999998</v>
      </c>
      <c r="P19" s="14">
        <v>25910.9</v>
      </c>
      <c r="Q19" s="14">
        <v>33429.9</v>
      </c>
      <c r="R19" s="14">
        <v>41256.600000000006</v>
      </c>
      <c r="S19" s="14">
        <v>49037.250000000007</v>
      </c>
      <c r="T19" s="14">
        <v>62303.049999999996</v>
      </c>
      <c r="U19" s="14">
        <v>75033.549999999988</v>
      </c>
      <c r="V19" s="14">
        <v>100494.54999999999</v>
      </c>
      <c r="W19" s="14">
        <v>125955.54999999999</v>
      </c>
      <c r="X19" s="14">
        <v>253260.55</v>
      </c>
      <c r="Y19" s="15" t="str">
        <f t="shared" si="0"/>
        <v>Fribourg</v>
      </c>
    </row>
    <row r="20" spans="1:25" ht="18.899999999999999" customHeight="1">
      <c r="A20" s="24" t="str">
        <f>'Page 9'!$A$26</f>
        <v>Solothurn</v>
      </c>
      <c r="B20" s="14">
        <v>40</v>
      </c>
      <c r="C20" s="14">
        <v>340</v>
      </c>
      <c r="D20" s="14">
        <v>688</v>
      </c>
      <c r="E20" s="14">
        <v>1648.0000000000002</v>
      </c>
      <c r="F20" s="14">
        <v>3257.6000000000004</v>
      </c>
      <c r="G20" s="14">
        <v>4111.8500000000004</v>
      </c>
      <c r="H20" s="14">
        <v>5183.7</v>
      </c>
      <c r="I20" s="14">
        <v>6282.65</v>
      </c>
      <c r="J20" s="14">
        <v>7381.6</v>
      </c>
      <c r="K20" s="14">
        <v>9673.6000000000022</v>
      </c>
      <c r="L20" s="14">
        <v>11987.2</v>
      </c>
      <c r="M20" s="14">
        <v>14386.25</v>
      </c>
      <c r="N20" s="14">
        <v>16815.5</v>
      </c>
      <c r="O20" s="14">
        <v>19244.800000000003</v>
      </c>
      <c r="P20" s="14">
        <v>26065</v>
      </c>
      <c r="Q20" s="14">
        <v>32965</v>
      </c>
      <c r="R20" s="14">
        <v>39865</v>
      </c>
      <c r="S20" s="14">
        <v>46765</v>
      </c>
      <c r="T20" s="14">
        <v>60565</v>
      </c>
      <c r="U20" s="14">
        <v>74365</v>
      </c>
      <c r="V20" s="14">
        <v>99895.000000000015</v>
      </c>
      <c r="W20" s="14">
        <v>125095.00000000001</v>
      </c>
      <c r="X20" s="14">
        <v>251095</v>
      </c>
      <c r="Y20" s="15" t="str">
        <f t="shared" si="0"/>
        <v>Solothurn</v>
      </c>
    </row>
    <row r="21" spans="1:25" ht="18.899999999999999" customHeight="1">
      <c r="A21" s="24" t="str">
        <f>'Page 9'!$A$27</f>
        <v>Basel</v>
      </c>
      <c r="B21" s="193">
        <v>0</v>
      </c>
      <c r="C21" s="193">
        <v>0</v>
      </c>
      <c r="D21" s="193">
        <v>0</v>
      </c>
      <c r="E21" s="193">
        <v>408.5</v>
      </c>
      <c r="F21" s="193">
        <v>1610</v>
      </c>
      <c r="G21" s="193">
        <v>2811.5</v>
      </c>
      <c r="H21" s="193">
        <v>4013</v>
      </c>
      <c r="I21" s="193">
        <v>5214.5</v>
      </c>
      <c r="J21" s="193">
        <v>6416</v>
      </c>
      <c r="K21" s="193">
        <v>8819</v>
      </c>
      <c r="L21" s="193">
        <v>11222</v>
      </c>
      <c r="M21" s="193">
        <v>13625</v>
      </c>
      <c r="N21" s="193">
        <v>16028</v>
      </c>
      <c r="O21" s="193">
        <v>18431</v>
      </c>
      <c r="P21" s="193">
        <v>24438.5</v>
      </c>
      <c r="Q21" s="193">
        <v>30446</v>
      </c>
      <c r="R21" s="193">
        <v>36453.5</v>
      </c>
      <c r="S21" s="193">
        <v>42461</v>
      </c>
      <c r="T21" s="193">
        <v>55557.35</v>
      </c>
      <c r="U21" s="193">
        <v>69597.350000000006</v>
      </c>
      <c r="V21" s="193">
        <v>97677.35</v>
      </c>
      <c r="W21" s="193">
        <v>125757.35</v>
      </c>
      <c r="X21" s="193">
        <v>266157.34999999998</v>
      </c>
      <c r="Y21" s="15" t="str">
        <f t="shared" si="0"/>
        <v>Basel</v>
      </c>
    </row>
    <row r="22" spans="1:25" ht="18.899999999999999" customHeight="1">
      <c r="A22" s="24" t="str">
        <f>'Page 9'!$A$28</f>
        <v>Liestal</v>
      </c>
      <c r="B22" s="193">
        <v>0</v>
      </c>
      <c r="C22" s="193">
        <v>0</v>
      </c>
      <c r="D22" s="193">
        <v>0</v>
      </c>
      <c r="E22" s="193">
        <v>0</v>
      </c>
      <c r="F22" s="193">
        <v>782.25</v>
      </c>
      <c r="G22" s="193">
        <v>2616.75</v>
      </c>
      <c r="H22" s="193">
        <v>3609.65</v>
      </c>
      <c r="I22" s="193">
        <v>4699.8999999999996</v>
      </c>
      <c r="J22" s="193">
        <v>5849.75</v>
      </c>
      <c r="K22" s="193">
        <v>8257.15</v>
      </c>
      <c r="L22" s="193">
        <v>10787.8</v>
      </c>
      <c r="M22" s="193">
        <v>13423.5</v>
      </c>
      <c r="N22" s="193">
        <v>16150.599999999999</v>
      </c>
      <c r="O22" s="193">
        <v>18958.7</v>
      </c>
      <c r="P22" s="193">
        <v>26212.400000000001</v>
      </c>
      <c r="Q22" s="193">
        <v>33570.800000000003</v>
      </c>
      <c r="R22" s="193">
        <v>41002.35</v>
      </c>
      <c r="S22" s="193">
        <v>48496.3</v>
      </c>
      <c r="T22" s="193">
        <v>63641.7</v>
      </c>
      <c r="U22" s="193">
        <v>78961.95</v>
      </c>
      <c r="V22" s="193">
        <v>110017.1</v>
      </c>
      <c r="W22" s="193">
        <v>141509.79999999999</v>
      </c>
      <c r="X22" s="193">
        <v>303240.5</v>
      </c>
      <c r="Y22" s="15" t="str">
        <f t="shared" si="0"/>
        <v>Liestal</v>
      </c>
    </row>
    <row r="23" spans="1:25" ht="18.899999999999999" customHeight="1">
      <c r="A23" s="24" t="str">
        <f>'Page 9'!$A$29</f>
        <v>Schaffhausen</v>
      </c>
      <c r="B23" s="14">
        <v>278.25</v>
      </c>
      <c r="C23" s="14">
        <v>525.75</v>
      </c>
      <c r="D23" s="14">
        <v>874.5</v>
      </c>
      <c r="E23" s="14">
        <v>1637.25</v>
      </c>
      <c r="F23" s="14">
        <v>2478.75</v>
      </c>
      <c r="G23" s="14">
        <v>3266.25</v>
      </c>
      <c r="H23" s="14">
        <v>4069.5000000000005</v>
      </c>
      <c r="I23" s="14">
        <v>4933.5</v>
      </c>
      <c r="J23" s="14">
        <v>5903.25</v>
      </c>
      <c r="K23" s="14">
        <v>7912.4999999999991</v>
      </c>
      <c r="L23" s="14">
        <v>10162.5</v>
      </c>
      <c r="M23" s="14">
        <v>12603.75</v>
      </c>
      <c r="N23" s="14">
        <v>15078.75</v>
      </c>
      <c r="O23" s="14">
        <v>17553.75</v>
      </c>
      <c r="P23" s="14">
        <v>23741.25</v>
      </c>
      <c r="Q23" s="14">
        <v>30086.25</v>
      </c>
      <c r="R23" s="14">
        <v>36836.25</v>
      </c>
      <c r="S23" s="14">
        <v>43586.249999999993</v>
      </c>
      <c r="T23" s="14">
        <v>55295.5</v>
      </c>
      <c r="U23" s="14">
        <v>66433</v>
      </c>
      <c r="V23" s="14">
        <v>88708</v>
      </c>
      <c r="W23" s="14">
        <v>110983</v>
      </c>
      <c r="X23" s="14">
        <v>222358</v>
      </c>
      <c r="Y23" s="15" t="str">
        <f t="shared" si="0"/>
        <v>Schaffhausen</v>
      </c>
    </row>
    <row r="24" spans="1:25" ht="18.899999999999999" customHeight="1">
      <c r="A24" s="24" t="str">
        <f>'Page 9'!$A$30</f>
        <v>Herisau</v>
      </c>
      <c r="B24" s="14">
        <v>651</v>
      </c>
      <c r="C24" s="14">
        <v>999.75</v>
      </c>
      <c r="D24" s="14">
        <v>1348.5000000000002</v>
      </c>
      <c r="E24" s="14">
        <v>2004.1</v>
      </c>
      <c r="F24" s="14">
        <v>2679.9500000000003</v>
      </c>
      <c r="G24" s="14">
        <v>3498.4</v>
      </c>
      <c r="H24" s="14">
        <v>4316.75</v>
      </c>
      <c r="I24" s="14">
        <v>5186.3</v>
      </c>
      <c r="J24" s="14">
        <v>6097.7</v>
      </c>
      <c r="K24" s="14">
        <v>8013.5000000000009</v>
      </c>
      <c r="L24" s="14">
        <v>10028.5</v>
      </c>
      <c r="M24" s="14">
        <v>12097.750000000002</v>
      </c>
      <c r="N24" s="14">
        <v>14213.5</v>
      </c>
      <c r="O24" s="14">
        <v>16383.5</v>
      </c>
      <c r="P24" s="14">
        <v>21831.75</v>
      </c>
      <c r="Q24" s="14">
        <v>27450.500000000004</v>
      </c>
      <c r="R24" s="14">
        <v>33069.25</v>
      </c>
      <c r="S24" s="14">
        <v>38688.000000000007</v>
      </c>
      <c r="T24" s="14">
        <v>49925.500000000007</v>
      </c>
      <c r="U24" s="14">
        <v>60047.000000000007</v>
      </c>
      <c r="V24" s="14">
        <v>80197</v>
      </c>
      <c r="W24" s="14">
        <v>100347.00000000001</v>
      </c>
      <c r="X24" s="14">
        <v>201097.00000000003</v>
      </c>
      <c r="Y24" s="15" t="str">
        <f t="shared" si="0"/>
        <v>Herisau</v>
      </c>
    </row>
    <row r="25" spans="1:25" ht="18.899999999999999" customHeight="1">
      <c r="A25" s="24" t="str">
        <f>'Page 9'!$A$31</f>
        <v>Appenzell</v>
      </c>
      <c r="B25" s="14">
        <v>537</v>
      </c>
      <c r="C25" s="14">
        <v>760.75</v>
      </c>
      <c r="D25" s="14">
        <v>1020.3</v>
      </c>
      <c r="E25" s="14">
        <v>1611</v>
      </c>
      <c r="F25" s="14">
        <v>2233.0500000000002</v>
      </c>
      <c r="G25" s="14">
        <v>2860.45</v>
      </c>
      <c r="H25" s="14">
        <v>3490.5</v>
      </c>
      <c r="I25" s="14">
        <v>4207.3999999999996</v>
      </c>
      <c r="J25" s="14">
        <v>4952.8999999999996</v>
      </c>
      <c r="K25" s="14">
        <v>6413.6000000000013</v>
      </c>
      <c r="L25" s="14">
        <v>7874.25</v>
      </c>
      <c r="M25" s="14">
        <v>9377.85</v>
      </c>
      <c r="N25" s="14">
        <v>10924.4</v>
      </c>
      <c r="O25" s="14">
        <v>12519.3</v>
      </c>
      <c r="P25" s="14">
        <v>16546.8</v>
      </c>
      <c r="Q25" s="14">
        <v>20515.150000000001</v>
      </c>
      <c r="R25" s="14">
        <v>24318.9</v>
      </c>
      <c r="S25" s="14">
        <v>28122.65</v>
      </c>
      <c r="T25" s="14">
        <v>35313.15</v>
      </c>
      <c r="U25" s="14">
        <v>42473.149999999994</v>
      </c>
      <c r="V25" s="14">
        <v>56793.15</v>
      </c>
      <c r="W25" s="14">
        <v>71113.150000000009</v>
      </c>
      <c r="X25" s="14">
        <v>142713.15000000002</v>
      </c>
      <c r="Y25" s="15" t="str">
        <f t="shared" si="0"/>
        <v>Appenzell</v>
      </c>
    </row>
    <row r="26" spans="1:25" ht="18.899999999999999" customHeight="1">
      <c r="A26" s="24" t="str">
        <f>'Page 9'!$A$32</f>
        <v>St. Gall</v>
      </c>
      <c r="B26" s="14">
        <v>307.8</v>
      </c>
      <c r="C26" s="14">
        <v>592.80000000000007</v>
      </c>
      <c r="D26" s="14">
        <v>969</v>
      </c>
      <c r="E26" s="14">
        <v>1704.3</v>
      </c>
      <c r="F26" s="14">
        <v>2525.1</v>
      </c>
      <c r="G26" s="14">
        <v>3385.7999999999997</v>
      </c>
      <c r="H26" s="14">
        <v>4525.7999999999993</v>
      </c>
      <c r="I26" s="14">
        <v>5665.7999999999993</v>
      </c>
      <c r="J26" s="14">
        <v>6805.7999999999993</v>
      </c>
      <c r="K26" s="14">
        <v>9089.25</v>
      </c>
      <c r="L26" s="14">
        <v>11711.25</v>
      </c>
      <c r="M26" s="14">
        <v>14333.250000000002</v>
      </c>
      <c r="N26" s="14">
        <v>16955.249999999996</v>
      </c>
      <c r="O26" s="14">
        <v>19600.55</v>
      </c>
      <c r="P26" s="14">
        <v>26298.049999999996</v>
      </c>
      <c r="Q26" s="14">
        <v>32995.550000000003</v>
      </c>
      <c r="R26" s="14">
        <v>39693.049999999996</v>
      </c>
      <c r="S26" s="14">
        <v>46390.549999999996</v>
      </c>
      <c r="T26" s="14">
        <v>59785.549999999996</v>
      </c>
      <c r="U26" s="14">
        <v>71972.5</v>
      </c>
      <c r="V26" s="14">
        <v>96197.5</v>
      </c>
      <c r="W26" s="14">
        <v>120422.5</v>
      </c>
      <c r="X26" s="14">
        <v>241547.49999999997</v>
      </c>
      <c r="Y26" s="15" t="str">
        <f t="shared" si="0"/>
        <v>St. Gall</v>
      </c>
    </row>
    <row r="27" spans="1:25" ht="18.899999999999999" customHeight="1">
      <c r="A27" s="24" t="str">
        <f>'Page 9'!$A$33</f>
        <v>Chur</v>
      </c>
      <c r="B27" s="14">
        <v>0</v>
      </c>
      <c r="C27" s="14">
        <v>181</v>
      </c>
      <c r="D27" s="14">
        <v>482</v>
      </c>
      <c r="E27" s="14">
        <v>1246</v>
      </c>
      <c r="F27" s="14">
        <v>2070</v>
      </c>
      <c r="G27" s="14">
        <v>2865</v>
      </c>
      <c r="H27" s="14">
        <v>3690</v>
      </c>
      <c r="I27" s="14">
        <v>4583</v>
      </c>
      <c r="J27" s="14">
        <v>5598</v>
      </c>
      <c r="K27" s="14">
        <v>7584</v>
      </c>
      <c r="L27" s="14">
        <v>9616</v>
      </c>
      <c r="M27" s="14">
        <v>11684</v>
      </c>
      <c r="N27" s="14">
        <v>13742</v>
      </c>
      <c r="O27" s="14">
        <v>15829</v>
      </c>
      <c r="P27" s="14">
        <v>21013</v>
      </c>
      <c r="Q27" s="14">
        <v>26195</v>
      </c>
      <c r="R27" s="14">
        <v>31528</v>
      </c>
      <c r="S27" s="14">
        <v>36906</v>
      </c>
      <c r="T27" s="14">
        <v>47659</v>
      </c>
      <c r="U27" s="14">
        <v>58413</v>
      </c>
      <c r="V27" s="14">
        <v>79920</v>
      </c>
      <c r="W27" s="14">
        <v>101427</v>
      </c>
      <c r="X27" s="14">
        <v>208962</v>
      </c>
      <c r="Y27" s="15" t="str">
        <f t="shared" si="0"/>
        <v>Chur</v>
      </c>
    </row>
    <row r="28" spans="1:25" ht="18.899999999999999" customHeight="1">
      <c r="A28" s="24" t="str">
        <f>'Page 9'!$A$34</f>
        <v>Aarau</v>
      </c>
      <c r="B28" s="14">
        <v>0</v>
      </c>
      <c r="C28" s="14">
        <v>98.550000000000011</v>
      </c>
      <c r="D28" s="14">
        <v>210.54999999999998</v>
      </c>
      <c r="E28" s="14">
        <v>958.69999999999993</v>
      </c>
      <c r="F28" s="14">
        <v>1675.5</v>
      </c>
      <c r="G28" s="14">
        <v>2504.2999999999997</v>
      </c>
      <c r="H28" s="14">
        <v>3445.1</v>
      </c>
      <c r="I28" s="14">
        <v>4318.7</v>
      </c>
      <c r="J28" s="14">
        <v>5214.7</v>
      </c>
      <c r="K28" s="14">
        <v>7118.7</v>
      </c>
      <c r="L28" s="14">
        <v>9123.5</v>
      </c>
      <c r="M28" s="14">
        <v>11229.1</v>
      </c>
      <c r="N28" s="14">
        <v>13357.1</v>
      </c>
      <c r="O28" s="14">
        <v>15485.1</v>
      </c>
      <c r="P28" s="14">
        <v>21029.1</v>
      </c>
      <c r="Q28" s="14">
        <v>26629.1</v>
      </c>
      <c r="R28" s="14">
        <v>32318.7</v>
      </c>
      <c r="S28" s="14">
        <v>38198.700000000004</v>
      </c>
      <c r="T28" s="14">
        <v>49958.7</v>
      </c>
      <c r="U28" s="14">
        <v>61718.7</v>
      </c>
      <c r="V28" s="14">
        <v>86000.299999999988</v>
      </c>
      <c r="W28" s="14">
        <v>110640.29999999999</v>
      </c>
      <c r="X28" s="14">
        <v>233840.3</v>
      </c>
      <c r="Y28" s="15" t="str">
        <f t="shared" si="0"/>
        <v>Aarau</v>
      </c>
    </row>
    <row r="29" spans="1:25" ht="18.899999999999999" customHeight="1">
      <c r="A29" s="24" t="str">
        <f>'Page 9'!$A$35</f>
        <v>Frauenfeld</v>
      </c>
      <c r="B29" s="193">
        <v>0</v>
      </c>
      <c r="C29" s="193">
        <v>39.099999999999994</v>
      </c>
      <c r="D29" s="193">
        <v>237.14999999999998</v>
      </c>
      <c r="E29" s="193">
        <v>1015.6000000000001</v>
      </c>
      <c r="F29" s="193">
        <v>2020</v>
      </c>
      <c r="G29" s="193">
        <v>2990.85</v>
      </c>
      <c r="H29" s="193">
        <v>3992.45</v>
      </c>
      <c r="I29" s="193">
        <v>4929.9000000000005</v>
      </c>
      <c r="J29" s="193">
        <v>5886.9000000000005</v>
      </c>
      <c r="K29" s="193">
        <v>7761.75</v>
      </c>
      <c r="L29" s="193">
        <v>9636.7000000000007</v>
      </c>
      <c r="M29" s="193">
        <v>11531.099999999999</v>
      </c>
      <c r="N29" s="193">
        <v>13541.25</v>
      </c>
      <c r="O29" s="193">
        <v>15633.75</v>
      </c>
      <c r="P29" s="193">
        <v>20865</v>
      </c>
      <c r="Q29" s="193">
        <v>26096.249999999996</v>
      </c>
      <c r="R29" s="193">
        <v>31633.05</v>
      </c>
      <c r="S29" s="193">
        <v>37213.049999999996</v>
      </c>
      <c r="T29" s="193">
        <v>48373.049999999996</v>
      </c>
      <c r="U29" s="193">
        <v>59533.049999999996</v>
      </c>
      <c r="V29" s="193">
        <v>81853.05</v>
      </c>
      <c r="W29" s="193">
        <v>104173.05</v>
      </c>
      <c r="X29" s="193">
        <v>215773.05000000002</v>
      </c>
      <c r="Y29" s="15" t="str">
        <f t="shared" si="0"/>
        <v>Frauenfeld</v>
      </c>
    </row>
    <row r="30" spans="1:25" ht="18.899999999999999" customHeight="1">
      <c r="A30" s="24" t="str">
        <f>'Page 9'!$A$36</f>
        <v>Bellinzona</v>
      </c>
      <c r="B30" s="14">
        <v>20</v>
      </c>
      <c r="C30" s="14">
        <v>20</v>
      </c>
      <c r="D30" s="14">
        <v>20</v>
      </c>
      <c r="E30" s="14">
        <v>265.7</v>
      </c>
      <c r="F30" s="14">
        <v>817.25</v>
      </c>
      <c r="G30" s="14">
        <v>1238.6499999999999</v>
      </c>
      <c r="H30" s="14">
        <v>2279.3999999999996</v>
      </c>
      <c r="I30" s="14">
        <v>3386.3</v>
      </c>
      <c r="J30" s="14">
        <v>4801.2999999999993</v>
      </c>
      <c r="K30" s="14">
        <v>6877.2999999999993</v>
      </c>
      <c r="L30" s="14">
        <v>9041.4000000000015</v>
      </c>
      <c r="M30" s="14">
        <v>11343.95</v>
      </c>
      <c r="N30" s="14">
        <v>13620.75</v>
      </c>
      <c r="O30" s="14">
        <v>16019.2</v>
      </c>
      <c r="P30" s="14">
        <v>22233.599999999999</v>
      </c>
      <c r="Q30" s="14">
        <v>28666.400000000001</v>
      </c>
      <c r="R30" s="14">
        <v>35099.25</v>
      </c>
      <c r="S30" s="14">
        <v>41558.050000000003</v>
      </c>
      <c r="T30" s="14">
        <v>54984.3</v>
      </c>
      <c r="U30" s="14">
        <v>68905.350000000006</v>
      </c>
      <c r="V30" s="14">
        <v>97172.3</v>
      </c>
      <c r="W30" s="14">
        <v>126570.5</v>
      </c>
      <c r="X30" s="14">
        <v>273561.5</v>
      </c>
      <c r="Y30" s="15" t="str">
        <f t="shared" si="0"/>
        <v>Bellinzona</v>
      </c>
    </row>
    <row r="31" spans="1:25" ht="18.899999999999999" customHeight="1">
      <c r="A31" s="24" t="str">
        <f>'Page 9'!$A$37</f>
        <v>Lausanne</v>
      </c>
      <c r="B31" s="193">
        <v>0</v>
      </c>
      <c r="C31" s="193">
        <v>0</v>
      </c>
      <c r="D31" s="193">
        <v>0</v>
      </c>
      <c r="E31" s="193">
        <v>182.1</v>
      </c>
      <c r="F31" s="193">
        <v>1095.0999999999999</v>
      </c>
      <c r="G31" s="193">
        <v>2461.1</v>
      </c>
      <c r="H31" s="193">
        <v>4004.55</v>
      </c>
      <c r="I31" s="193">
        <v>5573.65</v>
      </c>
      <c r="J31" s="193">
        <v>7334.25</v>
      </c>
      <c r="K31" s="193">
        <v>9722.9500000000007</v>
      </c>
      <c r="L31" s="193">
        <v>12034.6</v>
      </c>
      <c r="M31" s="193">
        <v>14512.050000000001</v>
      </c>
      <c r="N31" s="193">
        <v>17080.550000000003</v>
      </c>
      <c r="O31" s="193">
        <v>19882.55</v>
      </c>
      <c r="P31" s="193">
        <v>27035.800000000003</v>
      </c>
      <c r="Q31" s="193">
        <v>34498.449999999997</v>
      </c>
      <c r="R31" s="193">
        <v>42243.65</v>
      </c>
      <c r="S31" s="193">
        <v>50298.25</v>
      </c>
      <c r="T31" s="193">
        <v>67123.100000000006</v>
      </c>
      <c r="U31" s="193">
        <v>84885.4</v>
      </c>
      <c r="V31" s="193">
        <v>118920</v>
      </c>
      <c r="W31" s="193">
        <v>148920</v>
      </c>
      <c r="X31" s="193">
        <v>298920</v>
      </c>
      <c r="Y31" s="15" t="str">
        <f t="shared" si="0"/>
        <v>Lausanne</v>
      </c>
    </row>
    <row r="32" spans="1:25" ht="18.899999999999999" customHeight="1">
      <c r="A32" s="24" t="str">
        <f>'Page 9'!$A$38</f>
        <v>Sion</v>
      </c>
      <c r="B32" s="14">
        <v>34</v>
      </c>
      <c r="C32" s="14">
        <v>462.9</v>
      </c>
      <c r="D32" s="14">
        <v>633.29999999999984</v>
      </c>
      <c r="E32" s="14">
        <v>1089.3</v>
      </c>
      <c r="F32" s="14">
        <v>1720.6</v>
      </c>
      <c r="G32" s="14">
        <v>2771.7000000000003</v>
      </c>
      <c r="H32" s="14">
        <v>3557.95</v>
      </c>
      <c r="I32" s="14">
        <v>4417.6499999999996</v>
      </c>
      <c r="J32" s="14">
        <v>5357.5</v>
      </c>
      <c r="K32" s="14">
        <v>7465.9500000000007</v>
      </c>
      <c r="L32" s="14">
        <v>9713.6</v>
      </c>
      <c r="M32" s="14">
        <v>12189.249999999998</v>
      </c>
      <c r="N32" s="14">
        <v>14776.05</v>
      </c>
      <c r="O32" s="14">
        <v>17670.399999999998</v>
      </c>
      <c r="P32" s="14">
        <v>25441.75</v>
      </c>
      <c r="Q32" s="14">
        <v>33617.300000000003</v>
      </c>
      <c r="R32" s="14">
        <v>40614.899999999994</v>
      </c>
      <c r="S32" s="14">
        <v>47064.900000000009</v>
      </c>
      <c r="T32" s="14">
        <v>60070.950000000004</v>
      </c>
      <c r="U32" s="14">
        <v>73508.649999999994</v>
      </c>
      <c r="V32" s="14">
        <v>100584.1</v>
      </c>
      <c r="W32" s="14">
        <v>125914.1</v>
      </c>
      <c r="X32" s="14">
        <v>252564.1</v>
      </c>
      <c r="Y32" s="15" t="str">
        <f t="shared" si="0"/>
        <v>Sion</v>
      </c>
    </row>
    <row r="33" spans="1:25" ht="18.899999999999999" customHeight="1">
      <c r="A33" s="24" t="str">
        <f>'Page 9'!$A$39</f>
        <v>Neuchâtel</v>
      </c>
      <c r="B33" s="14">
        <v>418</v>
      </c>
      <c r="C33" s="14">
        <v>646</v>
      </c>
      <c r="D33" s="14">
        <v>1026</v>
      </c>
      <c r="E33" s="14">
        <v>2014</v>
      </c>
      <c r="F33" s="14">
        <v>2948.8</v>
      </c>
      <c r="G33" s="14">
        <v>3990</v>
      </c>
      <c r="H33" s="14">
        <v>5058.75</v>
      </c>
      <c r="I33" s="14">
        <v>6380.2000000000007</v>
      </c>
      <c r="J33" s="14">
        <v>7714</v>
      </c>
      <c r="K33" s="14">
        <v>10250.5</v>
      </c>
      <c r="L33" s="14">
        <v>12882</v>
      </c>
      <c r="M33" s="14">
        <v>15608.5</v>
      </c>
      <c r="N33" s="14">
        <v>18430</v>
      </c>
      <c r="O33" s="14">
        <v>21346.5</v>
      </c>
      <c r="P33" s="14">
        <v>29032</v>
      </c>
      <c r="Q33" s="14">
        <v>36869.5</v>
      </c>
      <c r="R33" s="14">
        <v>44868.5</v>
      </c>
      <c r="S33" s="14">
        <v>52848.5</v>
      </c>
      <c r="T33" s="14">
        <v>66623.5</v>
      </c>
      <c r="U33" s="14">
        <v>80398.5</v>
      </c>
      <c r="V33" s="14">
        <v>107948.5</v>
      </c>
      <c r="W33" s="14">
        <v>135498.5</v>
      </c>
      <c r="X33" s="14">
        <v>273248.5</v>
      </c>
      <c r="Y33" s="15" t="str">
        <f t="shared" si="0"/>
        <v>Neuchâtel</v>
      </c>
    </row>
    <row r="34" spans="1:25" ht="18.899999999999999" customHeight="1">
      <c r="A34" s="24" t="str">
        <f>'Page 9'!$A$40</f>
        <v>Geneva</v>
      </c>
      <c r="B34" s="14">
        <v>25</v>
      </c>
      <c r="C34" s="14">
        <v>25</v>
      </c>
      <c r="D34" s="14">
        <v>25</v>
      </c>
      <c r="E34" s="14">
        <v>311.2</v>
      </c>
      <c r="F34" s="14">
        <v>1100.0999999999999</v>
      </c>
      <c r="G34" s="14">
        <v>2006.75</v>
      </c>
      <c r="H34" s="14">
        <v>3078.8</v>
      </c>
      <c r="I34" s="14">
        <v>4132.55</v>
      </c>
      <c r="J34" s="14">
        <v>5375.85</v>
      </c>
      <c r="K34" s="14">
        <v>7979.7</v>
      </c>
      <c r="L34" s="14">
        <v>10600.45</v>
      </c>
      <c r="M34" s="14">
        <v>13224</v>
      </c>
      <c r="N34" s="14">
        <v>15932.1</v>
      </c>
      <c r="O34" s="14">
        <v>18640.150000000001</v>
      </c>
      <c r="P34" s="14">
        <v>25410.25</v>
      </c>
      <c r="Q34" s="14">
        <v>32384.85</v>
      </c>
      <c r="R34" s="14">
        <v>39432.850000000006</v>
      </c>
      <c r="S34" s="14">
        <v>46731.35</v>
      </c>
      <c r="T34" s="14">
        <v>61581.950000000004</v>
      </c>
      <c r="U34" s="14">
        <v>76835</v>
      </c>
      <c r="V34" s="14">
        <v>108286.75</v>
      </c>
      <c r="W34" s="14">
        <v>140630.25</v>
      </c>
      <c r="X34" s="14">
        <v>307045.59999999998</v>
      </c>
      <c r="Y34" s="15" t="str">
        <f t="shared" si="0"/>
        <v>Geneva</v>
      </c>
    </row>
    <row r="35" spans="1:25" ht="18.899999999999999" customHeight="1">
      <c r="A35" s="24" t="str">
        <f>'Page 9'!$A$41</f>
        <v>Delémont</v>
      </c>
      <c r="B35" s="193">
        <v>0</v>
      </c>
      <c r="C35" s="193">
        <v>0</v>
      </c>
      <c r="D35" s="193">
        <v>208.54999999999998</v>
      </c>
      <c r="E35" s="193">
        <v>658.6</v>
      </c>
      <c r="F35" s="193">
        <v>1561.4</v>
      </c>
      <c r="G35" s="193">
        <v>2906.75</v>
      </c>
      <c r="H35" s="193">
        <v>4586.8500000000004</v>
      </c>
      <c r="I35" s="193">
        <v>5994</v>
      </c>
      <c r="J35" s="193">
        <v>7053.35</v>
      </c>
      <c r="K35" s="193">
        <v>9612.2000000000007</v>
      </c>
      <c r="L35" s="193">
        <v>12171.2</v>
      </c>
      <c r="M35" s="193">
        <v>14730.1</v>
      </c>
      <c r="N35" s="193">
        <v>17329.599999999999</v>
      </c>
      <c r="O35" s="193">
        <v>20226.899999999998</v>
      </c>
      <c r="P35" s="193">
        <v>27470.15</v>
      </c>
      <c r="Q35" s="193">
        <v>34713.349999999991</v>
      </c>
      <c r="R35" s="193">
        <v>41956.600000000006</v>
      </c>
      <c r="S35" s="193">
        <v>49286.499999999993</v>
      </c>
      <c r="T35" s="193">
        <v>64374.7</v>
      </c>
      <c r="U35" s="193">
        <v>79462.95</v>
      </c>
      <c r="V35" s="193">
        <v>109639.35</v>
      </c>
      <c r="W35" s="193">
        <v>139815.79999999999</v>
      </c>
      <c r="X35" s="193">
        <v>290697.90000000002</v>
      </c>
      <c r="Y35" s="15" t="str">
        <f t="shared" si="0"/>
        <v>Delémont</v>
      </c>
    </row>
    <row r="36" spans="1:25" ht="18.899999999999999" customHeight="1">
      <c r="A36" s="24"/>
      <c r="B36" s="200"/>
      <c r="C36" s="200"/>
      <c r="D36" s="200"/>
      <c r="E36" s="200"/>
      <c r="F36" s="200"/>
      <c r="G36" s="200"/>
      <c r="H36" s="200"/>
      <c r="I36" s="200"/>
      <c r="J36" s="200"/>
      <c r="K36" s="200"/>
      <c r="L36" s="200"/>
      <c r="M36" s="200"/>
      <c r="N36" s="200"/>
      <c r="O36" s="200"/>
      <c r="P36" s="200"/>
      <c r="Q36" s="200"/>
      <c r="R36" s="200"/>
      <c r="S36" s="200"/>
      <c r="T36" s="200"/>
      <c r="U36" s="200"/>
      <c r="V36" s="200"/>
      <c r="W36" s="200"/>
      <c r="X36" s="200"/>
      <c r="Y36" s="15"/>
    </row>
    <row r="37" spans="1:25" ht="18.899999999999999" customHeight="1">
      <c r="A37" s="24" t="str">
        <f>'Page 9'!$A$43</f>
        <v>Direct federal tax</v>
      </c>
      <c r="B37" s="193">
        <v>0</v>
      </c>
      <c r="C37" s="193">
        <v>0</v>
      </c>
      <c r="D37" s="193">
        <v>0</v>
      </c>
      <c r="E37" s="193">
        <v>60.8</v>
      </c>
      <c r="F37" s="193">
        <v>99.3</v>
      </c>
      <c r="G37" s="193">
        <v>138.69999999999999</v>
      </c>
      <c r="H37" s="193">
        <v>182.7</v>
      </c>
      <c r="I37" s="193">
        <v>244.3</v>
      </c>
      <c r="J37" s="193">
        <v>376.3</v>
      </c>
      <c r="K37" s="193">
        <v>647.5</v>
      </c>
      <c r="L37" s="193">
        <v>944.5</v>
      </c>
      <c r="M37" s="193">
        <v>1387.1</v>
      </c>
      <c r="N37" s="193">
        <v>2042.5</v>
      </c>
      <c r="O37" s="193">
        <v>2702.5</v>
      </c>
      <c r="P37" s="193">
        <v>4766.1000000000004</v>
      </c>
      <c r="Q37" s="193">
        <v>7247.7</v>
      </c>
      <c r="R37" s="193">
        <v>9997.7000000000007</v>
      </c>
      <c r="S37" s="193">
        <v>13218.5</v>
      </c>
      <c r="T37" s="193">
        <v>19818.5</v>
      </c>
      <c r="U37" s="193">
        <v>26418.5</v>
      </c>
      <c r="V37" s="193">
        <v>39618.5</v>
      </c>
      <c r="W37" s="193">
        <v>52818.5</v>
      </c>
      <c r="X37" s="193">
        <v>114701.1</v>
      </c>
      <c r="Y37" s="15" t="str">
        <f>A37</f>
        <v>Direct federal tax</v>
      </c>
    </row>
    <row r="38" spans="1:25" ht="18.899999999999999" customHeight="1">
      <c r="A38" s="196"/>
      <c r="B38" s="201"/>
      <c r="C38" s="201"/>
      <c r="D38" s="201"/>
      <c r="E38" s="201"/>
      <c r="F38" s="201"/>
      <c r="G38" s="201"/>
      <c r="H38" s="201"/>
      <c r="I38" s="201"/>
      <c r="J38" s="202"/>
      <c r="K38" s="201"/>
      <c r="L38" s="201"/>
      <c r="M38" s="14"/>
      <c r="N38" s="14"/>
      <c r="O38" s="14"/>
      <c r="P38" s="14"/>
      <c r="Q38" s="14"/>
      <c r="R38" s="14"/>
      <c r="S38" s="14"/>
      <c r="T38" s="14"/>
      <c r="U38" s="14"/>
      <c r="V38" s="14"/>
      <c r="W38" s="15"/>
      <c r="Y38" s="15"/>
    </row>
    <row r="39" spans="1:25" ht="18.899999999999999" customHeight="1">
      <c r="A39" s="196"/>
      <c r="B39" s="902" t="s">
        <v>105</v>
      </c>
      <c r="C39" s="903"/>
      <c r="D39" s="903"/>
      <c r="E39" s="903"/>
      <c r="F39" s="903"/>
      <c r="G39" s="903"/>
      <c r="H39" s="903"/>
      <c r="I39" s="903"/>
      <c r="J39" s="903"/>
      <c r="K39" s="903"/>
      <c r="L39" s="904"/>
      <c r="M39" s="902" t="str">
        <f>B39</f>
        <v>Tax burden in percent of the social security and retirement income</v>
      </c>
      <c r="N39" s="903"/>
      <c r="O39" s="903"/>
      <c r="P39" s="903"/>
      <c r="Q39" s="903"/>
      <c r="R39" s="903"/>
      <c r="S39" s="903"/>
      <c r="T39" s="903"/>
      <c r="U39" s="903"/>
      <c r="V39" s="903"/>
      <c r="W39" s="903"/>
      <c r="X39" s="904"/>
      <c r="Y39" s="15"/>
    </row>
    <row r="40" spans="1:25" ht="18.899999999999999" customHeight="1">
      <c r="A40" s="24" t="str">
        <f>'Page 9'!$A$16</f>
        <v>Zurich</v>
      </c>
      <c r="B40" s="10">
        <v>2.2213333333333329</v>
      </c>
      <c r="C40" s="10">
        <v>2.8851428571428568</v>
      </c>
      <c r="D40" s="10">
        <v>3.5779999999999998</v>
      </c>
      <c r="E40" s="10">
        <v>4.4380000000000006</v>
      </c>
      <c r="F40" s="10">
        <v>5.4079999999999995</v>
      </c>
      <c r="G40" s="10">
        <v>6.2711428571428574</v>
      </c>
      <c r="H40" s="10">
        <v>7.0387500000000003</v>
      </c>
      <c r="I40" s="10">
        <v>7.7833333333333341</v>
      </c>
      <c r="J40" s="10">
        <v>8.3516000000000012</v>
      </c>
      <c r="K40" s="10">
        <v>9.631333333333334</v>
      </c>
      <c r="L40" s="10">
        <v>10.872571428571428</v>
      </c>
      <c r="M40" s="10">
        <v>11.892249999999999</v>
      </c>
      <c r="N40" s="10">
        <v>12.860888888888889</v>
      </c>
      <c r="O40" s="10">
        <v>13.635799999999998</v>
      </c>
      <c r="P40" s="10">
        <v>15.31456</v>
      </c>
      <c r="Q40" s="10">
        <v>16.708600000000001</v>
      </c>
      <c r="R40" s="10">
        <v>17.920228571428574</v>
      </c>
      <c r="S40" s="10">
        <v>18.913650000000001</v>
      </c>
      <c r="T40" s="10">
        <v>20.626920000000002</v>
      </c>
      <c r="U40" s="10">
        <v>22.082066666666666</v>
      </c>
      <c r="V40" s="10">
        <v>24.004049999999999</v>
      </c>
      <c r="W40" s="10">
        <v>25.157239999999998</v>
      </c>
      <c r="X40" s="10">
        <v>27.463619999999999</v>
      </c>
      <c r="Y40" s="15" t="str">
        <f>A40</f>
        <v>Zurich</v>
      </c>
    </row>
    <row r="41" spans="1:25" ht="18.899999999999999" customHeight="1">
      <c r="A41" s="24" t="str">
        <f>'Page 9'!$A$17</f>
        <v>Berne</v>
      </c>
      <c r="B41" s="10">
        <v>1.8036666666666665</v>
      </c>
      <c r="C41" s="10">
        <v>3.4760000000000004</v>
      </c>
      <c r="D41" s="10">
        <v>5.0605000000000002</v>
      </c>
      <c r="E41" s="10">
        <v>7.4928000000000008</v>
      </c>
      <c r="F41" s="10">
        <v>9.5146666666666668</v>
      </c>
      <c r="G41" s="10">
        <v>11.218428571428571</v>
      </c>
      <c r="H41" s="10">
        <v>12.446875</v>
      </c>
      <c r="I41" s="10">
        <v>13.362222222222222</v>
      </c>
      <c r="J41" s="10">
        <v>14.154900000000001</v>
      </c>
      <c r="K41" s="10">
        <v>15.343916666666669</v>
      </c>
      <c r="L41" s="10">
        <v>16.275857142857145</v>
      </c>
      <c r="M41" s="10">
        <v>17.231375</v>
      </c>
      <c r="N41" s="10">
        <v>17.974555555555558</v>
      </c>
      <c r="O41" s="10">
        <v>18.755649999999999</v>
      </c>
      <c r="P41" s="10">
        <v>20.395880000000002</v>
      </c>
      <c r="Q41" s="10">
        <v>21.605666666666668</v>
      </c>
      <c r="R41" s="10">
        <v>22.569400000000002</v>
      </c>
      <c r="S41" s="10">
        <v>23.375</v>
      </c>
      <c r="T41" s="10">
        <v>24.635420000000003</v>
      </c>
      <c r="U41" s="10">
        <v>25.552716666666665</v>
      </c>
      <c r="V41" s="10">
        <v>26.800875000000001</v>
      </c>
      <c r="W41" s="10">
        <v>27.602289999999996</v>
      </c>
      <c r="X41" s="10">
        <v>29.349145000000004</v>
      </c>
      <c r="Y41" s="15" t="str">
        <f t="shared" ref="Y41:Y65" si="1">A41</f>
        <v>Berne</v>
      </c>
    </row>
    <row r="42" spans="1:25" ht="18.899999999999999" customHeight="1">
      <c r="A42" s="24" t="str">
        <f>'Page 9'!$A$18</f>
        <v>Lucerne</v>
      </c>
      <c r="B42" s="10">
        <v>1.5053333333333334</v>
      </c>
      <c r="C42" s="10">
        <v>2.7491428571428571</v>
      </c>
      <c r="D42" s="10">
        <v>3.9594999999999998</v>
      </c>
      <c r="E42" s="10">
        <v>6.1052000000000008</v>
      </c>
      <c r="F42" s="10">
        <v>8.1710000000000012</v>
      </c>
      <c r="G42" s="10">
        <v>9.5408571428571438</v>
      </c>
      <c r="H42" s="10">
        <v>10.568249999999999</v>
      </c>
      <c r="I42" s="10">
        <v>11.367333333333333</v>
      </c>
      <c r="J42" s="10">
        <v>12.0436</v>
      </c>
      <c r="K42" s="10">
        <v>12.996333333333334</v>
      </c>
      <c r="L42" s="10">
        <v>13.676857142857143</v>
      </c>
      <c r="M42" s="10">
        <v>14.210375000000001</v>
      </c>
      <c r="N42" s="10">
        <v>14.625333333333334</v>
      </c>
      <c r="O42" s="10">
        <v>15.0128</v>
      </c>
      <c r="P42" s="10">
        <v>15.840480000000001</v>
      </c>
      <c r="Q42" s="10">
        <v>16.437933333333334</v>
      </c>
      <c r="R42" s="10">
        <v>16.952914285714289</v>
      </c>
      <c r="S42" s="10">
        <v>17.470199999999998</v>
      </c>
      <c r="T42" s="10">
        <v>18.268159999999998</v>
      </c>
      <c r="U42" s="10">
        <v>18.800133333333331</v>
      </c>
      <c r="V42" s="10">
        <v>19.465100000000003</v>
      </c>
      <c r="W42" s="10">
        <v>19.864080000000001</v>
      </c>
      <c r="X42" s="10">
        <v>20.662040000000001</v>
      </c>
      <c r="Y42" s="15" t="str">
        <f t="shared" si="1"/>
        <v>Lucerne</v>
      </c>
    </row>
    <row r="43" spans="1:25" ht="18.899999999999999" customHeight="1">
      <c r="A43" s="24" t="str">
        <f>'Page 9'!$A$19</f>
        <v>Altdorf</v>
      </c>
      <c r="B43" s="10">
        <v>0.66666666666666674</v>
      </c>
      <c r="C43" s="10">
        <v>0.5714285714285714</v>
      </c>
      <c r="D43" s="10">
        <v>0.5</v>
      </c>
      <c r="E43" s="10">
        <v>3.3119719999999999</v>
      </c>
      <c r="F43" s="10">
        <v>5.2361433333333327</v>
      </c>
      <c r="G43" s="10">
        <v>6.6105514285714291</v>
      </c>
      <c r="H43" s="10">
        <v>7.6042149999999991</v>
      </c>
      <c r="I43" s="10">
        <v>8.2119866666666663</v>
      </c>
      <c r="J43" s="10">
        <v>8.6982040000000005</v>
      </c>
      <c r="K43" s="10">
        <v>9.5018149999999988</v>
      </c>
      <c r="L43" s="10">
        <v>10.181944285714287</v>
      </c>
      <c r="M43" s="10">
        <v>10.766326249999999</v>
      </c>
      <c r="N43" s="10">
        <v>11.220845555555556</v>
      </c>
      <c r="O43" s="10">
        <v>11.584461000000001</v>
      </c>
      <c r="P43" s="10">
        <v>12.2389688</v>
      </c>
      <c r="Q43" s="10">
        <v>12.675307333333333</v>
      </c>
      <c r="R43" s="10">
        <v>12.986977714285713</v>
      </c>
      <c r="S43" s="10">
        <v>13.2207305</v>
      </c>
      <c r="T43" s="10">
        <v>13.547984399999999</v>
      </c>
      <c r="U43" s="10">
        <v>13.766153666666666</v>
      </c>
      <c r="V43" s="10">
        <v>14.038865250000002</v>
      </c>
      <c r="W43" s="10">
        <v>14.2024922</v>
      </c>
      <c r="X43" s="10">
        <v>14.529746100000002</v>
      </c>
      <c r="Y43" s="15" t="str">
        <f t="shared" si="1"/>
        <v>Altdorf</v>
      </c>
    </row>
    <row r="44" spans="1:25" ht="18.899999999999999" customHeight="1">
      <c r="A44" s="24" t="str">
        <f>'Page 9'!$A$20</f>
        <v>Schwyz</v>
      </c>
      <c r="B44" s="10">
        <v>2.7333333333333334</v>
      </c>
      <c r="C44" s="10">
        <v>3.6914285714285713</v>
      </c>
      <c r="D44" s="10">
        <v>4.55</v>
      </c>
      <c r="E44" s="10">
        <v>5.94</v>
      </c>
      <c r="F44" s="10">
        <v>6.9500000000000011</v>
      </c>
      <c r="G44" s="10">
        <v>7.5399999999999991</v>
      </c>
      <c r="H44" s="10">
        <v>8.1100000000000012</v>
      </c>
      <c r="I44" s="10">
        <v>8.6866666666666656</v>
      </c>
      <c r="J44" s="10">
        <v>9.2680000000000007</v>
      </c>
      <c r="K44" s="10">
        <v>10.14</v>
      </c>
      <c r="L44" s="10">
        <v>10.895714285714286</v>
      </c>
      <c r="M44" s="10">
        <v>11.53375</v>
      </c>
      <c r="N44" s="10">
        <v>12.012222222222222</v>
      </c>
      <c r="O44" s="10">
        <v>12.411</v>
      </c>
      <c r="P44" s="10">
        <v>13.109599999999999</v>
      </c>
      <c r="Q44" s="10">
        <v>13.640666666666668</v>
      </c>
      <c r="R44" s="10">
        <v>14.049142857142858</v>
      </c>
      <c r="S44" s="10">
        <v>14.355</v>
      </c>
      <c r="T44" s="10">
        <v>14.652799999999999</v>
      </c>
      <c r="U44" s="10">
        <v>15.733333333333333</v>
      </c>
      <c r="V44" s="10">
        <v>17.13175</v>
      </c>
      <c r="W44" s="10">
        <v>17.252400000000002</v>
      </c>
      <c r="X44" s="10">
        <v>17.493400000000001</v>
      </c>
      <c r="Y44" s="15" t="str">
        <f t="shared" si="1"/>
        <v>Schwyz</v>
      </c>
    </row>
    <row r="45" spans="1:25" ht="18.899999999999999" customHeight="1">
      <c r="A45" s="24" t="str">
        <f>'Page 9'!$A$21</f>
        <v>Sarnen</v>
      </c>
      <c r="B45" s="10">
        <v>1.377</v>
      </c>
      <c r="C45" s="10">
        <v>3.3834285714285706</v>
      </c>
      <c r="D45" s="10">
        <v>4.8195000000000006</v>
      </c>
      <c r="E45" s="10">
        <v>6.8849999999999998</v>
      </c>
      <c r="F45" s="10">
        <v>7.9866666666666672</v>
      </c>
      <c r="G45" s="10">
        <v>8.6947142857142854</v>
      </c>
      <c r="H45" s="10">
        <v>9.432500000000001</v>
      </c>
      <c r="I45" s="10">
        <v>10.006222222222224</v>
      </c>
      <c r="J45" s="10">
        <v>10.465200000000001</v>
      </c>
      <c r="K45" s="10">
        <v>10.97</v>
      </c>
      <c r="L45" s="10">
        <v>11.311071428571427</v>
      </c>
      <c r="M45" s="10">
        <v>11.618437500000002</v>
      </c>
      <c r="N45" s="10">
        <v>11.8575</v>
      </c>
      <c r="O45" s="10">
        <v>12.04875</v>
      </c>
      <c r="P45" s="10">
        <v>12.393000000000001</v>
      </c>
      <c r="Q45" s="10">
        <v>12.6225</v>
      </c>
      <c r="R45" s="10">
        <v>12.786428571428571</v>
      </c>
      <c r="S45" s="10">
        <v>12.909375000000001</v>
      </c>
      <c r="T45" s="10">
        <v>13.081499999999998</v>
      </c>
      <c r="U45" s="10">
        <v>13.196250000000001</v>
      </c>
      <c r="V45" s="10">
        <v>13.3396875</v>
      </c>
      <c r="W45" s="10">
        <v>13.425750000000001</v>
      </c>
      <c r="X45" s="10">
        <v>13.597875</v>
      </c>
      <c r="Y45" s="15" t="str">
        <f t="shared" si="1"/>
        <v>Sarnen</v>
      </c>
    </row>
    <row r="46" spans="1:25" ht="18.899999999999999" customHeight="1">
      <c r="A46" s="24" t="str">
        <f>'Page 9'!$A$22</f>
        <v>Stans</v>
      </c>
      <c r="B46" s="10">
        <v>0.51533333333333331</v>
      </c>
      <c r="C46" s="10">
        <v>1.0842857142857143</v>
      </c>
      <c r="D46" s="10">
        <v>1.9809999999999999</v>
      </c>
      <c r="E46" s="10">
        <v>3.8211999999999997</v>
      </c>
      <c r="F46" s="10">
        <v>5.5465</v>
      </c>
      <c r="G46" s="10">
        <v>6.866428571428572</v>
      </c>
      <c r="H46" s="10">
        <v>7.987375000000001</v>
      </c>
      <c r="I46" s="10">
        <v>8.8943333333333339</v>
      </c>
      <c r="J46" s="10">
        <v>9.6200999999999972</v>
      </c>
      <c r="K46" s="10">
        <v>10.773083333333334</v>
      </c>
      <c r="L46" s="10">
        <v>11.5975</v>
      </c>
      <c r="M46" s="10">
        <v>12.285375</v>
      </c>
      <c r="N46" s="10">
        <v>12.801000000000002</v>
      </c>
      <c r="O46" s="10">
        <v>13.2135</v>
      </c>
      <c r="P46" s="10">
        <v>14.015439999999998</v>
      </c>
      <c r="Q46" s="10">
        <v>14.619900000000003</v>
      </c>
      <c r="R46" s="10">
        <v>14.820485714285713</v>
      </c>
      <c r="S46" s="10">
        <v>14.844824999999998</v>
      </c>
      <c r="T46" s="10">
        <v>14.878859999999996</v>
      </c>
      <c r="U46" s="10">
        <v>14.901549999999997</v>
      </c>
      <c r="V46" s="10">
        <v>14.9299125</v>
      </c>
      <c r="W46" s="10">
        <v>14.94693</v>
      </c>
      <c r="X46" s="10">
        <v>14.980964999999996</v>
      </c>
      <c r="Y46" s="15" t="str">
        <f t="shared" si="1"/>
        <v>Stans</v>
      </c>
    </row>
    <row r="47" spans="1:25" ht="18.899999999999999" customHeight="1">
      <c r="A47" s="24" t="str">
        <f>'Page 9'!$A$23</f>
        <v>Glarus</v>
      </c>
      <c r="B47" s="10">
        <v>2.032</v>
      </c>
      <c r="C47" s="10">
        <v>3.1931428571428575</v>
      </c>
      <c r="D47" s="10">
        <v>4.0640000000000001</v>
      </c>
      <c r="E47" s="10">
        <v>5.7404000000000002</v>
      </c>
      <c r="F47" s="10">
        <v>7.1120000000000001</v>
      </c>
      <c r="G47" s="10">
        <v>8.9225714285714286</v>
      </c>
      <c r="H47" s="10">
        <v>9.6235000000000017</v>
      </c>
      <c r="I47" s="10">
        <v>10.241777777777779</v>
      </c>
      <c r="J47" s="10">
        <v>10.835699999999999</v>
      </c>
      <c r="K47" s="10">
        <v>12.001500000000002</v>
      </c>
      <c r="L47" s="10">
        <v>12.899571428571427</v>
      </c>
      <c r="M47" s="10">
        <v>13.596937500000001</v>
      </c>
      <c r="N47" s="10">
        <v>14.118166666666667</v>
      </c>
      <c r="O47" s="10">
        <v>14.554199999999998</v>
      </c>
      <c r="P47" s="10">
        <v>15.670760000000003</v>
      </c>
      <c r="Q47" s="10">
        <v>16.445633333333333</v>
      </c>
      <c r="R47" s="10">
        <v>17.232085714285713</v>
      </c>
      <c r="S47" s="10">
        <v>17.856200000000001</v>
      </c>
      <c r="T47" s="10">
        <v>18.729960000000002</v>
      </c>
      <c r="U47" s="10">
        <v>19.60711666666667</v>
      </c>
      <c r="V47" s="10">
        <v>20.737837499999998</v>
      </c>
      <c r="W47" s="10">
        <v>21.434549999999998</v>
      </c>
      <c r="X47" s="10">
        <v>21.512274999999999</v>
      </c>
      <c r="Y47" s="15" t="str">
        <f t="shared" si="1"/>
        <v>Glarus</v>
      </c>
    </row>
    <row r="48" spans="1:25" ht="18.899999999999999" customHeight="1">
      <c r="A48" s="24" t="str">
        <f>'Page 9'!$A$24</f>
        <v>Zug</v>
      </c>
      <c r="B48" s="10">
        <v>0.20366666666666666</v>
      </c>
      <c r="C48" s="10">
        <v>0.54057142857142859</v>
      </c>
      <c r="D48" s="10">
        <v>0.96475</v>
      </c>
      <c r="E48" s="10">
        <v>1.7090000000000001</v>
      </c>
      <c r="F48" s="10">
        <v>2.2684999999999995</v>
      </c>
      <c r="G48" s="10">
        <v>3.032142857142857</v>
      </c>
      <c r="H48" s="10">
        <v>3.4000000000000004</v>
      </c>
      <c r="I48" s="10">
        <v>3.6993333333333336</v>
      </c>
      <c r="J48" s="10">
        <v>4.0670000000000002</v>
      </c>
      <c r="K48" s="10">
        <v>4.9325833333333335</v>
      </c>
      <c r="L48" s="10">
        <v>5.4975714285714288</v>
      </c>
      <c r="M48" s="10">
        <v>6.2556875000000014</v>
      </c>
      <c r="N48" s="10">
        <v>7.2798888888888902</v>
      </c>
      <c r="O48" s="10">
        <v>8.5746000000000002</v>
      </c>
      <c r="P48" s="10">
        <v>10.25272</v>
      </c>
      <c r="Q48" s="10">
        <v>10.957733333333335</v>
      </c>
      <c r="R48" s="10">
        <v>11.108799999999999</v>
      </c>
      <c r="S48" s="10">
        <v>11.198300000000001</v>
      </c>
      <c r="T48" s="10">
        <v>11.342640000000001</v>
      </c>
      <c r="U48" s="10">
        <v>11.438866666666666</v>
      </c>
      <c r="V48" s="10">
        <v>11.559150000000001</v>
      </c>
      <c r="W48" s="10">
        <v>11.631319999999999</v>
      </c>
      <c r="X48" s="10">
        <v>11.775659999999998</v>
      </c>
      <c r="Y48" s="15" t="str">
        <f t="shared" si="1"/>
        <v>Zug</v>
      </c>
    </row>
    <row r="49" spans="1:25" ht="18.899999999999999" customHeight="1">
      <c r="A49" s="24" t="str">
        <f>'Page 9'!$A$25</f>
        <v>Fribourg</v>
      </c>
      <c r="B49" s="10">
        <v>0.33333333333333337</v>
      </c>
      <c r="C49" s="10">
        <v>0.89171428571428579</v>
      </c>
      <c r="D49" s="10">
        <v>1.6312500000000001</v>
      </c>
      <c r="E49" s="10">
        <v>3.4049999999999998</v>
      </c>
      <c r="F49" s="10">
        <v>5.1059999999999999</v>
      </c>
      <c r="G49" s="10">
        <v>6.6878571428571423</v>
      </c>
      <c r="H49" s="10">
        <v>8.4803750000000004</v>
      </c>
      <c r="I49" s="10">
        <v>10.335222222222223</v>
      </c>
      <c r="J49" s="10">
        <v>12.075700000000001</v>
      </c>
      <c r="K49" s="10">
        <v>14.776333333333334</v>
      </c>
      <c r="L49" s="10">
        <v>16.125714285714285</v>
      </c>
      <c r="M49" s="10">
        <v>17.431812499999999</v>
      </c>
      <c r="N49" s="10">
        <v>18.263944444444444</v>
      </c>
      <c r="O49" s="10">
        <v>18.993149999999996</v>
      </c>
      <c r="P49" s="10">
        <v>20.728719999999999</v>
      </c>
      <c r="Q49" s="10">
        <v>22.2866</v>
      </c>
      <c r="R49" s="10">
        <v>23.575200000000006</v>
      </c>
      <c r="S49" s="10">
        <v>24.518625000000004</v>
      </c>
      <c r="T49" s="10">
        <v>24.921219999999998</v>
      </c>
      <c r="U49" s="10">
        <v>25.011183333333332</v>
      </c>
      <c r="V49" s="10">
        <v>25.123637499999994</v>
      </c>
      <c r="W49" s="10">
        <v>25.191109999999998</v>
      </c>
      <c r="X49" s="10">
        <v>25.326054999999997</v>
      </c>
      <c r="Y49" s="15" t="str">
        <f t="shared" si="1"/>
        <v>Fribourg</v>
      </c>
    </row>
    <row r="50" spans="1:25" ht="18.899999999999999" customHeight="1">
      <c r="A50" s="24" t="str">
        <f>'Page 9'!$A$26</f>
        <v>Solothurn</v>
      </c>
      <c r="B50" s="10">
        <v>0.26666666666666666</v>
      </c>
      <c r="C50" s="10">
        <v>1.9428571428571426</v>
      </c>
      <c r="D50" s="10">
        <v>3.44</v>
      </c>
      <c r="E50" s="10">
        <v>6.5920000000000005</v>
      </c>
      <c r="F50" s="10">
        <v>10.858666666666668</v>
      </c>
      <c r="G50" s="10">
        <v>11.748142857142858</v>
      </c>
      <c r="H50" s="10">
        <v>12.959250000000001</v>
      </c>
      <c r="I50" s="10">
        <v>13.961444444444442</v>
      </c>
      <c r="J50" s="10">
        <v>14.763200000000001</v>
      </c>
      <c r="K50" s="10">
        <v>16.122666666666671</v>
      </c>
      <c r="L50" s="10">
        <v>17.124571428571432</v>
      </c>
      <c r="M50" s="10">
        <v>17.982812500000001</v>
      </c>
      <c r="N50" s="10">
        <v>18.683888888888887</v>
      </c>
      <c r="O50" s="10">
        <v>19.244800000000005</v>
      </c>
      <c r="P50" s="10">
        <v>20.852</v>
      </c>
      <c r="Q50" s="10">
        <v>21.976666666666667</v>
      </c>
      <c r="R50" s="10">
        <v>22.78</v>
      </c>
      <c r="S50" s="10">
        <v>23.3825</v>
      </c>
      <c r="T50" s="10">
        <v>24.225999999999999</v>
      </c>
      <c r="U50" s="10">
        <v>24.788333333333334</v>
      </c>
      <c r="V50" s="10">
        <v>24.973750000000003</v>
      </c>
      <c r="W50" s="10">
        <v>25.019000000000002</v>
      </c>
      <c r="X50" s="10">
        <v>25.109500000000001</v>
      </c>
      <c r="Y50" s="15" t="str">
        <f t="shared" si="1"/>
        <v>Solothurn</v>
      </c>
    </row>
    <row r="51" spans="1:25" ht="18.899999999999999" customHeight="1">
      <c r="A51" s="24" t="str">
        <f>'Page 9'!$A$27</f>
        <v>Basel</v>
      </c>
      <c r="B51" s="215">
        <v>0</v>
      </c>
      <c r="C51" s="215">
        <v>0</v>
      </c>
      <c r="D51" s="215">
        <v>0</v>
      </c>
      <c r="E51" s="215">
        <v>1.6340000000000001</v>
      </c>
      <c r="F51" s="215">
        <v>5.3666666666666671</v>
      </c>
      <c r="G51" s="215">
        <v>8.0328571428571429</v>
      </c>
      <c r="H51" s="215">
        <v>10.032499999999999</v>
      </c>
      <c r="I51" s="215">
        <v>11.587777777777777</v>
      </c>
      <c r="J51" s="215">
        <v>12.831999999999999</v>
      </c>
      <c r="K51" s="215">
        <v>14.698333333333332</v>
      </c>
      <c r="L51" s="215">
        <v>16.03142857142857</v>
      </c>
      <c r="M51" s="215">
        <v>17.03125</v>
      </c>
      <c r="N51" s="215">
        <v>17.808888888888887</v>
      </c>
      <c r="O51" s="215">
        <v>18.431000000000001</v>
      </c>
      <c r="P51" s="215">
        <v>19.550799999999999</v>
      </c>
      <c r="Q51" s="215">
        <v>20.297333333333334</v>
      </c>
      <c r="R51" s="215">
        <v>20.830571428571428</v>
      </c>
      <c r="S51" s="215">
        <v>21.230499999999999</v>
      </c>
      <c r="T51" s="215">
        <v>22.222939999999998</v>
      </c>
      <c r="U51" s="215">
        <v>23.199116666666669</v>
      </c>
      <c r="V51" s="215">
        <v>24.419337500000001</v>
      </c>
      <c r="W51" s="215">
        <v>25.151470000000003</v>
      </c>
      <c r="X51" s="215">
        <v>26.615734999999997</v>
      </c>
      <c r="Y51" s="15" t="str">
        <f t="shared" si="1"/>
        <v>Basel</v>
      </c>
    </row>
    <row r="52" spans="1:25" ht="18.899999999999999" customHeight="1">
      <c r="A52" s="24" t="str">
        <f>'Page 9'!$A$28</f>
        <v>Liestal</v>
      </c>
      <c r="B52" s="215">
        <v>0</v>
      </c>
      <c r="C52" s="215">
        <v>0</v>
      </c>
      <c r="D52" s="215">
        <v>0</v>
      </c>
      <c r="E52" s="215">
        <v>0</v>
      </c>
      <c r="F52" s="215">
        <v>2.6074999999999999</v>
      </c>
      <c r="G52" s="215">
        <v>7.4764285714285714</v>
      </c>
      <c r="H52" s="215">
        <v>9.0241250000000015</v>
      </c>
      <c r="I52" s="215">
        <v>10.444222222222221</v>
      </c>
      <c r="J52" s="215">
        <v>11.6995</v>
      </c>
      <c r="K52" s="215">
        <v>13.761916666666666</v>
      </c>
      <c r="L52" s="215">
        <v>15.411142857142856</v>
      </c>
      <c r="M52" s="215">
        <v>16.779374999999998</v>
      </c>
      <c r="N52" s="215">
        <v>17.94511111111111</v>
      </c>
      <c r="O52" s="215">
        <v>18.9587</v>
      </c>
      <c r="P52" s="215">
        <v>20.969920000000002</v>
      </c>
      <c r="Q52" s="215">
        <v>22.380533333333336</v>
      </c>
      <c r="R52" s="215">
        <v>23.429914285714286</v>
      </c>
      <c r="S52" s="215">
        <v>24.248150000000003</v>
      </c>
      <c r="T52" s="215">
        <v>25.456679999999999</v>
      </c>
      <c r="U52" s="215">
        <v>26.320650000000001</v>
      </c>
      <c r="V52" s="215">
        <v>27.504275</v>
      </c>
      <c r="W52" s="215">
        <v>28.301959999999998</v>
      </c>
      <c r="X52" s="215">
        <v>30.324050000000003</v>
      </c>
      <c r="Y52" s="15" t="str">
        <f t="shared" si="1"/>
        <v>Liestal</v>
      </c>
    </row>
    <row r="53" spans="1:25" ht="18.899999999999999" customHeight="1">
      <c r="A53" s="24" t="str">
        <f>'Page 9'!$A$29</f>
        <v>Schaffhausen</v>
      </c>
      <c r="B53" s="10">
        <v>1.855</v>
      </c>
      <c r="C53" s="10">
        <v>3.004285714285714</v>
      </c>
      <c r="D53" s="10">
        <v>4.3724999999999996</v>
      </c>
      <c r="E53" s="10">
        <v>6.5490000000000004</v>
      </c>
      <c r="F53" s="10">
        <v>8.2625000000000011</v>
      </c>
      <c r="G53" s="10">
        <v>9.3321428571428573</v>
      </c>
      <c r="H53" s="10">
        <v>10.17375</v>
      </c>
      <c r="I53" s="10">
        <v>10.963333333333333</v>
      </c>
      <c r="J53" s="10">
        <v>11.8065</v>
      </c>
      <c r="K53" s="10">
        <v>13.1875</v>
      </c>
      <c r="L53" s="10">
        <v>14.517857142857144</v>
      </c>
      <c r="M53" s="10">
        <v>15.754687500000001</v>
      </c>
      <c r="N53" s="10">
        <v>16.754166666666666</v>
      </c>
      <c r="O53" s="10">
        <v>17.553750000000001</v>
      </c>
      <c r="P53" s="10">
        <v>18.992999999999999</v>
      </c>
      <c r="Q53" s="10">
        <v>20.057500000000001</v>
      </c>
      <c r="R53" s="10">
        <v>21.049285714285716</v>
      </c>
      <c r="S53" s="10">
        <v>21.793124999999996</v>
      </c>
      <c r="T53" s="10">
        <v>22.118199999999998</v>
      </c>
      <c r="U53" s="10">
        <v>22.144333333333332</v>
      </c>
      <c r="V53" s="10">
        <v>22.177</v>
      </c>
      <c r="W53" s="10">
        <v>22.1966</v>
      </c>
      <c r="X53" s="10">
        <v>22.235800000000001</v>
      </c>
      <c r="Y53" s="15" t="str">
        <f t="shared" si="1"/>
        <v>Schaffhausen</v>
      </c>
    </row>
    <row r="54" spans="1:25" ht="18.899999999999999" customHeight="1">
      <c r="A54" s="24" t="str">
        <f>'Page 9'!$A$30</f>
        <v>Herisau</v>
      </c>
      <c r="B54" s="10">
        <v>4.34</v>
      </c>
      <c r="C54" s="10">
        <v>5.7128571428571435</v>
      </c>
      <c r="D54" s="10">
        <v>6.7425000000000015</v>
      </c>
      <c r="E54" s="10">
        <v>8.0163999999999991</v>
      </c>
      <c r="F54" s="10">
        <v>8.9331666666666667</v>
      </c>
      <c r="G54" s="10">
        <v>9.9954285714285724</v>
      </c>
      <c r="H54" s="10">
        <v>10.791874999999999</v>
      </c>
      <c r="I54" s="10">
        <v>11.52511111111111</v>
      </c>
      <c r="J54" s="10">
        <v>12.195399999999999</v>
      </c>
      <c r="K54" s="10">
        <v>13.355833333333337</v>
      </c>
      <c r="L54" s="10">
        <v>14.32642857142857</v>
      </c>
      <c r="M54" s="10">
        <v>15.122187500000003</v>
      </c>
      <c r="N54" s="10">
        <v>15.792777777777777</v>
      </c>
      <c r="O54" s="10">
        <v>16.383500000000002</v>
      </c>
      <c r="P54" s="10">
        <v>17.465399999999999</v>
      </c>
      <c r="Q54" s="10">
        <v>18.300333333333334</v>
      </c>
      <c r="R54" s="10">
        <v>18.896714285714285</v>
      </c>
      <c r="S54" s="10">
        <v>19.344000000000001</v>
      </c>
      <c r="T54" s="10">
        <v>19.970200000000002</v>
      </c>
      <c r="U54" s="10">
        <v>20.015666666666668</v>
      </c>
      <c r="V54" s="10">
        <v>20.049250000000001</v>
      </c>
      <c r="W54" s="10">
        <v>20.069400000000005</v>
      </c>
      <c r="X54" s="10">
        <v>20.109700000000004</v>
      </c>
      <c r="Y54" s="15" t="str">
        <f t="shared" si="1"/>
        <v>Herisau</v>
      </c>
    </row>
    <row r="55" spans="1:25" ht="18.899999999999999" customHeight="1">
      <c r="A55" s="24" t="str">
        <f>'Page 9'!$A$31</f>
        <v>Appenzell</v>
      </c>
      <c r="B55" s="10">
        <v>3.58</v>
      </c>
      <c r="C55" s="10">
        <v>4.347142857142857</v>
      </c>
      <c r="D55" s="10">
        <v>5.1014999999999997</v>
      </c>
      <c r="E55" s="10">
        <v>6.444</v>
      </c>
      <c r="F55" s="10">
        <v>7.4435000000000002</v>
      </c>
      <c r="G55" s="10">
        <v>8.1727142857142852</v>
      </c>
      <c r="H55" s="10">
        <v>8.7262500000000003</v>
      </c>
      <c r="I55" s="10">
        <v>9.349777777777776</v>
      </c>
      <c r="J55" s="10">
        <v>9.9057999999999993</v>
      </c>
      <c r="K55" s="10">
        <v>10.689333333333336</v>
      </c>
      <c r="L55" s="10">
        <v>11.248928571428571</v>
      </c>
      <c r="M55" s="10">
        <v>11.722312500000001</v>
      </c>
      <c r="N55" s="10">
        <v>12.138222222222222</v>
      </c>
      <c r="O55" s="10">
        <v>12.519299999999999</v>
      </c>
      <c r="P55" s="10">
        <v>13.237439999999999</v>
      </c>
      <c r="Q55" s="10">
        <v>13.676766666666667</v>
      </c>
      <c r="R55" s="10">
        <v>13.896514285714288</v>
      </c>
      <c r="S55" s="10">
        <v>14.061325</v>
      </c>
      <c r="T55" s="10">
        <v>14.125260000000001</v>
      </c>
      <c r="U55" s="10">
        <v>14.157716666666664</v>
      </c>
      <c r="V55" s="10">
        <v>14.198287500000001</v>
      </c>
      <c r="W55" s="10">
        <v>14.222630000000002</v>
      </c>
      <c r="X55" s="10">
        <v>14.271315000000001</v>
      </c>
      <c r="Y55" s="15" t="str">
        <f t="shared" si="1"/>
        <v>Appenzell</v>
      </c>
    </row>
    <row r="56" spans="1:25" ht="18.899999999999999" customHeight="1">
      <c r="A56" s="24" t="str">
        <f>'Page 9'!$A$32</f>
        <v>St. Gall</v>
      </c>
      <c r="B56" s="10">
        <v>2.052</v>
      </c>
      <c r="C56" s="10">
        <v>3.3874285714285719</v>
      </c>
      <c r="D56" s="10">
        <v>4.8449999999999998</v>
      </c>
      <c r="E56" s="10">
        <v>6.8171999999999997</v>
      </c>
      <c r="F56" s="10">
        <v>8.4169999999999998</v>
      </c>
      <c r="G56" s="10">
        <v>9.6737142857142864</v>
      </c>
      <c r="H56" s="10">
        <v>11.314499999999999</v>
      </c>
      <c r="I56" s="10">
        <v>12.590666666666664</v>
      </c>
      <c r="J56" s="10">
        <v>13.611599999999999</v>
      </c>
      <c r="K56" s="10">
        <v>15.14875</v>
      </c>
      <c r="L56" s="10">
        <v>16.730357142857144</v>
      </c>
      <c r="M56" s="10">
        <v>17.916562500000001</v>
      </c>
      <c r="N56" s="10">
        <v>18.839166666666664</v>
      </c>
      <c r="O56" s="10">
        <v>19.600549999999998</v>
      </c>
      <c r="P56" s="10">
        <v>21.038439999999998</v>
      </c>
      <c r="Q56" s="10">
        <v>21.997033333333334</v>
      </c>
      <c r="R56" s="10">
        <v>22.681742857142854</v>
      </c>
      <c r="S56" s="10">
        <v>23.195274999999999</v>
      </c>
      <c r="T56" s="10">
        <v>23.914219999999997</v>
      </c>
      <c r="U56" s="10">
        <v>23.990833333333335</v>
      </c>
      <c r="V56" s="10">
        <v>24.049375000000001</v>
      </c>
      <c r="W56" s="10">
        <v>24.084500000000002</v>
      </c>
      <c r="X56" s="10">
        <v>24.154749999999996</v>
      </c>
      <c r="Y56" s="15" t="str">
        <f t="shared" si="1"/>
        <v>St. Gall</v>
      </c>
    </row>
    <row r="57" spans="1:25" ht="18.899999999999999" customHeight="1">
      <c r="A57" s="24" t="str">
        <f>'Page 9'!$A$33</f>
        <v>Chur</v>
      </c>
      <c r="B57" s="10">
        <v>0</v>
      </c>
      <c r="C57" s="10">
        <v>1.0342857142857143</v>
      </c>
      <c r="D57" s="10">
        <v>2.41</v>
      </c>
      <c r="E57" s="10">
        <v>4.984</v>
      </c>
      <c r="F57" s="10">
        <v>6.9</v>
      </c>
      <c r="G57" s="10">
        <v>8.1857142857142851</v>
      </c>
      <c r="H57" s="10">
        <v>9.2249999999999996</v>
      </c>
      <c r="I57" s="10">
        <v>10.184444444444445</v>
      </c>
      <c r="J57" s="10">
        <v>11.196</v>
      </c>
      <c r="K57" s="10">
        <v>12.64</v>
      </c>
      <c r="L57" s="10">
        <v>13.737142857142857</v>
      </c>
      <c r="M57" s="10">
        <v>14.605</v>
      </c>
      <c r="N57" s="10">
        <v>15.26888888888889</v>
      </c>
      <c r="O57" s="10">
        <v>15.828999999999999</v>
      </c>
      <c r="P57" s="10">
        <v>16.810400000000001</v>
      </c>
      <c r="Q57" s="10">
        <v>17.463333333333335</v>
      </c>
      <c r="R57" s="10">
        <v>18.015999999999998</v>
      </c>
      <c r="S57" s="10">
        <v>18.452999999999999</v>
      </c>
      <c r="T57" s="10">
        <v>19.063600000000001</v>
      </c>
      <c r="U57" s="10">
        <v>19.471</v>
      </c>
      <c r="V57" s="10">
        <v>19.98</v>
      </c>
      <c r="W57" s="10">
        <v>20.285399999999999</v>
      </c>
      <c r="X57" s="10">
        <v>20.8962</v>
      </c>
      <c r="Y57" s="15" t="str">
        <f t="shared" si="1"/>
        <v>Chur</v>
      </c>
    </row>
    <row r="58" spans="1:25" ht="18.899999999999999" customHeight="1">
      <c r="A58" s="24" t="str">
        <f>'Page 9'!$A$34</f>
        <v>Aarau</v>
      </c>
      <c r="B58" s="10">
        <v>0</v>
      </c>
      <c r="C58" s="10">
        <v>0.56314285714285717</v>
      </c>
      <c r="D58" s="10">
        <v>1.0527499999999999</v>
      </c>
      <c r="E58" s="10">
        <v>3.8348</v>
      </c>
      <c r="F58" s="10">
        <v>5.585</v>
      </c>
      <c r="G58" s="10">
        <v>7.1551428571428559</v>
      </c>
      <c r="H58" s="10">
        <v>8.6127500000000001</v>
      </c>
      <c r="I58" s="10">
        <v>9.5971111111111096</v>
      </c>
      <c r="J58" s="10">
        <v>10.429399999999999</v>
      </c>
      <c r="K58" s="10">
        <v>11.8645</v>
      </c>
      <c r="L58" s="10">
        <v>13.033571428571427</v>
      </c>
      <c r="M58" s="10">
        <v>14.036375000000001</v>
      </c>
      <c r="N58" s="10">
        <v>14.841222222222223</v>
      </c>
      <c r="O58" s="10">
        <v>15.485100000000001</v>
      </c>
      <c r="P58" s="10">
        <v>16.82328</v>
      </c>
      <c r="Q58" s="10">
        <v>17.752733333333332</v>
      </c>
      <c r="R58" s="10">
        <v>18.467828571428573</v>
      </c>
      <c r="S58" s="10">
        <v>19.099350000000001</v>
      </c>
      <c r="T58" s="10">
        <v>19.983479999999997</v>
      </c>
      <c r="U58" s="10">
        <v>20.572900000000001</v>
      </c>
      <c r="V58" s="10">
        <v>21.500074999999995</v>
      </c>
      <c r="W58" s="10">
        <v>22.128059999999998</v>
      </c>
      <c r="X58" s="10">
        <v>23.384029999999999</v>
      </c>
      <c r="Y58" s="15" t="str">
        <f t="shared" si="1"/>
        <v>Aarau</v>
      </c>
    </row>
    <row r="59" spans="1:25" ht="18.899999999999999" customHeight="1">
      <c r="A59" s="24" t="str">
        <f>'Page 9'!$A$35</f>
        <v>Frauenfeld</v>
      </c>
      <c r="B59" s="215">
        <v>0</v>
      </c>
      <c r="C59" s="215">
        <v>0.22342857142857139</v>
      </c>
      <c r="D59" s="215">
        <v>1.1857499999999999</v>
      </c>
      <c r="E59" s="215">
        <v>4.0624000000000011</v>
      </c>
      <c r="F59" s="215">
        <v>6.7333333333333325</v>
      </c>
      <c r="G59" s="215">
        <v>8.545285714285713</v>
      </c>
      <c r="H59" s="215">
        <v>9.9811249999999987</v>
      </c>
      <c r="I59" s="215">
        <v>10.955333333333336</v>
      </c>
      <c r="J59" s="215">
        <v>11.773800000000001</v>
      </c>
      <c r="K59" s="215">
        <v>12.936249999999999</v>
      </c>
      <c r="L59" s="215">
        <v>13.766714285714288</v>
      </c>
      <c r="M59" s="215">
        <v>14.413874999999997</v>
      </c>
      <c r="N59" s="215">
        <v>15.045833333333333</v>
      </c>
      <c r="O59" s="215">
        <v>15.633749999999999</v>
      </c>
      <c r="P59" s="215">
        <v>16.692</v>
      </c>
      <c r="Q59" s="215">
        <v>17.397499999999997</v>
      </c>
      <c r="R59" s="215">
        <v>18.076028571428569</v>
      </c>
      <c r="S59" s="215">
        <v>18.606524999999998</v>
      </c>
      <c r="T59" s="215">
        <v>19.349219999999999</v>
      </c>
      <c r="U59" s="215">
        <v>19.844349999999999</v>
      </c>
      <c r="V59" s="215">
        <v>20.463262500000003</v>
      </c>
      <c r="W59" s="215">
        <v>20.834610000000001</v>
      </c>
      <c r="X59" s="215">
        <v>21.577305000000003</v>
      </c>
      <c r="Y59" s="15" t="str">
        <f t="shared" si="1"/>
        <v>Frauenfeld</v>
      </c>
    </row>
    <row r="60" spans="1:25" ht="18.899999999999999" customHeight="1">
      <c r="A60" s="24" t="str">
        <f>'Page 9'!$A$36</f>
        <v>Bellinzona</v>
      </c>
      <c r="B60" s="10">
        <v>0.13333333333333333</v>
      </c>
      <c r="C60" s="10">
        <v>0.1142857142857143</v>
      </c>
      <c r="D60" s="10">
        <v>0.1</v>
      </c>
      <c r="E60" s="10">
        <v>1.0628</v>
      </c>
      <c r="F60" s="10">
        <v>2.7241666666666666</v>
      </c>
      <c r="G60" s="10">
        <v>3.5389999999999997</v>
      </c>
      <c r="H60" s="10">
        <v>5.6984999999999992</v>
      </c>
      <c r="I60" s="10">
        <v>7.5251111111111113</v>
      </c>
      <c r="J60" s="10">
        <v>9.6025999999999989</v>
      </c>
      <c r="K60" s="10">
        <v>11.462166666666665</v>
      </c>
      <c r="L60" s="10">
        <v>12.916285714285717</v>
      </c>
      <c r="M60" s="10">
        <v>14.179937500000001</v>
      </c>
      <c r="N60" s="10">
        <v>15.134166666666667</v>
      </c>
      <c r="O60" s="10">
        <v>16.019200000000001</v>
      </c>
      <c r="P60" s="10">
        <v>17.78688</v>
      </c>
      <c r="Q60" s="10">
        <v>19.110933333333335</v>
      </c>
      <c r="R60" s="10">
        <v>20.056714285714285</v>
      </c>
      <c r="S60" s="10">
        <v>20.779025000000001</v>
      </c>
      <c r="T60" s="10">
        <v>21.99372</v>
      </c>
      <c r="U60" s="10">
        <v>22.968450000000001</v>
      </c>
      <c r="V60" s="10">
        <v>24.293075000000002</v>
      </c>
      <c r="W60" s="10">
        <v>25.3141</v>
      </c>
      <c r="X60" s="10">
        <v>27.35615</v>
      </c>
      <c r="Y60" s="15" t="str">
        <f t="shared" si="1"/>
        <v>Bellinzona</v>
      </c>
    </row>
    <row r="61" spans="1:25" ht="18.899999999999999" customHeight="1">
      <c r="A61" s="24" t="str">
        <f>'Page 9'!$A$37</f>
        <v>Lausanne</v>
      </c>
      <c r="B61" s="215">
        <v>0</v>
      </c>
      <c r="C61" s="215">
        <v>0</v>
      </c>
      <c r="D61" s="215">
        <v>0</v>
      </c>
      <c r="E61" s="215">
        <v>0.72839999999999994</v>
      </c>
      <c r="F61" s="215">
        <v>3.6503333333333332</v>
      </c>
      <c r="G61" s="215">
        <v>7.0317142857142851</v>
      </c>
      <c r="H61" s="215">
        <v>10.011375000000001</v>
      </c>
      <c r="I61" s="215">
        <v>12.385888888888887</v>
      </c>
      <c r="J61" s="215">
        <v>14.668500000000002</v>
      </c>
      <c r="K61" s="215">
        <v>16.204916666666669</v>
      </c>
      <c r="L61" s="215">
        <v>17.192285714285717</v>
      </c>
      <c r="M61" s="215">
        <v>18.140062500000003</v>
      </c>
      <c r="N61" s="215">
        <v>18.97838888888889</v>
      </c>
      <c r="O61" s="215">
        <v>19.882549999999998</v>
      </c>
      <c r="P61" s="215">
        <v>21.628640000000001</v>
      </c>
      <c r="Q61" s="215">
        <v>22.998966666666664</v>
      </c>
      <c r="R61" s="215">
        <v>24.139228571428571</v>
      </c>
      <c r="S61" s="215">
        <v>25.149125000000002</v>
      </c>
      <c r="T61" s="215">
        <v>26.849240000000002</v>
      </c>
      <c r="U61" s="215">
        <v>28.295133333333332</v>
      </c>
      <c r="V61" s="215">
        <v>29.73</v>
      </c>
      <c r="W61" s="215">
        <v>29.783999999999999</v>
      </c>
      <c r="X61" s="215">
        <v>29.892000000000003</v>
      </c>
      <c r="Y61" s="15" t="str">
        <f t="shared" si="1"/>
        <v>Lausanne</v>
      </c>
    </row>
    <row r="62" spans="1:25" ht="18.899999999999999" customHeight="1">
      <c r="A62" s="24" t="str">
        <f>'Page 9'!$A$38</f>
        <v>Sion</v>
      </c>
      <c r="B62" s="10">
        <v>0.22666666666666668</v>
      </c>
      <c r="C62" s="10">
        <v>2.645142857142857</v>
      </c>
      <c r="D62" s="10">
        <v>3.1664999999999992</v>
      </c>
      <c r="E62" s="10">
        <v>4.3571999999999997</v>
      </c>
      <c r="F62" s="10">
        <v>5.7353333333333332</v>
      </c>
      <c r="G62" s="10">
        <v>7.9191428571428579</v>
      </c>
      <c r="H62" s="10">
        <v>8.894874999999999</v>
      </c>
      <c r="I62" s="10">
        <v>9.8170000000000002</v>
      </c>
      <c r="J62" s="10">
        <v>10.715</v>
      </c>
      <c r="K62" s="10">
        <v>12.443250000000001</v>
      </c>
      <c r="L62" s="10">
        <v>13.876571428571429</v>
      </c>
      <c r="M62" s="10">
        <v>15.236562499999998</v>
      </c>
      <c r="N62" s="10">
        <v>16.417833333333331</v>
      </c>
      <c r="O62" s="10">
        <v>17.670399999999997</v>
      </c>
      <c r="P62" s="10">
        <v>20.353400000000001</v>
      </c>
      <c r="Q62" s="10">
        <v>22.411533333333335</v>
      </c>
      <c r="R62" s="10">
        <v>23.208514285714283</v>
      </c>
      <c r="S62" s="10">
        <v>23.532450000000004</v>
      </c>
      <c r="T62" s="10">
        <v>24.028380000000002</v>
      </c>
      <c r="U62" s="10">
        <v>24.50288333333333</v>
      </c>
      <c r="V62" s="10">
        <v>25.146024999999998</v>
      </c>
      <c r="W62" s="10">
        <v>25.18282</v>
      </c>
      <c r="X62" s="10">
        <v>25.256410000000002</v>
      </c>
      <c r="Y62" s="15" t="str">
        <f t="shared" si="1"/>
        <v>Sion</v>
      </c>
    </row>
    <row r="63" spans="1:25" ht="18.899999999999999" customHeight="1">
      <c r="A63" s="24" t="str">
        <f>'Page 9'!$A$39</f>
        <v>Neuchâtel</v>
      </c>
      <c r="B63" s="10">
        <v>2.7866666666666666</v>
      </c>
      <c r="C63" s="10">
        <v>3.6914285714285713</v>
      </c>
      <c r="D63" s="10">
        <v>5.13</v>
      </c>
      <c r="E63" s="10">
        <v>8.0560000000000009</v>
      </c>
      <c r="F63" s="10">
        <v>9.8293333333333344</v>
      </c>
      <c r="G63" s="10">
        <v>11.4</v>
      </c>
      <c r="H63" s="10">
        <v>12.646875</v>
      </c>
      <c r="I63" s="10">
        <v>14.178222222222223</v>
      </c>
      <c r="J63" s="10">
        <v>15.428000000000001</v>
      </c>
      <c r="K63" s="10">
        <v>17.084166666666668</v>
      </c>
      <c r="L63" s="10">
        <v>18.402857142857144</v>
      </c>
      <c r="M63" s="10">
        <v>19.510625000000001</v>
      </c>
      <c r="N63" s="10">
        <v>20.477777777777778</v>
      </c>
      <c r="O63" s="10">
        <v>21.346499999999999</v>
      </c>
      <c r="P63" s="10">
        <v>23.2256</v>
      </c>
      <c r="Q63" s="10">
        <v>24.579666666666668</v>
      </c>
      <c r="R63" s="10">
        <v>25.639142857142854</v>
      </c>
      <c r="S63" s="10">
        <v>26.424250000000001</v>
      </c>
      <c r="T63" s="10">
        <v>26.6494</v>
      </c>
      <c r="U63" s="10">
        <v>26.799499999999998</v>
      </c>
      <c r="V63" s="10">
        <v>26.987124999999999</v>
      </c>
      <c r="W63" s="10">
        <v>27.099699999999999</v>
      </c>
      <c r="X63" s="10">
        <v>27.324850000000001</v>
      </c>
      <c r="Y63" s="15" t="str">
        <f t="shared" si="1"/>
        <v>Neuchâtel</v>
      </c>
    </row>
    <row r="64" spans="1:25" ht="18.899999999999999" customHeight="1">
      <c r="A64" s="24" t="str">
        <f>'Page 9'!$A$40</f>
        <v>Geneva</v>
      </c>
      <c r="B64" s="10">
        <v>0.16666666666666669</v>
      </c>
      <c r="C64" s="10">
        <v>0.14285714285714285</v>
      </c>
      <c r="D64" s="10">
        <v>0.125</v>
      </c>
      <c r="E64" s="10">
        <v>1.2447999999999999</v>
      </c>
      <c r="F64" s="10">
        <v>3.6669999999999994</v>
      </c>
      <c r="G64" s="10">
        <v>5.7335714285714285</v>
      </c>
      <c r="H64" s="10">
        <v>7.697000000000001</v>
      </c>
      <c r="I64" s="10">
        <v>9.1834444444444454</v>
      </c>
      <c r="J64" s="10">
        <v>10.7517</v>
      </c>
      <c r="K64" s="10">
        <v>13.2995</v>
      </c>
      <c r="L64" s="10">
        <v>15.143500000000001</v>
      </c>
      <c r="M64" s="10">
        <v>16.53</v>
      </c>
      <c r="N64" s="10">
        <v>17.702333333333335</v>
      </c>
      <c r="O64" s="10">
        <v>18.640150000000002</v>
      </c>
      <c r="P64" s="10">
        <v>20.328199999999999</v>
      </c>
      <c r="Q64" s="10">
        <v>21.589899999999997</v>
      </c>
      <c r="R64" s="10">
        <v>22.533057142857146</v>
      </c>
      <c r="S64" s="10">
        <v>23.365675</v>
      </c>
      <c r="T64" s="10">
        <v>24.63278</v>
      </c>
      <c r="U64" s="10">
        <v>25.611666666666665</v>
      </c>
      <c r="V64" s="10">
        <v>27.071687500000003</v>
      </c>
      <c r="W64" s="10">
        <v>28.126050000000003</v>
      </c>
      <c r="X64" s="10">
        <v>30.704559999999997</v>
      </c>
      <c r="Y64" s="15" t="str">
        <f t="shared" si="1"/>
        <v>Geneva</v>
      </c>
    </row>
    <row r="65" spans="1:25" ht="18.899999999999999" customHeight="1">
      <c r="A65" s="24" t="str">
        <f>'Page 9'!$A$41</f>
        <v>Delémont</v>
      </c>
      <c r="B65" s="215">
        <v>0</v>
      </c>
      <c r="C65" s="215">
        <v>0</v>
      </c>
      <c r="D65" s="215">
        <v>1.0427499999999998</v>
      </c>
      <c r="E65" s="215">
        <v>2.6343999999999999</v>
      </c>
      <c r="F65" s="215">
        <v>5.2046666666666672</v>
      </c>
      <c r="G65" s="215">
        <v>8.3049999999999997</v>
      </c>
      <c r="H65" s="215">
        <v>11.467124999999999</v>
      </c>
      <c r="I65" s="215">
        <v>13.320000000000002</v>
      </c>
      <c r="J65" s="215">
        <v>14.1067</v>
      </c>
      <c r="K65" s="215">
        <v>16.020333333333333</v>
      </c>
      <c r="L65" s="215">
        <v>17.387428571428572</v>
      </c>
      <c r="M65" s="215">
        <v>18.412624999999998</v>
      </c>
      <c r="N65" s="215">
        <v>19.255111111111109</v>
      </c>
      <c r="O65" s="215">
        <v>20.226899999999997</v>
      </c>
      <c r="P65" s="215">
        <v>21.976120000000002</v>
      </c>
      <c r="Q65" s="215">
        <v>23.14223333333333</v>
      </c>
      <c r="R65" s="215">
        <v>23.975200000000001</v>
      </c>
      <c r="S65" s="215">
        <v>24.643249999999998</v>
      </c>
      <c r="T65" s="215">
        <v>25.749879999999997</v>
      </c>
      <c r="U65" s="215">
        <v>26.487650000000002</v>
      </c>
      <c r="V65" s="215">
        <v>27.409837500000002</v>
      </c>
      <c r="W65" s="215">
        <v>27.963159999999998</v>
      </c>
      <c r="X65" s="215">
        <v>29.069790000000001</v>
      </c>
      <c r="Y65" s="15" t="str">
        <f t="shared" si="1"/>
        <v>Delémont</v>
      </c>
    </row>
    <row r="66" spans="1:25" ht="18.899999999999999" customHeight="1">
      <c r="A66" s="24"/>
      <c r="B66" s="200"/>
      <c r="C66" s="200"/>
      <c r="D66" s="200"/>
      <c r="E66" s="200"/>
      <c r="F66" s="200"/>
      <c r="G66" s="200"/>
      <c r="H66" s="200"/>
      <c r="I66" s="200"/>
      <c r="J66" s="200"/>
      <c r="K66" s="200"/>
      <c r="L66" s="200"/>
      <c r="M66" s="200"/>
      <c r="N66" s="200"/>
      <c r="O66" s="200"/>
      <c r="P66" s="200"/>
      <c r="Q66" s="200"/>
      <c r="R66" s="200"/>
      <c r="S66" s="200"/>
      <c r="T66" s="200"/>
      <c r="U66" s="200"/>
      <c r="V66" s="200"/>
      <c r="W66" s="200"/>
      <c r="X66" s="200"/>
      <c r="Y66" s="15"/>
    </row>
    <row r="67" spans="1:25" ht="18.899999999999999" customHeight="1">
      <c r="A67" s="24" t="str">
        <f>'Page 9'!$A$43</f>
        <v>Direct federal tax</v>
      </c>
      <c r="B67" s="215">
        <v>0</v>
      </c>
      <c r="C67" s="215">
        <v>0</v>
      </c>
      <c r="D67" s="215">
        <v>0</v>
      </c>
      <c r="E67" s="215">
        <v>0.24319999999999997</v>
      </c>
      <c r="F67" s="215">
        <v>0.33100000000000002</v>
      </c>
      <c r="G67" s="215">
        <v>0.39628571428571419</v>
      </c>
      <c r="H67" s="215">
        <v>0.45674999999999993</v>
      </c>
      <c r="I67" s="215">
        <v>0.54288888888888898</v>
      </c>
      <c r="J67" s="215">
        <v>0.75260000000000005</v>
      </c>
      <c r="K67" s="215">
        <v>1.0791666666666666</v>
      </c>
      <c r="L67" s="215">
        <v>1.3492857142857144</v>
      </c>
      <c r="M67" s="215">
        <v>1.7338750000000001</v>
      </c>
      <c r="N67" s="215">
        <v>2.2694444444444444</v>
      </c>
      <c r="O67" s="215">
        <v>2.7025000000000001</v>
      </c>
      <c r="P67" s="215">
        <v>3.8128800000000003</v>
      </c>
      <c r="Q67" s="215">
        <v>4.8318000000000003</v>
      </c>
      <c r="R67" s="215">
        <v>5.7129714285714295</v>
      </c>
      <c r="S67" s="215">
        <v>6.6092499999999994</v>
      </c>
      <c r="T67" s="215">
        <v>7.9273999999999996</v>
      </c>
      <c r="U67" s="215">
        <v>8.806166666666666</v>
      </c>
      <c r="V67" s="215">
        <v>9.9046249999999993</v>
      </c>
      <c r="W67" s="215">
        <v>10.563699999999999</v>
      </c>
      <c r="X67" s="215">
        <v>11.47011</v>
      </c>
      <c r="Y67" s="15" t="str">
        <f>A67</f>
        <v>Direct federal tax</v>
      </c>
    </row>
    <row r="68" spans="1:25" ht="18.899999999999999" customHeight="1">
      <c r="B68" s="203"/>
      <c r="C68" s="203"/>
      <c r="D68" s="203"/>
      <c r="E68" s="203"/>
      <c r="F68" s="203"/>
      <c r="G68" s="203"/>
      <c r="H68" s="203"/>
      <c r="I68" s="203"/>
      <c r="J68" s="203"/>
      <c r="K68" s="203"/>
      <c r="L68" s="203"/>
    </row>
    <row r="69" spans="1:25" ht="18.899999999999999" customHeight="1">
      <c r="B69" s="203"/>
      <c r="C69" s="203"/>
      <c r="D69" s="203"/>
      <c r="E69" s="203"/>
      <c r="F69" s="203"/>
      <c r="G69" s="203"/>
      <c r="H69" s="203"/>
      <c r="I69" s="203"/>
      <c r="J69" s="203"/>
      <c r="K69" s="203"/>
      <c r="L69" s="203"/>
    </row>
    <row r="70" spans="1:25" ht="18.899999999999999" customHeight="1">
      <c r="B70" s="203"/>
      <c r="C70" s="203"/>
      <c r="D70" s="203"/>
      <c r="E70" s="203"/>
      <c r="F70" s="203"/>
      <c r="G70" s="203"/>
      <c r="H70" s="203"/>
      <c r="I70" s="203"/>
      <c r="J70" s="203"/>
      <c r="K70" s="203"/>
      <c r="L70" s="203"/>
    </row>
    <row r="71" spans="1:25" ht="18.899999999999999" customHeight="1">
      <c r="B71" s="203"/>
      <c r="C71" s="203"/>
      <c r="D71" s="203"/>
      <c r="E71" s="203"/>
      <c r="F71" s="203"/>
      <c r="G71" s="203"/>
      <c r="H71" s="203"/>
      <c r="I71" s="203"/>
      <c r="J71" s="203"/>
      <c r="K71" s="203"/>
      <c r="L71" s="203"/>
    </row>
    <row r="72" spans="1:25" ht="18.899999999999999" customHeight="1">
      <c r="B72" s="203"/>
      <c r="C72" s="203"/>
      <c r="D72" s="203"/>
      <c r="E72" s="203"/>
      <c r="F72" s="203"/>
      <c r="G72" s="203"/>
      <c r="H72" s="203"/>
      <c r="I72" s="203"/>
      <c r="J72" s="203"/>
      <c r="K72" s="203"/>
      <c r="L72" s="203"/>
    </row>
    <row r="73" spans="1:25" ht="18.899999999999999" customHeight="1">
      <c r="B73" s="203"/>
      <c r="C73" s="203"/>
      <c r="D73" s="203"/>
      <c r="E73" s="203"/>
      <c r="F73" s="203"/>
      <c r="G73" s="203"/>
      <c r="H73" s="203"/>
      <c r="I73" s="203"/>
      <c r="J73" s="203"/>
      <c r="K73" s="203"/>
      <c r="L73" s="203"/>
    </row>
    <row r="74" spans="1:25" ht="18.899999999999999" customHeight="1">
      <c r="B74" s="203"/>
      <c r="C74" s="203"/>
      <c r="D74" s="203"/>
      <c r="E74" s="203"/>
      <c r="F74" s="203"/>
      <c r="G74" s="203"/>
      <c r="H74" s="203"/>
      <c r="I74" s="203"/>
      <c r="J74" s="203"/>
      <c r="K74" s="203"/>
      <c r="L74" s="203"/>
    </row>
    <row r="75" spans="1:25" ht="18.899999999999999" customHeight="1">
      <c r="B75" s="203"/>
      <c r="C75" s="203"/>
      <c r="D75" s="203"/>
      <c r="E75" s="203"/>
      <c r="F75" s="203"/>
      <c r="G75" s="203"/>
      <c r="H75" s="203"/>
      <c r="I75" s="203"/>
      <c r="J75" s="203"/>
      <c r="K75" s="203"/>
      <c r="L75" s="203"/>
    </row>
    <row r="76" spans="1:25">
      <c r="B76" s="203"/>
      <c r="C76" s="203"/>
      <c r="D76" s="203"/>
      <c r="E76" s="203"/>
      <c r="F76" s="203"/>
      <c r="G76" s="203"/>
      <c r="H76" s="203"/>
      <c r="I76" s="203"/>
      <c r="J76" s="203"/>
      <c r="K76" s="203"/>
      <c r="L76" s="203"/>
    </row>
    <row r="77" spans="1:25">
      <c r="B77" s="203"/>
      <c r="C77" s="203"/>
      <c r="D77" s="203"/>
      <c r="E77" s="203"/>
      <c r="F77" s="203"/>
      <c r="G77" s="203"/>
      <c r="H77" s="203"/>
      <c r="I77" s="203"/>
      <c r="J77" s="203"/>
      <c r="K77" s="203"/>
      <c r="L77" s="203"/>
    </row>
    <row r="78" spans="1:25">
      <c r="B78" s="203"/>
      <c r="C78" s="203"/>
      <c r="D78" s="203"/>
      <c r="E78" s="203"/>
      <c r="F78" s="203"/>
      <c r="G78" s="203"/>
      <c r="H78" s="203"/>
      <c r="I78" s="203"/>
      <c r="J78" s="203"/>
      <c r="K78" s="203"/>
      <c r="L78" s="203"/>
    </row>
    <row r="79" spans="1:25">
      <c r="B79" s="203"/>
      <c r="C79" s="203"/>
      <c r="D79" s="203"/>
      <c r="E79" s="203"/>
      <c r="F79" s="203"/>
      <c r="G79" s="203"/>
      <c r="H79" s="203"/>
      <c r="I79" s="203"/>
      <c r="J79" s="203"/>
      <c r="K79" s="203"/>
      <c r="L79" s="203"/>
    </row>
    <row r="80" spans="1:25">
      <c r="B80" s="203"/>
      <c r="C80" s="203"/>
      <c r="D80" s="203"/>
      <c r="E80" s="203"/>
      <c r="F80" s="203"/>
      <c r="G80" s="203"/>
      <c r="H80" s="203"/>
      <c r="I80" s="203"/>
      <c r="J80" s="203"/>
      <c r="K80" s="203"/>
      <c r="L80" s="203"/>
    </row>
    <row r="81" spans="2:12">
      <c r="B81" s="203"/>
      <c r="C81" s="203"/>
      <c r="D81" s="203"/>
      <c r="E81" s="203"/>
      <c r="F81" s="203"/>
      <c r="G81" s="203"/>
      <c r="H81" s="203"/>
      <c r="I81" s="203"/>
      <c r="J81" s="203"/>
      <c r="K81" s="203"/>
      <c r="L81" s="203"/>
    </row>
    <row r="82" spans="2:12">
      <c r="B82" s="203"/>
      <c r="C82" s="203"/>
      <c r="D82" s="203"/>
      <c r="E82" s="203"/>
      <c r="F82" s="203"/>
      <c r="G82" s="203"/>
      <c r="H82" s="203"/>
      <c r="I82" s="203"/>
      <c r="J82" s="203"/>
      <c r="K82" s="203"/>
      <c r="L82" s="203"/>
    </row>
    <row r="83" spans="2:12">
      <c r="B83" s="203"/>
      <c r="C83" s="203"/>
      <c r="D83" s="203"/>
      <c r="E83" s="203"/>
      <c r="F83" s="203"/>
      <c r="G83" s="203"/>
      <c r="H83" s="203"/>
      <c r="I83" s="203"/>
      <c r="J83" s="203"/>
      <c r="K83" s="203"/>
      <c r="L83" s="203"/>
    </row>
    <row r="84" spans="2:12">
      <c r="B84" s="203"/>
      <c r="C84" s="203"/>
      <c r="D84" s="203"/>
      <c r="E84" s="203"/>
      <c r="F84" s="203"/>
      <c r="G84" s="203"/>
      <c r="H84" s="203"/>
      <c r="I84" s="203"/>
      <c r="J84" s="203"/>
      <c r="K84" s="203"/>
      <c r="L84" s="203"/>
    </row>
    <row r="85" spans="2:12">
      <c r="B85" s="203"/>
      <c r="C85" s="203"/>
      <c r="D85" s="203"/>
      <c r="E85" s="203"/>
      <c r="F85" s="203"/>
      <c r="G85" s="203"/>
      <c r="H85" s="203"/>
      <c r="I85" s="203"/>
      <c r="J85" s="203"/>
      <c r="K85" s="203"/>
      <c r="L85" s="203"/>
    </row>
    <row r="86" spans="2:12">
      <c r="B86" s="203"/>
      <c r="C86" s="203"/>
      <c r="D86" s="203"/>
      <c r="E86" s="203"/>
      <c r="F86" s="203"/>
      <c r="G86" s="203"/>
      <c r="H86" s="203"/>
      <c r="I86" s="203"/>
      <c r="J86" s="203"/>
      <c r="K86" s="203"/>
      <c r="L86" s="203"/>
    </row>
    <row r="87" spans="2:12">
      <c r="B87" s="203"/>
      <c r="C87" s="203"/>
      <c r="D87" s="203"/>
      <c r="E87" s="203"/>
      <c r="F87" s="203"/>
      <c r="G87" s="203"/>
      <c r="H87" s="203"/>
      <c r="I87" s="203"/>
      <c r="J87" s="203"/>
      <c r="K87" s="203"/>
      <c r="L87" s="203"/>
    </row>
    <row r="88" spans="2:12">
      <c r="B88" s="203"/>
      <c r="C88" s="203"/>
      <c r="D88" s="203"/>
      <c r="E88" s="203"/>
      <c r="F88" s="203"/>
      <c r="G88" s="203"/>
      <c r="H88" s="203"/>
      <c r="I88" s="203"/>
      <c r="J88" s="203"/>
      <c r="K88" s="203"/>
      <c r="L88" s="203"/>
    </row>
    <row r="89" spans="2:12">
      <c r="B89" s="203"/>
      <c r="C89" s="203"/>
      <c r="D89" s="203"/>
      <c r="E89" s="203"/>
      <c r="F89" s="203"/>
      <c r="G89" s="203"/>
      <c r="H89" s="203"/>
      <c r="I89" s="203"/>
      <c r="J89" s="203"/>
      <c r="K89" s="203"/>
      <c r="L89" s="203"/>
    </row>
    <row r="90" spans="2:12">
      <c r="B90" s="203"/>
      <c r="C90" s="203"/>
      <c r="D90" s="203"/>
      <c r="E90" s="203"/>
      <c r="F90" s="203"/>
      <c r="G90" s="203"/>
      <c r="H90" s="203"/>
      <c r="I90" s="203"/>
      <c r="J90" s="203"/>
      <c r="K90" s="203"/>
      <c r="L90" s="203"/>
    </row>
    <row r="91" spans="2:12">
      <c r="B91" s="203"/>
      <c r="C91" s="203"/>
      <c r="D91" s="203"/>
      <c r="E91" s="203"/>
      <c r="F91" s="203"/>
      <c r="G91" s="203"/>
      <c r="H91" s="203"/>
      <c r="I91" s="203"/>
      <c r="J91" s="203"/>
      <c r="K91" s="203"/>
      <c r="L91" s="203"/>
    </row>
    <row r="92" spans="2:12">
      <c r="B92" s="203"/>
      <c r="C92" s="203"/>
      <c r="D92" s="203"/>
      <c r="E92" s="203"/>
      <c r="F92" s="203"/>
      <c r="G92" s="203"/>
      <c r="H92" s="203"/>
      <c r="I92" s="203"/>
      <c r="J92" s="203"/>
      <c r="K92" s="203"/>
      <c r="L92" s="203"/>
    </row>
    <row r="93" spans="2:12">
      <c r="B93" s="203"/>
      <c r="C93" s="203"/>
      <c r="D93" s="203"/>
      <c r="E93" s="203"/>
      <c r="F93" s="203"/>
      <c r="G93" s="203"/>
      <c r="H93" s="203"/>
      <c r="I93" s="203"/>
      <c r="J93" s="203"/>
      <c r="K93" s="203"/>
      <c r="L93" s="203"/>
    </row>
    <row r="94" spans="2:12">
      <c r="B94" s="203"/>
      <c r="C94" s="203"/>
      <c r="D94" s="203"/>
      <c r="E94" s="203"/>
      <c r="F94" s="203"/>
      <c r="G94" s="203"/>
      <c r="H94" s="203"/>
      <c r="I94" s="203"/>
      <c r="J94" s="203"/>
      <c r="K94" s="203"/>
      <c r="L94" s="203"/>
    </row>
    <row r="95" spans="2:12">
      <c r="B95" s="203"/>
      <c r="C95" s="203"/>
      <c r="D95" s="203"/>
      <c r="E95" s="203"/>
      <c r="F95" s="203"/>
      <c r="G95" s="203"/>
      <c r="H95" s="203"/>
      <c r="I95" s="203"/>
      <c r="J95" s="203"/>
      <c r="K95" s="203"/>
      <c r="L95" s="203"/>
    </row>
    <row r="96" spans="2:12">
      <c r="B96" s="203"/>
      <c r="C96" s="203"/>
      <c r="D96" s="203"/>
      <c r="E96" s="203"/>
      <c r="F96" s="203"/>
      <c r="G96" s="203"/>
      <c r="H96" s="203"/>
      <c r="I96" s="203"/>
      <c r="J96" s="203"/>
      <c r="K96" s="203"/>
      <c r="L96" s="203"/>
    </row>
    <row r="97" spans="2:12">
      <c r="B97" s="203"/>
      <c r="C97" s="203"/>
      <c r="D97" s="203"/>
      <c r="E97" s="203"/>
      <c r="F97" s="203"/>
      <c r="G97" s="203"/>
      <c r="H97" s="203"/>
      <c r="I97" s="203"/>
      <c r="J97" s="203"/>
      <c r="K97" s="203"/>
      <c r="L97" s="203"/>
    </row>
    <row r="98" spans="2:12">
      <c r="B98" s="203"/>
      <c r="C98" s="203"/>
      <c r="D98" s="203"/>
      <c r="E98" s="203"/>
      <c r="F98" s="203"/>
      <c r="G98" s="203"/>
      <c r="H98" s="203"/>
      <c r="I98" s="203"/>
      <c r="J98" s="203"/>
      <c r="K98" s="203"/>
      <c r="L98" s="203"/>
    </row>
    <row r="99" spans="2:12">
      <c r="B99" s="203"/>
      <c r="C99" s="203"/>
      <c r="D99" s="203"/>
      <c r="E99" s="203"/>
      <c r="F99" s="203"/>
      <c r="G99" s="203"/>
      <c r="H99" s="203"/>
      <c r="I99" s="203"/>
      <c r="J99" s="203"/>
      <c r="K99" s="203"/>
      <c r="L99" s="203"/>
    </row>
    <row r="100" spans="2:12">
      <c r="B100" s="203"/>
      <c r="C100" s="203"/>
      <c r="D100" s="203"/>
      <c r="E100" s="203"/>
      <c r="F100" s="203"/>
      <c r="G100" s="203"/>
      <c r="H100" s="203"/>
      <c r="I100" s="203"/>
      <c r="J100" s="203"/>
      <c r="K100" s="203"/>
      <c r="L100" s="203"/>
    </row>
    <row r="101" spans="2:12">
      <c r="B101" s="203"/>
      <c r="C101" s="203"/>
      <c r="D101" s="203"/>
      <c r="E101" s="203"/>
      <c r="F101" s="203"/>
      <c r="G101" s="203"/>
      <c r="H101" s="203"/>
      <c r="I101" s="203"/>
      <c r="J101" s="203"/>
      <c r="K101" s="203"/>
      <c r="L101" s="203"/>
    </row>
    <row r="102" spans="2:12">
      <c r="B102" s="203"/>
      <c r="C102" s="203"/>
      <c r="D102" s="203"/>
      <c r="E102" s="203"/>
      <c r="F102" s="203"/>
      <c r="G102" s="203"/>
      <c r="H102" s="203"/>
      <c r="I102" s="203"/>
      <c r="J102" s="203"/>
      <c r="K102" s="203"/>
      <c r="L102" s="203"/>
    </row>
    <row r="103" spans="2:12">
      <c r="B103" s="203"/>
      <c r="C103" s="203"/>
      <c r="D103" s="203"/>
      <c r="E103" s="203"/>
      <c r="F103" s="203"/>
      <c r="G103" s="203"/>
      <c r="H103" s="203"/>
      <c r="I103" s="203"/>
      <c r="J103" s="203"/>
      <c r="K103" s="203"/>
      <c r="L103" s="203"/>
    </row>
    <row r="104" spans="2:12">
      <c r="B104" s="203"/>
      <c r="C104" s="203"/>
      <c r="D104" s="203"/>
      <c r="E104" s="203"/>
      <c r="F104" s="203"/>
      <c r="G104" s="203"/>
      <c r="H104" s="203"/>
      <c r="I104" s="203"/>
      <c r="J104" s="203"/>
      <c r="K104" s="203"/>
      <c r="L104" s="203"/>
    </row>
    <row r="105" spans="2:12">
      <c r="B105" s="203"/>
      <c r="C105" s="203"/>
      <c r="D105" s="203"/>
      <c r="E105" s="203"/>
      <c r="F105" s="203"/>
      <c r="G105" s="203"/>
      <c r="H105" s="203"/>
      <c r="I105" s="203"/>
      <c r="J105" s="203"/>
      <c r="K105" s="203"/>
      <c r="L105" s="203"/>
    </row>
    <row r="106" spans="2:12">
      <c r="B106" s="203"/>
      <c r="C106" s="203"/>
      <c r="D106" s="203"/>
      <c r="E106" s="203"/>
      <c r="F106" s="203"/>
      <c r="G106" s="203"/>
      <c r="H106" s="203"/>
      <c r="I106" s="203"/>
      <c r="J106" s="203"/>
      <c r="K106" s="203"/>
      <c r="L106" s="203"/>
    </row>
    <row r="107" spans="2:12">
      <c r="B107" s="203"/>
      <c r="C107" s="203"/>
      <c r="D107" s="203"/>
      <c r="E107" s="203"/>
      <c r="F107" s="203"/>
      <c r="G107" s="203"/>
      <c r="H107" s="203"/>
      <c r="I107" s="203"/>
      <c r="J107" s="203"/>
      <c r="K107" s="203"/>
      <c r="L107" s="203"/>
    </row>
    <row r="108" spans="2:12">
      <c r="B108" s="203"/>
      <c r="C108" s="203"/>
      <c r="D108" s="203"/>
      <c r="E108" s="203"/>
      <c r="F108" s="203"/>
      <c r="G108" s="203"/>
      <c r="H108" s="203"/>
      <c r="I108" s="203"/>
      <c r="J108" s="203"/>
      <c r="K108" s="203"/>
      <c r="L108" s="203"/>
    </row>
    <row r="109" spans="2:12">
      <c r="B109" s="203"/>
      <c r="C109" s="203"/>
      <c r="D109" s="203"/>
      <c r="E109" s="203"/>
      <c r="F109" s="203"/>
      <c r="G109" s="203"/>
      <c r="H109" s="203"/>
      <c r="I109" s="203"/>
      <c r="J109" s="203"/>
      <c r="K109" s="203"/>
      <c r="L109" s="203"/>
    </row>
    <row r="110" spans="2:12">
      <c r="B110" s="203"/>
      <c r="C110" s="203"/>
      <c r="D110" s="203"/>
      <c r="E110" s="203"/>
      <c r="F110" s="203"/>
      <c r="G110" s="203"/>
      <c r="H110" s="203"/>
      <c r="I110" s="203"/>
      <c r="J110" s="203"/>
      <c r="K110" s="203"/>
      <c r="L110" s="203"/>
    </row>
    <row r="111" spans="2:12">
      <c r="B111" s="203"/>
      <c r="C111" s="203"/>
      <c r="D111" s="203"/>
      <c r="E111" s="203"/>
      <c r="F111" s="203"/>
      <c r="G111" s="203"/>
      <c r="H111" s="203"/>
      <c r="I111" s="203"/>
      <c r="J111" s="203"/>
      <c r="K111" s="203"/>
      <c r="L111" s="203"/>
    </row>
    <row r="112" spans="2:12">
      <c r="B112" s="203"/>
      <c r="C112" s="203"/>
      <c r="D112" s="203"/>
      <c r="E112" s="203"/>
      <c r="F112" s="203"/>
      <c r="G112" s="203"/>
      <c r="H112" s="203"/>
      <c r="I112" s="203"/>
      <c r="J112" s="203"/>
      <c r="K112" s="203"/>
      <c r="L112" s="203"/>
    </row>
    <row r="113" spans="2:12">
      <c r="B113" s="203"/>
      <c r="C113" s="203"/>
      <c r="D113" s="203"/>
      <c r="E113" s="203"/>
      <c r="F113" s="203"/>
      <c r="G113" s="203"/>
      <c r="H113" s="203"/>
      <c r="I113" s="203"/>
      <c r="J113" s="203"/>
      <c r="K113" s="203"/>
      <c r="L113" s="203"/>
    </row>
    <row r="114" spans="2:12">
      <c r="B114" s="203"/>
      <c r="C114" s="203"/>
      <c r="D114" s="203"/>
      <c r="E114" s="203"/>
      <c r="F114" s="203"/>
      <c r="G114" s="203"/>
      <c r="H114" s="203"/>
      <c r="I114" s="203"/>
      <c r="J114" s="203"/>
      <c r="K114" s="203"/>
      <c r="L114" s="203"/>
    </row>
    <row r="115" spans="2:12">
      <c r="B115" s="203"/>
      <c r="C115" s="203"/>
      <c r="D115" s="203"/>
      <c r="E115" s="203"/>
      <c r="F115" s="203"/>
      <c r="G115" s="203"/>
      <c r="H115" s="203"/>
      <c r="I115" s="203"/>
      <c r="J115" s="203"/>
      <c r="K115" s="203"/>
      <c r="L115" s="203"/>
    </row>
    <row r="116" spans="2:12">
      <c r="B116" s="203"/>
      <c r="C116" s="203"/>
      <c r="D116" s="203"/>
      <c r="E116" s="203"/>
      <c r="F116" s="203"/>
      <c r="G116" s="203"/>
      <c r="H116" s="203"/>
      <c r="I116" s="203"/>
      <c r="J116" s="203"/>
      <c r="K116" s="203"/>
      <c r="L116" s="203"/>
    </row>
    <row r="117" spans="2:12">
      <c r="B117" s="203"/>
      <c r="C117" s="203"/>
      <c r="D117" s="203"/>
      <c r="E117" s="203"/>
      <c r="F117" s="203"/>
      <c r="G117" s="203"/>
      <c r="H117" s="203"/>
      <c r="I117" s="203"/>
      <c r="J117" s="203"/>
      <c r="K117" s="203"/>
      <c r="L117" s="203"/>
    </row>
    <row r="118" spans="2:12">
      <c r="B118" s="203"/>
      <c r="C118" s="203"/>
      <c r="D118" s="203"/>
      <c r="E118" s="203"/>
      <c r="F118" s="203"/>
      <c r="G118" s="203"/>
      <c r="H118" s="203"/>
      <c r="I118" s="203"/>
      <c r="J118" s="203"/>
      <c r="K118" s="203"/>
      <c r="L118" s="203"/>
    </row>
    <row r="119" spans="2:12">
      <c r="B119" s="203"/>
      <c r="C119" s="203"/>
      <c r="D119" s="203"/>
      <c r="E119" s="203"/>
      <c r="F119" s="203"/>
      <c r="G119" s="203"/>
      <c r="H119" s="203"/>
      <c r="I119" s="203"/>
      <c r="J119" s="203"/>
      <c r="K119" s="203"/>
      <c r="L119" s="203"/>
    </row>
    <row r="120" spans="2:12">
      <c r="B120" s="203"/>
      <c r="C120" s="203"/>
      <c r="D120" s="203"/>
      <c r="E120" s="203"/>
      <c r="F120" s="203"/>
      <c r="G120" s="203"/>
      <c r="H120" s="203"/>
      <c r="I120" s="203"/>
      <c r="J120" s="203"/>
      <c r="K120" s="203"/>
      <c r="L120" s="203"/>
    </row>
  </sheetData>
  <mergeCells count="6">
    <mergeCell ref="M9:X9"/>
    <mergeCell ref="M39:X39"/>
    <mergeCell ref="B39:L39"/>
    <mergeCell ref="B6:L6"/>
    <mergeCell ref="M6:X6"/>
    <mergeCell ref="B9:L9"/>
  </mergeCells>
  <phoneticPr fontId="7" type="noConversion"/>
  <printOptions horizontalCentered="1"/>
  <pageMargins left="0.39370078740157483" right="0.39370078740157483" top="0.59055118110236227" bottom="0.59055118110236227" header="0.39370078740157483" footer="0.39370078740157483"/>
  <pageSetup paperSize="9" scale="53" fitToWidth="2" orientation="portrait" r:id="rId1"/>
  <headerFooter alignWithMargins="0">
    <oddHeader>&amp;C&amp;"Helvetica,Fett"&amp;12 2010</oddHeader>
    <oddFooter xml:space="preserve">&amp;C&amp;"Helvetica,Standard" Eidg. Steuerverwaltung  -  Administration fédérale des contributions  -  Amministrazione federale delle contribuzioni&amp;R38 - 39 </oddFooter>
  </headerFooter>
  <colBreaks count="1" manualBreakCount="1">
    <brk id="12" max="67" man="1"/>
  </colBreak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21">
    <tabColor indexed="43"/>
  </sheetPr>
  <dimension ref="A1:Q67"/>
  <sheetViews>
    <sheetView zoomScale="75" workbookViewId="0"/>
  </sheetViews>
  <sheetFormatPr baseColWidth="10" defaultColWidth="10.33203125" defaultRowHeight="7.8"/>
  <cols>
    <col min="1" max="1" width="9.109375" style="594" customWidth="1"/>
    <col min="2" max="2" width="20.33203125" style="594" customWidth="1"/>
    <col min="3" max="3" width="4.5546875" style="594" customWidth="1"/>
    <col min="4" max="4" width="13.44140625" style="595" customWidth="1"/>
    <col min="5" max="5" width="7.5546875" style="594" customWidth="1"/>
    <col min="6" max="6" width="10.33203125" style="594" customWidth="1"/>
    <col min="7" max="7" width="8.88671875" style="594" customWidth="1"/>
    <col min="8" max="8" width="8.6640625" style="594" customWidth="1"/>
    <col min="9" max="9" width="4.109375" style="594" customWidth="1"/>
    <col min="10" max="10" width="8.5546875" style="595" customWidth="1"/>
    <col min="11" max="11" width="20" style="596" customWidth="1"/>
    <col min="12" max="12" width="4" style="595" customWidth="1"/>
    <col min="13" max="13" width="8.33203125" style="595" customWidth="1"/>
    <col min="14" max="14" width="6.5546875" style="595" customWidth="1"/>
    <col min="15" max="16384" width="10.33203125" style="595"/>
  </cols>
  <sheetData>
    <row r="1" spans="1:17" s="725" customFormat="1" ht="18.75" customHeight="1">
      <c r="A1" s="567" t="s">
        <v>107</v>
      </c>
      <c r="B1" s="567"/>
      <c r="C1" s="567"/>
      <c r="D1" s="568"/>
      <c r="E1" s="567"/>
      <c r="F1" s="567"/>
      <c r="G1" s="567"/>
      <c r="H1" s="569"/>
      <c r="I1" s="567"/>
      <c r="J1" s="568"/>
      <c r="K1" s="718"/>
      <c r="L1" s="568"/>
      <c r="M1" s="568"/>
    </row>
    <row r="2" spans="1:17" ht="15" customHeight="1"/>
    <row r="3" spans="1:17" ht="15" customHeight="1"/>
    <row r="4" spans="1:17" s="574" customFormat="1" ht="18.899999999999999" customHeight="1">
      <c r="A4" s="506" t="s">
        <v>360</v>
      </c>
      <c r="B4" s="506"/>
      <c r="C4" s="506"/>
      <c r="D4" s="506"/>
      <c r="E4" s="506"/>
      <c r="F4" s="506"/>
      <c r="G4" s="506"/>
      <c r="H4" s="506"/>
      <c r="I4" s="506"/>
      <c r="J4" s="507"/>
      <c r="K4" s="508"/>
      <c r="L4" s="507"/>
      <c r="M4" s="507"/>
      <c r="P4" s="506"/>
      <c r="Q4" s="506"/>
    </row>
    <row r="5" spans="1:17" s="574" customFormat="1" ht="18.899999999999999" customHeight="1">
      <c r="A5" s="506"/>
      <c r="B5" s="506"/>
      <c r="C5" s="506"/>
      <c r="D5" s="506"/>
      <c r="E5" s="506"/>
      <c r="F5" s="506"/>
      <c r="G5" s="506"/>
      <c r="H5" s="506"/>
      <c r="I5" s="506"/>
      <c r="J5" s="507"/>
      <c r="K5" s="508"/>
      <c r="L5" s="507"/>
      <c r="M5" s="507"/>
      <c r="P5" s="503"/>
      <c r="Q5" s="503"/>
    </row>
    <row r="6" spans="1:17" s="726" customFormat="1" ht="18.899999999999999" customHeight="1">
      <c r="A6" s="544" t="s">
        <v>291</v>
      </c>
      <c r="B6" s="506"/>
      <c r="C6" s="506"/>
      <c r="D6" s="506"/>
      <c r="E6" s="506"/>
      <c r="F6" s="507"/>
      <c r="G6" s="506"/>
      <c r="H6" s="506"/>
      <c r="I6" s="506"/>
      <c r="J6" s="507"/>
      <c r="K6" s="508"/>
      <c r="L6" s="507"/>
      <c r="M6" s="507"/>
      <c r="P6" s="503"/>
      <c r="Q6" s="503"/>
    </row>
    <row r="7" spans="1:17" s="726" customFormat="1" ht="18.899999999999999" customHeight="1">
      <c r="A7" s="506"/>
      <c r="B7" s="506"/>
      <c r="C7" s="506"/>
      <c r="D7" s="506"/>
      <c r="E7" s="506"/>
      <c r="F7" s="506"/>
      <c r="G7" s="506"/>
      <c r="H7" s="506"/>
      <c r="I7" s="506"/>
      <c r="J7" s="507"/>
      <c r="K7" s="508"/>
      <c r="L7" s="507"/>
      <c r="M7" s="507"/>
      <c r="P7" s="544"/>
      <c r="Q7" s="506"/>
    </row>
    <row r="8" spans="1:17" s="726" customFormat="1" ht="18.899999999999999" customHeight="1">
      <c r="A8" s="506" t="s">
        <v>220</v>
      </c>
      <c r="B8" s="506"/>
      <c r="C8" s="506"/>
      <c r="D8" s="506"/>
      <c r="E8" s="506"/>
      <c r="F8" s="507"/>
      <c r="G8" s="507"/>
      <c r="H8" s="506"/>
      <c r="I8" s="506"/>
      <c r="J8" s="507"/>
      <c r="K8" s="508"/>
      <c r="L8" s="507"/>
      <c r="M8" s="507"/>
      <c r="P8" s="506"/>
      <c r="Q8" s="506"/>
    </row>
    <row r="9" spans="1:17" s="726" customFormat="1" ht="18.899999999999999" customHeight="1">
      <c r="A9" s="511" t="s">
        <v>295</v>
      </c>
      <c r="B9" s="512"/>
      <c r="C9" s="512"/>
      <c r="D9" s="506"/>
      <c r="E9" s="506"/>
      <c r="F9" s="507"/>
      <c r="G9" s="507"/>
      <c r="H9" s="511"/>
      <c r="I9" s="512"/>
      <c r="J9" s="507"/>
      <c r="K9" s="508"/>
      <c r="L9" s="507"/>
      <c r="M9" s="507"/>
      <c r="P9" s="506"/>
      <c r="Q9" s="506"/>
    </row>
    <row r="10" spans="1:17" s="726" customFormat="1" ht="18.899999999999999" customHeight="1">
      <c r="A10" s="506" t="s">
        <v>296</v>
      </c>
      <c r="B10" s="506"/>
      <c r="C10" s="506"/>
      <c r="D10" s="506"/>
      <c r="E10" s="506"/>
      <c r="F10" s="507"/>
      <c r="G10" s="507"/>
      <c r="H10" s="506"/>
      <c r="I10" s="506"/>
      <c r="J10" s="507"/>
      <c r="K10" s="508"/>
      <c r="L10" s="507"/>
      <c r="M10" s="507"/>
      <c r="P10" s="506"/>
      <c r="Q10" s="506"/>
    </row>
    <row r="11" spans="1:17" s="726" customFormat="1" ht="18.899999999999999" customHeight="1">
      <c r="A11" s="719" t="s">
        <v>290</v>
      </c>
      <c r="B11" s="506"/>
      <c r="C11" s="506"/>
      <c r="D11" s="506"/>
      <c r="E11" s="506"/>
      <c r="F11" s="506" t="s">
        <v>217</v>
      </c>
      <c r="G11" s="506"/>
      <c r="H11" s="719"/>
      <c r="I11" s="506"/>
      <c r="J11" s="507"/>
      <c r="K11" s="508"/>
      <c r="L11" s="507"/>
      <c r="M11" s="507"/>
      <c r="P11" s="506"/>
      <c r="Q11" s="506"/>
    </row>
    <row r="12" spans="1:17" s="726" customFormat="1" ht="18.899999999999999" customHeight="1">
      <c r="A12" s="506"/>
      <c r="B12" s="506"/>
      <c r="C12" s="506"/>
      <c r="D12" s="506"/>
      <c r="E12" s="506"/>
      <c r="F12" s="506"/>
      <c r="G12" s="506"/>
      <c r="H12" s="506"/>
      <c r="I12" s="506"/>
      <c r="J12" s="507"/>
      <c r="K12" s="508"/>
      <c r="L12" s="507"/>
      <c r="M12" s="507"/>
      <c r="P12" s="511"/>
      <c r="Q12" s="512"/>
    </row>
    <row r="13" spans="1:17" s="726" customFormat="1" ht="18.899999999999999" customHeight="1">
      <c r="A13" s="511" t="s">
        <v>292</v>
      </c>
      <c r="B13" s="512"/>
      <c r="C13" s="512"/>
      <c r="D13" s="506"/>
      <c r="E13" s="506"/>
      <c r="F13" s="507"/>
      <c r="G13" s="507"/>
      <c r="H13" s="511"/>
      <c r="I13" s="512"/>
      <c r="J13" s="507"/>
      <c r="K13" s="508"/>
      <c r="L13" s="507"/>
      <c r="M13" s="507"/>
      <c r="P13" s="506"/>
      <c r="Q13" s="506"/>
    </row>
    <row r="14" spans="1:17" s="726" customFormat="1" ht="18.899999999999999" customHeight="1">
      <c r="A14" s="506" t="s">
        <v>217</v>
      </c>
      <c r="B14" s="506"/>
      <c r="C14" s="506"/>
      <c r="D14" s="506"/>
      <c r="E14" s="506"/>
      <c r="F14" s="507"/>
      <c r="G14" s="507"/>
      <c r="H14" s="544"/>
      <c r="I14" s="506"/>
      <c r="J14" s="507"/>
      <c r="K14" s="508"/>
      <c r="L14" s="507"/>
      <c r="M14" s="507"/>
      <c r="P14" s="719"/>
      <c r="Q14" s="506"/>
    </row>
    <row r="15" spans="1:17" s="726" customFormat="1" ht="18.899999999999999" customHeight="1">
      <c r="A15" s="506"/>
      <c r="B15" s="506"/>
      <c r="C15" s="506"/>
      <c r="D15" s="506"/>
      <c r="E15" s="506"/>
      <c r="F15" s="506"/>
      <c r="G15" s="506"/>
      <c r="H15" s="506"/>
      <c r="I15" s="506"/>
      <c r="J15" s="507"/>
      <c r="K15" s="727"/>
      <c r="L15" s="507"/>
      <c r="M15" s="507"/>
      <c r="P15" s="506"/>
      <c r="Q15" s="506"/>
    </row>
    <row r="16" spans="1:17" s="726" customFormat="1" ht="18.899999999999999" customHeight="1">
      <c r="A16" s="506" t="s">
        <v>240</v>
      </c>
      <c r="B16" s="506"/>
      <c r="C16" s="506"/>
      <c r="D16" s="506"/>
      <c r="E16" s="506"/>
      <c r="F16" s="507"/>
      <c r="G16" s="506"/>
      <c r="H16" s="506"/>
      <c r="I16" s="506"/>
      <c r="J16" s="507"/>
      <c r="K16" s="508"/>
      <c r="L16" s="507"/>
      <c r="M16" s="507"/>
      <c r="P16" s="506"/>
      <c r="Q16" s="506"/>
    </row>
    <row r="17" spans="1:17" s="726" customFormat="1" ht="18.899999999999999" customHeight="1">
      <c r="A17" s="506"/>
      <c r="B17" s="506"/>
      <c r="C17" s="506"/>
      <c r="D17" s="506"/>
      <c r="E17" s="506"/>
      <c r="F17" s="506"/>
      <c r="G17" s="506"/>
      <c r="H17" s="506"/>
      <c r="I17" s="506"/>
      <c r="J17" s="507"/>
      <c r="K17" s="508"/>
      <c r="L17" s="507"/>
      <c r="M17" s="507"/>
      <c r="P17" s="511"/>
      <c r="Q17" s="512"/>
    </row>
    <row r="18" spans="1:17" s="726" customFormat="1" ht="18.899999999999999" customHeight="1">
      <c r="A18" s="506" t="s">
        <v>293</v>
      </c>
      <c r="B18" s="506"/>
      <c r="C18" s="506"/>
      <c r="D18" s="507"/>
      <c r="E18" s="507"/>
      <c r="F18" s="514">
        <v>50000</v>
      </c>
      <c r="G18" s="506" t="s">
        <v>63</v>
      </c>
      <c r="H18" s="506"/>
      <c r="I18" s="506"/>
      <c r="J18" s="506"/>
      <c r="K18" s="506"/>
      <c r="L18" s="507"/>
      <c r="M18" s="507"/>
      <c r="O18" s="728"/>
      <c r="P18" s="506"/>
      <c r="Q18" s="506"/>
    </row>
    <row r="19" spans="1:17" s="726" customFormat="1" ht="18.899999999999999" customHeight="1">
      <c r="A19" s="729"/>
      <c r="B19" s="729"/>
      <c r="C19" s="729"/>
      <c r="F19" s="730"/>
      <c r="G19" s="729"/>
      <c r="H19" s="729"/>
      <c r="I19" s="729"/>
      <c r="J19" s="729"/>
      <c r="K19" s="731"/>
      <c r="O19" s="728"/>
      <c r="P19" s="506"/>
      <c r="Q19" s="506"/>
    </row>
    <row r="20" spans="1:17" s="726" customFormat="1" ht="18.899999999999999" customHeight="1">
      <c r="A20" s="506" t="s">
        <v>222</v>
      </c>
      <c r="B20" s="506"/>
      <c r="C20" s="506"/>
      <c r="D20" s="507"/>
      <c r="E20" s="507"/>
      <c r="F20" s="514"/>
      <c r="G20" s="506"/>
      <c r="H20" s="506"/>
      <c r="I20" s="506"/>
      <c r="J20" s="506"/>
      <c r="K20" s="506"/>
      <c r="L20" s="507"/>
      <c r="M20" s="507"/>
      <c r="N20" s="507"/>
      <c r="O20" s="508"/>
      <c r="P20" s="506"/>
      <c r="Q20" s="506"/>
    </row>
    <row r="21" spans="1:17" s="726" customFormat="1" ht="18.899999999999999" customHeight="1">
      <c r="A21" s="506"/>
      <c r="B21" s="506"/>
      <c r="C21" s="506"/>
      <c r="D21" s="507"/>
      <c r="E21" s="507"/>
      <c r="F21" s="514"/>
      <c r="G21" s="506"/>
      <c r="H21" s="506"/>
      <c r="I21" s="506"/>
      <c r="J21" s="506"/>
      <c r="K21" s="506"/>
      <c r="L21" s="507"/>
      <c r="M21" s="507"/>
      <c r="N21" s="507"/>
      <c r="O21" s="508"/>
      <c r="P21" s="506"/>
      <c r="Q21" s="506"/>
    </row>
    <row r="22" spans="1:17" s="726" customFormat="1" ht="18.899999999999999" customHeight="1">
      <c r="A22" s="720"/>
      <c r="B22" s="506" t="s">
        <v>235</v>
      </c>
      <c r="C22" s="506"/>
      <c r="D22" s="507"/>
      <c r="E22" s="507"/>
      <c r="F22" s="517">
        <v>7800</v>
      </c>
      <c r="G22" s="518" t="s">
        <v>63</v>
      </c>
      <c r="H22" s="720"/>
      <c r="I22" s="506"/>
      <c r="J22" s="506"/>
      <c r="K22" s="506"/>
      <c r="L22" s="507"/>
      <c r="M22" s="507"/>
      <c r="N22" s="507"/>
      <c r="O22" s="508"/>
      <c r="P22" s="506"/>
      <c r="Q22" s="506"/>
    </row>
    <row r="23" spans="1:17" s="726" customFormat="1" ht="18.899999999999999" customHeight="1">
      <c r="A23" s="519"/>
      <c r="B23" s="506" t="s">
        <v>234</v>
      </c>
      <c r="C23" s="506"/>
      <c r="D23" s="507"/>
      <c r="E23" s="507"/>
      <c r="F23" s="520"/>
      <c r="G23" s="521"/>
      <c r="H23" s="519"/>
      <c r="I23" s="506"/>
      <c r="J23" s="506"/>
      <c r="K23" s="506"/>
      <c r="L23" s="507"/>
      <c r="M23" s="507"/>
      <c r="N23" s="507"/>
      <c r="O23" s="508"/>
      <c r="P23" s="506"/>
      <c r="Q23" s="506"/>
    </row>
    <row r="24" spans="1:17" s="726" customFormat="1" ht="18.899999999999999" customHeight="1">
      <c r="A24" s="720"/>
      <c r="B24" s="507"/>
      <c r="C24" s="507"/>
      <c r="D24" s="507"/>
      <c r="E24" s="507"/>
      <c r="F24" s="732"/>
      <c r="G24" s="733"/>
      <c r="H24" s="720"/>
      <c r="I24" s="506"/>
      <c r="J24" s="506"/>
      <c r="K24" s="506"/>
      <c r="L24" s="507"/>
      <c r="M24" s="507"/>
      <c r="N24" s="507"/>
      <c r="O24" s="508"/>
      <c r="P24" s="506"/>
      <c r="Q24" s="506"/>
    </row>
    <row r="25" spans="1:17" s="726" customFormat="1" ht="18.899999999999999" customHeight="1">
      <c r="A25" s="720"/>
      <c r="B25" s="506" t="s">
        <v>269</v>
      </c>
      <c r="C25" s="506"/>
      <c r="D25" s="507"/>
      <c r="E25" s="507"/>
      <c r="F25" s="580">
        <v>1584</v>
      </c>
      <c r="G25" s="523" t="s">
        <v>63</v>
      </c>
      <c r="H25" s="720"/>
      <c r="I25" s="506"/>
      <c r="J25" s="506"/>
      <c r="K25" s="506"/>
      <c r="L25" s="507"/>
      <c r="M25" s="507"/>
      <c r="N25" s="507"/>
      <c r="O25" s="524"/>
      <c r="P25" s="506"/>
      <c r="Q25" s="506"/>
    </row>
    <row r="26" spans="1:17" s="726" customFormat="1" ht="18.899999999999999" customHeight="1">
      <c r="A26" s="720"/>
      <c r="B26" s="506"/>
      <c r="C26" s="506"/>
      <c r="D26" s="507"/>
      <c r="E26" s="507"/>
      <c r="F26" s="514">
        <f>F22-F25</f>
        <v>6216</v>
      </c>
      <c r="G26" s="506" t="s">
        <v>63</v>
      </c>
      <c r="H26" s="720"/>
      <c r="I26" s="506"/>
      <c r="J26" s="506"/>
      <c r="K26" s="512"/>
      <c r="L26" s="512"/>
      <c r="M26" s="507"/>
      <c r="N26" s="507"/>
      <c r="O26" s="512"/>
      <c r="P26" s="506"/>
      <c r="Q26" s="506"/>
    </row>
    <row r="27" spans="1:17" s="726" customFormat="1" ht="18.899999999999999" customHeight="1">
      <c r="A27" s="519"/>
      <c r="B27" s="506"/>
      <c r="C27" s="506"/>
      <c r="D27" s="507"/>
      <c r="E27" s="507"/>
      <c r="F27" s="534"/>
      <c r="G27" s="530"/>
      <c r="H27" s="506"/>
      <c r="I27" s="506"/>
      <c r="J27" s="506"/>
      <c r="K27" s="506"/>
      <c r="L27" s="507"/>
      <c r="M27" s="507"/>
      <c r="N27" s="507"/>
      <c r="O27" s="508"/>
      <c r="P27" s="506"/>
      <c r="Q27" s="506"/>
    </row>
    <row r="28" spans="1:17" s="726" customFormat="1" ht="18.899999999999999" customHeight="1">
      <c r="A28" s="519" t="s">
        <v>223</v>
      </c>
      <c r="B28" s="506"/>
      <c r="C28" s="506"/>
      <c r="D28" s="507"/>
      <c r="E28" s="507"/>
      <c r="F28" s="514">
        <f>F18-F26</f>
        <v>43784</v>
      </c>
      <c r="G28" s="506" t="s">
        <v>63</v>
      </c>
      <c r="H28" s="506"/>
      <c r="I28" s="506"/>
      <c r="J28" s="506"/>
      <c r="K28" s="506"/>
      <c r="L28" s="507"/>
      <c r="M28" s="507"/>
      <c r="N28" s="507"/>
      <c r="O28" s="508"/>
      <c r="P28" s="506"/>
      <c r="Q28" s="506"/>
    </row>
    <row r="29" spans="1:17" s="726" customFormat="1" ht="18.899999999999999" customHeight="1">
      <c r="A29" s="519"/>
      <c r="B29" s="506"/>
      <c r="C29" s="506"/>
      <c r="D29" s="507"/>
      <c r="E29" s="507"/>
      <c r="F29" s="534"/>
      <c r="G29" s="530"/>
      <c r="H29" s="506"/>
      <c r="I29" s="506"/>
      <c r="J29" s="506"/>
      <c r="K29" s="506"/>
      <c r="L29" s="507"/>
      <c r="M29" s="507"/>
      <c r="N29" s="507"/>
      <c r="O29" s="508"/>
      <c r="P29" s="506"/>
      <c r="Q29" s="506"/>
    </row>
    <row r="30" spans="1:17" s="726" customFormat="1" ht="18.899999999999999" customHeight="1">
      <c r="A30" s="531" t="s">
        <v>224</v>
      </c>
      <c r="B30" s="532"/>
      <c r="C30" s="532"/>
      <c r="D30" s="507"/>
      <c r="E30" s="507"/>
      <c r="F30" s="600">
        <v>1078</v>
      </c>
      <c r="G30" s="532" t="s">
        <v>63</v>
      </c>
      <c r="H30" s="532"/>
      <c r="I30" s="532"/>
      <c r="J30" s="532"/>
      <c r="K30" s="506"/>
      <c r="L30" s="507"/>
      <c r="M30" s="507"/>
      <c r="N30" s="507"/>
      <c r="O30" s="524"/>
      <c r="P30" s="506"/>
      <c r="Q30" s="506"/>
    </row>
    <row r="31" spans="1:17" s="726" customFormat="1" ht="18.899999999999999" customHeight="1">
      <c r="A31" s="519"/>
      <c r="B31" s="506"/>
      <c r="C31" s="506"/>
      <c r="D31" s="507"/>
      <c r="E31" s="507"/>
      <c r="F31" s="534"/>
      <c r="G31" s="530"/>
      <c r="H31" s="506"/>
      <c r="I31" s="506"/>
      <c r="J31" s="506"/>
      <c r="K31" s="506"/>
      <c r="L31" s="507"/>
      <c r="M31" s="507"/>
      <c r="N31" s="507"/>
      <c r="O31" s="508"/>
      <c r="P31" s="506"/>
      <c r="Q31" s="506"/>
    </row>
    <row r="32" spans="1:17" s="726" customFormat="1" ht="18.899999999999999" customHeight="1">
      <c r="A32" s="519" t="s">
        <v>326</v>
      </c>
      <c r="B32" s="506"/>
      <c r="C32" s="506"/>
      <c r="D32" s="507"/>
      <c r="E32" s="507"/>
      <c r="F32" s="536">
        <f>F30*1</f>
        <v>1078</v>
      </c>
      <c r="G32" s="506" t="s">
        <v>63</v>
      </c>
      <c r="H32" s="506"/>
      <c r="I32" s="506"/>
      <c r="J32" s="506"/>
      <c r="K32" s="735"/>
      <c r="L32" s="507"/>
      <c r="M32" s="507"/>
      <c r="N32" s="507"/>
      <c r="O32" s="728"/>
      <c r="P32" s="720"/>
      <c r="Q32" s="506"/>
    </row>
    <row r="33" spans="1:17" s="726" customFormat="1" ht="18.899999999999999" customHeight="1">
      <c r="A33" s="519" t="s">
        <v>327</v>
      </c>
      <c r="B33" s="506"/>
      <c r="C33" s="506"/>
      <c r="D33" s="507"/>
      <c r="E33" s="507"/>
      <c r="F33" s="536">
        <f>INT((F30*1.19+0.025)/0.05)*0.05</f>
        <v>1282.8000000000002</v>
      </c>
      <c r="G33" s="506" t="s">
        <v>63</v>
      </c>
      <c r="H33" s="506"/>
      <c r="I33" s="506"/>
      <c r="J33" s="506"/>
      <c r="K33" s="735"/>
      <c r="L33" s="507"/>
      <c r="M33" s="507"/>
      <c r="N33" s="507"/>
      <c r="O33" s="728"/>
      <c r="P33" s="519"/>
      <c r="Q33" s="506"/>
    </row>
    <row r="34" spans="1:17" s="726" customFormat="1" ht="18.899999999999999" customHeight="1">
      <c r="A34" s="519" t="s">
        <v>351</v>
      </c>
      <c r="B34" s="506"/>
      <c r="C34" s="506"/>
      <c r="D34" s="507"/>
      <c r="E34" s="507"/>
      <c r="F34" s="536">
        <f>INT((F30*0.1+0.025)/0.05)*0.05</f>
        <v>107.80000000000001</v>
      </c>
      <c r="G34" s="506" t="s">
        <v>63</v>
      </c>
      <c r="H34" s="506"/>
      <c r="I34" s="506"/>
      <c r="J34" s="506"/>
      <c r="K34" s="735"/>
      <c r="L34" s="507"/>
      <c r="M34" s="507"/>
      <c r="N34" s="507"/>
      <c r="O34" s="728"/>
      <c r="P34" s="720"/>
      <c r="Q34" s="504"/>
    </row>
    <row r="35" spans="1:17" s="726" customFormat="1" ht="18.899999999999999" customHeight="1">
      <c r="A35" s="519" t="s">
        <v>227</v>
      </c>
      <c r="B35" s="506"/>
      <c r="C35" s="506"/>
      <c r="D35" s="507"/>
      <c r="E35" s="507"/>
      <c r="F35" s="538">
        <v>48</v>
      </c>
      <c r="G35" s="506" t="s">
        <v>63</v>
      </c>
      <c r="H35" s="506"/>
      <c r="I35" s="506"/>
      <c r="J35" s="506"/>
      <c r="K35" s="506"/>
      <c r="L35" s="507"/>
      <c r="M35" s="507"/>
      <c r="N35" s="507"/>
      <c r="O35" s="728"/>
      <c r="P35" s="720"/>
      <c r="Q35" s="506"/>
    </row>
    <row r="36" spans="1:17" s="726" customFormat="1" ht="9" customHeight="1">
      <c r="A36" s="519"/>
      <c r="B36" s="506"/>
      <c r="C36" s="506"/>
      <c r="D36" s="507"/>
      <c r="E36" s="507"/>
      <c r="F36" s="534"/>
      <c r="G36" s="530"/>
      <c r="H36" s="506"/>
      <c r="I36" s="506"/>
      <c r="J36" s="506"/>
      <c r="K36" s="506"/>
      <c r="L36" s="507"/>
      <c r="M36" s="507"/>
      <c r="N36" s="507"/>
      <c r="O36" s="728"/>
      <c r="P36" s="720"/>
      <c r="Q36" s="506"/>
    </row>
    <row r="37" spans="1:17" s="726" customFormat="1" ht="18.899999999999999" customHeight="1">
      <c r="A37" s="607"/>
      <c r="B37" s="729"/>
      <c r="C37" s="729"/>
      <c r="F37" s="730"/>
      <c r="G37" s="729"/>
      <c r="H37" s="729"/>
      <c r="I37" s="729"/>
      <c r="J37" s="729"/>
      <c r="K37" s="731"/>
      <c r="N37" s="507"/>
      <c r="O37" s="728"/>
      <c r="P37" s="720"/>
      <c r="Q37" s="506"/>
    </row>
    <row r="38" spans="1:17" s="726" customFormat="1" ht="18.899999999999999" customHeight="1">
      <c r="A38" s="539" t="s">
        <v>294</v>
      </c>
      <c r="B38" s="540"/>
      <c r="C38" s="540"/>
      <c r="D38" s="601"/>
      <c r="E38" s="601"/>
      <c r="F38" s="541">
        <f>SUM(F32:F35)</f>
        <v>2516.6000000000004</v>
      </c>
      <c r="G38" s="540" t="s">
        <v>63</v>
      </c>
      <c r="H38" s="507"/>
      <c r="I38" s="507"/>
      <c r="J38" s="507"/>
      <c r="K38" s="507"/>
      <c r="L38" s="507"/>
      <c r="M38" s="507"/>
      <c r="N38" s="507"/>
      <c r="O38" s="728"/>
      <c r="P38" s="519"/>
      <c r="Q38" s="506"/>
    </row>
    <row r="39" spans="1:17" s="726" customFormat="1" ht="7.5" customHeight="1">
      <c r="A39" s="519"/>
      <c r="B39" s="506"/>
      <c r="C39" s="506"/>
      <c r="D39" s="507"/>
      <c r="E39" s="507"/>
      <c r="F39" s="534"/>
      <c r="G39" s="530"/>
      <c r="H39" s="506"/>
      <c r="I39" s="506"/>
      <c r="J39" s="506"/>
      <c r="K39" s="506"/>
      <c r="L39" s="507"/>
      <c r="M39" s="508"/>
      <c r="N39" s="507"/>
      <c r="P39" s="519"/>
      <c r="Q39" s="506"/>
    </row>
    <row r="40" spans="1:17" s="726" customFormat="1" ht="18.899999999999999" customHeight="1">
      <c r="A40" s="543" t="s">
        <v>230</v>
      </c>
      <c r="B40" s="506"/>
      <c r="C40" s="506"/>
      <c r="D40" s="507"/>
      <c r="E40" s="507"/>
      <c r="F40" s="514"/>
      <c r="G40" s="506"/>
      <c r="H40" s="506"/>
      <c r="I40" s="506"/>
      <c r="J40" s="506"/>
      <c r="K40" s="506"/>
      <c r="L40" s="507"/>
      <c r="M40" s="508"/>
      <c r="N40" s="507"/>
      <c r="P40" s="519"/>
      <c r="Q40" s="506"/>
    </row>
    <row r="41" spans="1:17" s="734" customFormat="1" ht="18.899999999999999" customHeight="1">
      <c r="B41" s="506"/>
      <c r="C41" s="506"/>
      <c r="D41" s="506"/>
      <c r="E41" s="506"/>
      <c r="F41" s="514"/>
      <c r="G41" s="506"/>
      <c r="H41" s="544"/>
      <c r="I41" s="506"/>
      <c r="J41" s="507"/>
      <c r="K41" s="506"/>
      <c r="L41" s="506"/>
      <c r="M41" s="506"/>
      <c r="N41" s="507"/>
      <c r="P41" s="519"/>
      <c r="Q41" s="506"/>
    </row>
    <row r="42" spans="1:17" s="734" customFormat="1" ht="18.899999999999999" customHeight="1">
      <c r="A42" s="519" t="s">
        <v>228</v>
      </c>
      <c r="B42" s="506"/>
      <c r="C42" s="506"/>
      <c r="D42" s="506"/>
      <c r="E42" s="506"/>
      <c r="F42" s="514"/>
      <c r="G42" s="506"/>
      <c r="H42" s="506"/>
      <c r="I42" s="506"/>
      <c r="J42" s="507"/>
      <c r="K42" s="506"/>
      <c r="L42" s="506"/>
      <c r="M42" s="506"/>
      <c r="N42" s="507"/>
      <c r="P42" s="519"/>
      <c r="Q42" s="506"/>
    </row>
    <row r="43" spans="1:17" s="726" customFormat="1" ht="18.899999999999999" customHeight="1">
      <c r="A43" s="519" t="s">
        <v>297</v>
      </c>
      <c r="B43" s="506"/>
      <c r="C43" s="506"/>
      <c r="D43" s="506"/>
      <c r="E43" s="506"/>
      <c r="F43" s="514"/>
      <c r="G43" s="506"/>
      <c r="H43" s="506"/>
      <c r="I43" s="506"/>
      <c r="J43" s="507"/>
      <c r="K43" s="506"/>
      <c r="L43" s="506"/>
      <c r="M43" s="506"/>
      <c r="N43" s="507"/>
      <c r="P43" s="531"/>
      <c r="Q43" s="532"/>
    </row>
    <row r="44" spans="1:17" s="726" customFormat="1" ht="18.899999999999999" customHeight="1">
      <c r="A44" s="519"/>
      <c r="B44" s="506"/>
      <c r="C44" s="506"/>
      <c r="D44" s="506"/>
      <c r="E44" s="506"/>
      <c r="F44" s="514"/>
      <c r="G44" s="506"/>
      <c r="H44" s="506"/>
      <c r="I44" s="506"/>
      <c r="J44" s="507"/>
      <c r="K44" s="506"/>
      <c r="L44" s="506"/>
      <c r="M44" s="506"/>
      <c r="N44" s="507"/>
      <c r="P44" s="519"/>
      <c r="Q44" s="506"/>
    </row>
    <row r="45" spans="1:17" s="726" customFormat="1" ht="18.899999999999999" customHeight="1">
      <c r="A45" s="519" t="s">
        <v>247</v>
      </c>
      <c r="B45" s="506"/>
      <c r="C45" s="506"/>
      <c r="D45" s="506"/>
      <c r="E45" s="506"/>
      <c r="F45" s="514"/>
      <c r="G45" s="506"/>
      <c r="H45" s="506"/>
      <c r="I45" s="506"/>
      <c r="J45" s="507"/>
      <c r="K45" s="506"/>
      <c r="L45" s="506"/>
      <c r="M45" s="506"/>
      <c r="N45" s="507"/>
      <c r="P45" s="519"/>
      <c r="Q45" s="506"/>
    </row>
    <row r="46" spans="1:17" s="726" customFormat="1" ht="18.899999999999999" customHeight="1">
      <c r="A46" s="519" t="s">
        <v>229</v>
      </c>
      <c r="B46" s="506"/>
      <c r="C46" s="506"/>
      <c r="D46" s="506"/>
      <c r="E46" s="506"/>
      <c r="F46" s="514"/>
      <c r="G46" s="506"/>
      <c r="H46" s="506"/>
      <c r="I46" s="506"/>
      <c r="J46" s="507"/>
      <c r="K46" s="506"/>
      <c r="L46" s="506"/>
      <c r="M46" s="506"/>
      <c r="N46" s="507"/>
      <c r="P46" s="519"/>
      <c r="Q46" s="506"/>
    </row>
    <row r="47" spans="1:17" s="726" customFormat="1" ht="18.899999999999999" customHeight="1">
      <c r="B47" s="506"/>
      <c r="C47" s="506"/>
      <c r="D47" s="506"/>
      <c r="E47" s="506"/>
      <c r="F47" s="514"/>
      <c r="G47" s="506"/>
      <c r="H47" s="506"/>
      <c r="I47" s="506"/>
      <c r="J47" s="507"/>
      <c r="K47" s="506"/>
      <c r="L47" s="506"/>
      <c r="M47" s="506"/>
      <c r="N47" s="507"/>
      <c r="P47" s="519"/>
      <c r="Q47" s="506"/>
    </row>
    <row r="48" spans="1:17" s="726" customFormat="1" ht="18.899999999999999" customHeight="1">
      <c r="A48" s="506" t="s">
        <v>238</v>
      </c>
      <c r="B48" s="506"/>
      <c r="C48" s="506"/>
      <c r="D48" s="506"/>
      <c r="E48" s="506"/>
      <c r="F48" s="514"/>
      <c r="G48" s="506"/>
      <c r="H48" s="506"/>
      <c r="I48" s="506"/>
      <c r="J48" s="507"/>
      <c r="K48" s="506"/>
      <c r="L48" s="506"/>
      <c r="M48" s="506"/>
      <c r="N48" s="507"/>
      <c r="P48" s="519"/>
      <c r="Q48" s="506"/>
    </row>
    <row r="49" spans="1:17" s="726" customFormat="1" ht="18.899999999999999" customHeight="1">
      <c r="A49" s="506"/>
      <c r="B49" s="506"/>
      <c r="C49" s="506"/>
      <c r="D49" s="506"/>
      <c r="E49" s="506"/>
      <c r="F49" s="514"/>
      <c r="G49" s="506"/>
      <c r="H49" s="506"/>
      <c r="I49" s="506"/>
      <c r="J49" s="507"/>
      <c r="K49" s="506"/>
      <c r="L49" s="506"/>
      <c r="M49" s="506"/>
      <c r="N49" s="507"/>
      <c r="O49" s="507"/>
      <c r="P49" s="519"/>
      <c r="Q49" s="506"/>
    </row>
    <row r="50" spans="1:17" s="726" customFormat="1" ht="18.899999999999999" customHeight="1">
      <c r="A50" s="506" t="s">
        <v>218</v>
      </c>
      <c r="B50" s="554">
        <v>16770</v>
      </c>
      <c r="C50" s="604" t="s">
        <v>63</v>
      </c>
      <c r="D50" s="506"/>
      <c r="E50" s="506" t="s">
        <v>3</v>
      </c>
      <c r="F50" s="507"/>
      <c r="G50" s="506"/>
      <c r="H50" s="554">
        <v>19195</v>
      </c>
      <c r="I50" s="604" t="s">
        <v>63</v>
      </c>
      <c r="J50" s="507"/>
      <c r="K50" s="506" t="s">
        <v>5</v>
      </c>
      <c r="L50" s="506"/>
      <c r="M50" s="554">
        <v>19600</v>
      </c>
      <c r="N50" s="604" t="s">
        <v>63</v>
      </c>
      <c r="O50" s="507"/>
      <c r="P50" s="519"/>
      <c r="Q50" s="506"/>
    </row>
    <row r="51" spans="1:17" s="726" customFormat="1" ht="18.899999999999999" customHeight="1">
      <c r="A51" s="506" t="s">
        <v>67</v>
      </c>
      <c r="B51" s="554">
        <v>19500</v>
      </c>
      <c r="C51" s="604" t="s">
        <v>63</v>
      </c>
      <c r="D51" s="506"/>
      <c r="E51" s="506" t="s">
        <v>6</v>
      </c>
      <c r="F51" s="507"/>
      <c r="G51" s="506"/>
      <c r="H51" s="554">
        <v>24001</v>
      </c>
      <c r="I51" s="604" t="s">
        <v>63</v>
      </c>
      <c r="J51" s="507"/>
      <c r="K51" s="506" t="s">
        <v>7</v>
      </c>
      <c r="L51" s="506"/>
      <c r="M51" s="554">
        <v>30650.053022269352</v>
      </c>
      <c r="N51" s="604" t="s">
        <v>63</v>
      </c>
      <c r="O51" s="507"/>
      <c r="P51" s="519"/>
      <c r="Q51" s="506"/>
    </row>
    <row r="52" spans="1:17" s="726" customFormat="1" ht="18.899999999999999" customHeight="1">
      <c r="A52" s="506" t="s">
        <v>68</v>
      </c>
      <c r="B52" s="554">
        <v>18810</v>
      </c>
      <c r="C52" s="604" t="s">
        <v>63</v>
      </c>
      <c r="D52" s="506"/>
      <c r="E52" s="506" t="s">
        <v>8</v>
      </c>
      <c r="F52" s="507"/>
      <c r="G52" s="506"/>
      <c r="H52" s="554">
        <v>39100</v>
      </c>
      <c r="I52" s="604" t="s">
        <v>63</v>
      </c>
      <c r="J52" s="507"/>
      <c r="K52" s="506" t="s">
        <v>9</v>
      </c>
      <c r="L52" s="506"/>
      <c r="M52" s="554">
        <v>33410</v>
      </c>
      <c r="N52" s="604" t="s">
        <v>63</v>
      </c>
      <c r="O52" s="507"/>
      <c r="P52" s="507"/>
      <c r="Q52" s="507"/>
    </row>
    <row r="53" spans="1:17" s="726" customFormat="1" ht="18.899999999999999" customHeight="1">
      <c r="A53" s="506" t="s">
        <v>10</v>
      </c>
      <c r="B53" s="554">
        <v>25700</v>
      </c>
      <c r="C53" s="604" t="s">
        <v>63</v>
      </c>
      <c r="D53" s="506"/>
      <c r="E53" s="506" t="s">
        <v>11</v>
      </c>
      <c r="F53" s="507"/>
      <c r="G53" s="506"/>
      <c r="H53" s="554">
        <v>43560</v>
      </c>
      <c r="I53" s="604" t="s">
        <v>63</v>
      </c>
      <c r="J53" s="507"/>
      <c r="K53" s="506" t="s">
        <v>12</v>
      </c>
      <c r="L53" s="506"/>
      <c r="M53" s="554">
        <v>30355</v>
      </c>
      <c r="N53" s="604" t="s">
        <v>63</v>
      </c>
      <c r="O53" s="507"/>
      <c r="P53" s="507"/>
    </row>
    <row r="54" spans="1:17" s="726" customFormat="1" ht="18.899999999999999" customHeight="1">
      <c r="A54" s="506" t="s">
        <v>13</v>
      </c>
      <c r="B54" s="554">
        <v>12900</v>
      </c>
      <c r="C54" s="604" t="s">
        <v>63</v>
      </c>
      <c r="D54" s="506"/>
      <c r="E54" s="506" t="s">
        <v>14</v>
      </c>
      <c r="F54" s="507"/>
      <c r="G54" s="506"/>
      <c r="H54" s="554">
        <v>21700</v>
      </c>
      <c r="I54" s="604" t="s">
        <v>63</v>
      </c>
      <c r="J54" s="507"/>
      <c r="K54" s="506" t="s">
        <v>15</v>
      </c>
      <c r="L54" s="506"/>
      <c r="M54" s="554">
        <v>20900</v>
      </c>
      <c r="N54" s="604" t="s">
        <v>63</v>
      </c>
      <c r="O54" s="507"/>
      <c r="P54" s="507"/>
    </row>
    <row r="55" spans="1:17" s="726" customFormat="1" ht="18.899999999999999" customHeight="1">
      <c r="A55" s="506" t="s">
        <v>16</v>
      </c>
      <c r="B55" s="554">
        <v>19910</v>
      </c>
      <c r="C55" s="604" t="s">
        <v>63</v>
      </c>
      <c r="D55" s="506"/>
      <c r="E55" s="506" t="s">
        <v>17</v>
      </c>
      <c r="F55" s="507"/>
      <c r="G55" s="506"/>
      <c r="H55" s="554">
        <v>16100</v>
      </c>
      <c r="I55" s="604" t="s">
        <v>63</v>
      </c>
      <c r="J55" s="507"/>
      <c r="K55" s="506" t="s">
        <v>18</v>
      </c>
      <c r="L55" s="506"/>
      <c r="M55" s="554">
        <v>12900</v>
      </c>
      <c r="N55" s="604" t="s">
        <v>63</v>
      </c>
      <c r="O55" s="507"/>
      <c r="P55" s="507"/>
    </row>
    <row r="56" spans="1:17" s="726" customFormat="1" ht="18.899999999999999" customHeight="1">
      <c r="A56" s="506" t="s">
        <v>19</v>
      </c>
      <c r="B56" s="554">
        <v>20350</v>
      </c>
      <c r="C56" s="604" t="s">
        <v>63</v>
      </c>
      <c r="D56" s="506"/>
      <c r="E56" s="506" t="s">
        <v>20</v>
      </c>
      <c r="F56" s="507"/>
      <c r="G56" s="506"/>
      <c r="H56" s="554">
        <v>6200</v>
      </c>
      <c r="I56" s="604" t="s">
        <v>63</v>
      </c>
      <c r="J56" s="507"/>
      <c r="K56" s="506" t="s">
        <v>74</v>
      </c>
      <c r="L56" s="506"/>
      <c r="M56" s="554">
        <v>56269</v>
      </c>
      <c r="N56" s="604" t="s">
        <v>63</v>
      </c>
      <c r="O56" s="507"/>
      <c r="P56" s="507"/>
    </row>
    <row r="57" spans="1:17" s="726" customFormat="1" ht="18.899999999999999" customHeight="1">
      <c r="A57" s="506" t="s">
        <v>21</v>
      </c>
      <c r="B57" s="554">
        <v>18100</v>
      </c>
      <c r="C57" s="604" t="s">
        <v>63</v>
      </c>
      <c r="D57" s="506"/>
      <c r="E57" s="506" t="s">
        <v>73</v>
      </c>
      <c r="F57" s="507"/>
      <c r="G57" s="506"/>
      <c r="H57" s="554">
        <v>24280.29</v>
      </c>
      <c r="I57" s="604" t="s">
        <v>63</v>
      </c>
      <c r="J57" s="507"/>
      <c r="K57" s="506" t="s">
        <v>22</v>
      </c>
      <c r="L57" s="506"/>
      <c r="M57" s="554">
        <v>30860</v>
      </c>
      <c r="N57" s="604" t="s">
        <v>63</v>
      </c>
      <c r="O57" s="507"/>
      <c r="P57" s="507"/>
    </row>
    <row r="58" spans="1:17" s="726" customFormat="1" ht="18.899999999999999" customHeight="1">
      <c r="A58" s="506" t="s">
        <v>23</v>
      </c>
      <c r="B58" s="554">
        <v>21600</v>
      </c>
      <c r="C58" s="604" t="s">
        <v>63</v>
      </c>
      <c r="D58" s="506"/>
      <c r="E58" s="506" t="s">
        <v>24</v>
      </c>
      <c r="F58" s="507"/>
      <c r="G58" s="506"/>
      <c r="H58" s="554">
        <v>28600</v>
      </c>
      <c r="I58" s="604" t="s">
        <v>63</v>
      </c>
      <c r="J58" s="507"/>
      <c r="K58" s="506" t="s">
        <v>75</v>
      </c>
      <c r="L58" s="506"/>
      <c r="M58" s="554">
        <v>38050</v>
      </c>
      <c r="N58" s="604" t="s">
        <v>63</v>
      </c>
      <c r="O58" s="507"/>
      <c r="P58" s="507"/>
    </row>
    <row r="59" spans="1:17" s="726" customFormat="1" ht="18.899999999999999" customHeight="1">
      <c r="A59" s="506"/>
      <c r="B59" s="506"/>
      <c r="C59" s="506"/>
      <c r="D59" s="506"/>
      <c r="E59" s="506"/>
      <c r="F59" s="506"/>
      <c r="G59" s="506"/>
      <c r="H59" s="519"/>
      <c r="I59" s="519"/>
      <c r="J59" s="605"/>
      <c r="K59" s="514"/>
      <c r="L59" s="506"/>
      <c r="M59" s="506"/>
      <c r="N59" s="507"/>
      <c r="O59" s="507"/>
      <c r="P59" s="507"/>
    </row>
    <row r="60" spans="1:17" s="726" customFormat="1" ht="18.899999999999999" customHeight="1">
      <c r="A60" s="519"/>
      <c r="B60" s="506"/>
      <c r="C60" s="506"/>
      <c r="D60" s="514"/>
      <c r="E60" s="506"/>
      <c r="F60" s="506"/>
      <c r="G60" s="506"/>
      <c r="H60" s="506"/>
      <c r="I60" s="506"/>
      <c r="J60" s="507"/>
      <c r="K60" s="508"/>
      <c r="L60" s="507"/>
      <c r="M60" s="507"/>
      <c r="N60" s="507"/>
      <c r="O60" s="507"/>
      <c r="P60" s="507"/>
    </row>
    <row r="61" spans="1:17" ht="18.899999999999999" customHeight="1">
      <c r="J61" s="610"/>
      <c r="K61" s="611"/>
    </row>
    <row r="62" spans="1:17" ht="18.899999999999999" customHeight="1"/>
    <row r="63" spans="1:17" ht="18.899999999999999" customHeight="1"/>
    <row r="64" spans="1:17" ht="18.899999999999999" customHeight="1"/>
    <row r="65" ht="18.899999999999999" customHeight="1"/>
    <row r="66" ht="18.899999999999999" customHeight="1"/>
    <row r="67" ht="18.899999999999999" customHeight="1"/>
  </sheetData>
  <phoneticPr fontId="44" type="noConversion"/>
  <printOptions horizontalCentered="1"/>
  <pageMargins left="0.39370078740157483" right="0.39370078740157483" top="0.59055118110236227" bottom="0.59055118110236227" header="0.39370078740157483" footer="0.39370078740157483"/>
  <pageSetup paperSize="9" scale="64" orientation="portrait" r:id="rId1"/>
  <headerFooter alignWithMargins="0">
    <oddHeader>&amp;C&amp;"Helvetica,Fett"&amp;12 2010</oddHeader>
    <oddFooter>&amp;L40&amp;C&amp;"Helvetica,Standard" Eidg. Steuerverwaltung  -  Administration fédérale des contributions  -  Amministrazione federale delle contribuzioni</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2"/>
  <dimension ref="A1:N78"/>
  <sheetViews>
    <sheetView zoomScale="60" zoomScaleNormal="60" workbookViewId="0"/>
  </sheetViews>
  <sheetFormatPr baseColWidth="10" defaultColWidth="10.33203125" defaultRowHeight="17.399999999999999"/>
  <cols>
    <col min="1" max="1" width="32.6640625" style="19" customWidth="1"/>
    <col min="2" max="6" width="10.33203125" style="19" customWidth="1"/>
    <col min="7" max="7" width="13" style="19" customWidth="1"/>
    <col min="8" max="14" width="10.33203125" style="19" customWidth="1"/>
    <col min="15" max="16" width="10.6640625" style="19" customWidth="1"/>
    <col min="17" max="21" width="12.6640625" style="19" customWidth="1"/>
    <col min="22" max="16384" width="10.33203125" style="19"/>
  </cols>
  <sheetData>
    <row r="1" spans="1:14" ht="20.25" customHeight="1">
      <c r="A1" s="17" t="s">
        <v>69</v>
      </c>
      <c r="B1" s="20"/>
      <c r="C1" s="20"/>
      <c r="D1" s="20"/>
      <c r="E1" s="20"/>
      <c r="F1" s="20"/>
      <c r="G1" s="20"/>
      <c r="H1" s="20"/>
      <c r="I1" s="20"/>
      <c r="J1" s="20"/>
      <c r="K1" s="20"/>
      <c r="L1" s="20"/>
      <c r="M1" s="20"/>
      <c r="N1" s="20"/>
    </row>
    <row r="2" spans="1:14" ht="20.25" customHeight="1">
      <c r="B2" s="20"/>
      <c r="C2" s="20"/>
      <c r="D2" s="20"/>
      <c r="E2" s="20"/>
      <c r="F2" s="20"/>
      <c r="G2" s="20"/>
      <c r="H2" s="20"/>
      <c r="I2" s="20"/>
      <c r="J2" s="20"/>
      <c r="K2" s="20"/>
      <c r="L2" s="20"/>
      <c r="M2" s="20"/>
      <c r="N2" s="20"/>
    </row>
    <row r="3" spans="1:14" ht="14.25" customHeight="1">
      <c r="A3" s="20" t="s">
        <v>70</v>
      </c>
      <c r="B3" s="17"/>
      <c r="C3" s="17"/>
      <c r="D3" s="17"/>
      <c r="E3" s="17"/>
      <c r="F3" s="17"/>
      <c r="G3" s="17"/>
      <c r="H3" s="17"/>
      <c r="I3" s="21"/>
      <c r="J3" s="17"/>
      <c r="K3" s="17"/>
      <c r="L3" s="17"/>
      <c r="M3" s="17"/>
      <c r="N3" s="17"/>
    </row>
    <row r="4" spans="1:14" ht="15" customHeight="1">
      <c r="A4" s="20"/>
      <c r="B4" s="20"/>
      <c r="C4" s="20"/>
      <c r="D4" s="20"/>
      <c r="E4" s="20"/>
      <c r="F4" s="20"/>
      <c r="G4" s="20"/>
      <c r="H4" s="20"/>
      <c r="I4" s="20"/>
      <c r="J4" s="20"/>
      <c r="K4" s="20"/>
      <c r="L4" s="20"/>
      <c r="M4" s="20"/>
      <c r="N4" s="20"/>
    </row>
    <row r="5" spans="1:14">
      <c r="A5" s="17"/>
      <c r="B5" s="20"/>
      <c r="C5" s="20"/>
      <c r="D5" s="20"/>
      <c r="E5" s="20"/>
      <c r="F5" s="20"/>
      <c r="G5" s="20"/>
      <c r="H5" s="20"/>
      <c r="I5" s="20"/>
      <c r="J5" s="20"/>
      <c r="K5" s="20"/>
      <c r="L5" s="20"/>
      <c r="M5" s="20"/>
      <c r="N5" s="20"/>
    </row>
    <row r="6" spans="1:14">
      <c r="A6" s="477" t="s">
        <v>195</v>
      </c>
      <c r="B6" s="17"/>
      <c r="C6" s="17"/>
      <c r="D6" s="17"/>
      <c r="E6" s="17"/>
      <c r="F6" s="17"/>
      <c r="H6" s="17"/>
      <c r="I6" s="17"/>
      <c r="J6" s="17"/>
      <c r="K6" s="17"/>
      <c r="L6" s="17"/>
      <c r="M6" s="17"/>
      <c r="N6" s="17"/>
    </row>
    <row r="7" spans="1:14">
      <c r="A7" s="438"/>
      <c r="B7" s="17"/>
      <c r="D7" s="17"/>
      <c r="E7" s="17"/>
      <c r="F7" s="17"/>
      <c r="H7" s="17"/>
      <c r="I7" s="17"/>
      <c r="J7" s="17"/>
      <c r="K7" s="17"/>
      <c r="L7" s="17"/>
      <c r="M7" s="17"/>
      <c r="N7" s="17"/>
    </row>
    <row r="8" spans="1:14">
      <c r="A8" s="17"/>
      <c r="B8" s="17"/>
      <c r="C8" s="17"/>
      <c r="D8" s="17"/>
      <c r="E8" s="17"/>
      <c r="F8" s="17"/>
      <c r="G8" s="17"/>
      <c r="H8" s="17"/>
      <c r="I8" s="17"/>
      <c r="J8" s="17"/>
      <c r="K8" s="17"/>
      <c r="L8" s="17"/>
      <c r="M8" s="17"/>
      <c r="N8" s="17"/>
    </row>
    <row r="9" spans="1:14" ht="18" thickBot="1">
      <c r="A9" s="17"/>
      <c r="B9" s="17"/>
      <c r="C9" s="17"/>
      <c r="D9" s="17"/>
      <c r="E9" s="17"/>
      <c r="F9" s="17"/>
      <c r="G9" s="17"/>
      <c r="H9" s="17"/>
      <c r="I9" s="17"/>
      <c r="J9" s="17"/>
      <c r="K9" s="17"/>
      <c r="L9" s="17"/>
      <c r="M9" s="17"/>
      <c r="N9" s="17"/>
    </row>
    <row r="10" spans="1:14" ht="18" thickBot="1">
      <c r="A10" s="22">
        <v>1</v>
      </c>
      <c r="B10" s="825" t="s">
        <v>83</v>
      </c>
      <c r="C10" s="826"/>
      <c r="D10" s="826"/>
      <c r="E10" s="826"/>
      <c r="F10" s="826"/>
      <c r="G10" s="826"/>
      <c r="H10" s="826"/>
      <c r="I10" s="826"/>
      <c r="J10" s="826"/>
      <c r="K10" s="826"/>
      <c r="L10" s="826"/>
      <c r="M10" s="826"/>
      <c r="N10" s="827"/>
    </row>
    <row r="11" spans="1:14">
      <c r="A11" s="23" t="s">
        <v>72</v>
      </c>
      <c r="B11" s="29">
        <v>15</v>
      </c>
      <c r="C11" s="29">
        <v>20</v>
      </c>
      <c r="D11" s="29">
        <v>30</v>
      </c>
      <c r="E11" s="29">
        <v>40</v>
      </c>
      <c r="F11" s="29">
        <v>50</v>
      </c>
      <c r="G11" s="29">
        <v>60</v>
      </c>
      <c r="H11" s="29">
        <v>80</v>
      </c>
      <c r="I11" s="29">
        <v>100</v>
      </c>
      <c r="J11" s="29">
        <v>150</v>
      </c>
      <c r="K11" s="29">
        <v>200</v>
      </c>
      <c r="L11" s="29">
        <v>300</v>
      </c>
      <c r="M11" s="29">
        <v>400</v>
      </c>
      <c r="N11" s="29">
        <v>500</v>
      </c>
    </row>
    <row r="12" spans="1:14">
      <c r="A12" s="23"/>
      <c r="B12" s="30" t="s">
        <v>71</v>
      </c>
      <c r="C12" s="30" t="s">
        <v>71</v>
      </c>
      <c r="D12" s="30" t="s">
        <v>71</v>
      </c>
      <c r="E12" s="30" t="s">
        <v>71</v>
      </c>
      <c r="F12" s="30" t="s">
        <v>71</v>
      </c>
      <c r="G12" s="30" t="s">
        <v>71</v>
      </c>
      <c r="H12" s="30" t="s">
        <v>71</v>
      </c>
      <c r="I12" s="30" t="s">
        <v>71</v>
      </c>
      <c r="J12" s="30" t="s">
        <v>71</v>
      </c>
      <c r="K12" s="30" t="s">
        <v>71</v>
      </c>
      <c r="L12" s="30" t="s">
        <v>71</v>
      </c>
      <c r="M12" s="30" t="s">
        <v>71</v>
      </c>
      <c r="N12" s="30" t="s">
        <v>71</v>
      </c>
    </row>
    <row r="13" spans="1:14">
      <c r="A13" s="23" t="s">
        <v>80</v>
      </c>
      <c r="B13" s="31">
        <v>20</v>
      </c>
      <c r="C13" s="31">
        <v>30</v>
      </c>
      <c r="D13" s="31">
        <v>40</v>
      </c>
      <c r="E13" s="31">
        <v>50</v>
      </c>
      <c r="F13" s="31">
        <v>60</v>
      </c>
      <c r="G13" s="31">
        <v>80</v>
      </c>
      <c r="H13" s="31">
        <v>100</v>
      </c>
      <c r="I13" s="31">
        <v>150</v>
      </c>
      <c r="J13" s="31">
        <v>200</v>
      </c>
      <c r="K13" s="31">
        <v>300</v>
      </c>
      <c r="L13" s="31">
        <v>400</v>
      </c>
      <c r="M13" s="31">
        <v>500</v>
      </c>
      <c r="N13" s="32">
        <v>1000</v>
      </c>
    </row>
    <row r="14" spans="1:14">
      <c r="B14" s="17"/>
      <c r="C14" s="17"/>
      <c r="D14" s="17"/>
      <c r="E14" s="17"/>
      <c r="F14" s="17"/>
      <c r="G14" s="17"/>
      <c r="H14" s="17"/>
      <c r="I14" s="17"/>
      <c r="J14" s="17"/>
      <c r="K14" s="17"/>
      <c r="L14" s="17"/>
      <c r="M14" s="17"/>
      <c r="N14" s="17"/>
    </row>
    <row r="15" spans="1:14">
      <c r="A15" s="17"/>
      <c r="B15" s="822" t="s">
        <v>84</v>
      </c>
      <c r="C15" s="823"/>
      <c r="D15" s="823"/>
      <c r="E15" s="823"/>
      <c r="F15" s="823"/>
      <c r="G15" s="823"/>
      <c r="H15" s="823"/>
      <c r="I15" s="823"/>
      <c r="J15" s="823"/>
      <c r="K15" s="823"/>
      <c r="L15" s="823"/>
      <c r="M15" s="823"/>
      <c r="N15" s="824"/>
    </row>
    <row r="16" spans="1:14" ht="18.899999999999999" customHeight="1">
      <c r="A16" s="24" t="s">
        <v>66</v>
      </c>
      <c r="B16" s="25">
        <f>('Pages 10-11'!E10-'Pages 10-11'!C10)/('Pages 10-11'!E$7-'Pages 10-11'!C$7)*100</f>
        <v>5.5420000000000007</v>
      </c>
      <c r="C16" s="25">
        <f>('Pages 10-11'!G10-'Pages 10-11'!E10)/('Pages 10-11'!G$7-'Pages 10-11'!E$7)*100</f>
        <v>7.3050000000000015</v>
      </c>
      <c r="D16" s="25">
        <f>('Pages 10-11'!I10-'Pages 10-11'!G10)/('Pages 10-11'!I$7-'Pages 10-11'!G$7)*100</f>
        <v>9.7094999999999985</v>
      </c>
      <c r="E16" s="25">
        <f>('Pages 10-11'!K10-'Pages 10-11'!I10)/('Pages 10-11'!K$7-'Pages 10-11'!I$7)*100</f>
        <v>11.519000000000002</v>
      </c>
      <c r="F16" s="25">
        <f>('Pages 10-11'!L10-'Pages 10-11'!K10)/('Pages 10-11'!L$7-'Pages 10-11'!K$7)*100</f>
        <v>12.526000000000009</v>
      </c>
      <c r="G16" s="25">
        <v>15.262999999999996</v>
      </c>
      <c r="H16" s="25">
        <v>17.049000000000007</v>
      </c>
      <c r="I16" s="25">
        <v>18.681800000000003</v>
      </c>
      <c r="J16" s="25">
        <v>22.011500000000002</v>
      </c>
      <c r="K16" s="25">
        <v>24.292300000000004</v>
      </c>
      <c r="L16" s="25">
        <v>26.614399999999993</v>
      </c>
      <c r="M16" s="25">
        <v>26.584600000000009</v>
      </c>
      <c r="N16" s="25">
        <v>26.608430000000006</v>
      </c>
    </row>
    <row r="17" spans="1:14" ht="18.899999999999999" customHeight="1">
      <c r="A17" s="24" t="s">
        <v>67</v>
      </c>
      <c r="B17" s="25">
        <f>('Pages 10-11'!E11-'Pages 10-11'!C11)/('Pages 10-11'!E$7-'Pages 10-11'!C$7)*100</f>
        <v>9.6630000000000003</v>
      </c>
      <c r="C17" s="25">
        <f>('Pages 10-11'!G11-'Pages 10-11'!E11)/('Pages 10-11'!G$7-'Pages 10-11'!E$7)*100</f>
        <v>14.826000000000001</v>
      </c>
      <c r="D17" s="25">
        <f>('Pages 10-11'!I11-'Pages 10-11'!G11)/('Pages 10-11'!I$7-'Pages 10-11'!G$7)*100</f>
        <v>18.533000000000001</v>
      </c>
      <c r="E17" s="25">
        <f>('Pages 10-11'!K11-'Pages 10-11'!I11)/('Pages 10-11'!K$7-'Pages 10-11'!I$7)*100</f>
        <v>18.253499999999995</v>
      </c>
      <c r="F17" s="25">
        <f>('Pages 10-11'!L11-'Pages 10-11'!K11)/('Pages 10-11'!L$7-'Pages 10-11'!K$7)*100</f>
        <v>18.947000000000017</v>
      </c>
      <c r="G17" s="25">
        <v>19.010499999999997</v>
      </c>
      <c r="H17" s="25">
        <v>20.690750000000008</v>
      </c>
      <c r="I17" s="25">
        <v>22.835999999999991</v>
      </c>
      <c r="J17" s="25">
        <v>25.084400000000006</v>
      </c>
      <c r="K17" s="25">
        <v>26.430850000000007</v>
      </c>
      <c r="L17" s="25">
        <v>27.129149999999996</v>
      </c>
      <c r="M17" s="25">
        <v>27.341500000000014</v>
      </c>
      <c r="N17" s="25">
        <v>27.777139999999999</v>
      </c>
    </row>
    <row r="18" spans="1:14" ht="18.899999999999999" customHeight="1">
      <c r="A18" s="24" t="s">
        <v>68</v>
      </c>
      <c r="B18" s="25">
        <f>('Pages 10-11'!E12-'Pages 10-11'!C12)/('Pages 10-11'!E$7-'Pages 10-11'!C$7)*100</f>
        <v>3.8480000000000008</v>
      </c>
      <c r="C18" s="25">
        <f>('Pages 10-11'!G12-'Pages 10-11'!E12)/('Pages 10-11'!G$7-'Pages 10-11'!E$7)*100</f>
        <v>11.784000000000001</v>
      </c>
      <c r="D18" s="25">
        <f>('Pages 10-11'!I12-'Pages 10-11'!G12)/('Pages 10-11'!I$7-'Pages 10-11'!G$7)*100</f>
        <v>15.688000000000002</v>
      </c>
      <c r="E18" s="25">
        <f>('Pages 10-11'!K12-'Pages 10-11'!I12)/('Pages 10-11'!K$7-'Pages 10-11'!I$7)*100</f>
        <v>15.725</v>
      </c>
      <c r="F18" s="25">
        <f>('Pages 10-11'!L12-'Pages 10-11'!K12)/('Pages 10-11'!L$7-'Pages 10-11'!K$7)*100</f>
        <v>15.909999999999998</v>
      </c>
      <c r="G18" s="25">
        <v>15.910000000000005</v>
      </c>
      <c r="H18" s="25">
        <v>16.002500000000001</v>
      </c>
      <c r="I18" s="25">
        <v>16.324399999999997</v>
      </c>
      <c r="J18" s="25">
        <v>17.665599999999998</v>
      </c>
      <c r="K18" s="25">
        <v>19.087600000000002</v>
      </c>
      <c r="L18" s="25">
        <v>19.185200000000005</v>
      </c>
      <c r="M18" s="25">
        <v>19.163799999999988</v>
      </c>
      <c r="N18" s="25">
        <v>19.180940000000007</v>
      </c>
    </row>
    <row r="19" spans="1:14" ht="18.899999999999999" customHeight="1">
      <c r="A19" s="24" t="s">
        <v>10</v>
      </c>
      <c r="B19" s="25">
        <f>('Pages 10-11'!E13-'Pages 10-11'!C13)/('Pages 10-11'!E$7-'Pages 10-11'!C$7)*100</f>
        <v>3.2685399999999989</v>
      </c>
      <c r="C19" s="25">
        <f>('Pages 10-11'!G13-'Pages 10-11'!E13)/('Pages 10-11'!G$7-'Pages 10-11'!E$7)*100</f>
        <v>13.222729999999999</v>
      </c>
      <c r="D19" s="25">
        <f>('Pages 10-11'!I13-'Pages 10-11'!G13)/('Pages 10-11'!I$7-'Pages 10-11'!G$7)*100</f>
        <v>13.222730000000002</v>
      </c>
      <c r="E19" s="25">
        <f>('Pages 10-11'!K13-'Pages 10-11'!I13)/('Pages 10-11'!K$7-'Pages 10-11'!I$7)*100</f>
        <v>11.588460000000001</v>
      </c>
      <c r="F19" s="25">
        <f>('Pages 10-11'!L13-'Pages 10-11'!K13)/('Pages 10-11'!L$7-'Pages 10-11'!K$7)*100</f>
        <v>12.182739999999999</v>
      </c>
      <c r="G19" s="25">
        <v>13.074159999999996</v>
      </c>
      <c r="H19" s="25">
        <v>12.851305000000002</v>
      </c>
      <c r="I19" s="25">
        <v>12.77702</v>
      </c>
      <c r="J19" s="25">
        <v>13.282158000000003</v>
      </c>
      <c r="K19" s="25">
        <v>13.282158000000003</v>
      </c>
      <c r="L19" s="25">
        <v>13.282157999999997</v>
      </c>
      <c r="M19" s="25">
        <v>13.267300999999993</v>
      </c>
      <c r="N19" s="25">
        <v>13.279186600000001</v>
      </c>
    </row>
    <row r="20" spans="1:14" ht="18.899999999999999" customHeight="1">
      <c r="A20" s="24" t="s">
        <v>13</v>
      </c>
      <c r="B20" s="25">
        <f>('Pages 10-11'!E14-'Pages 10-11'!C14)/('Pages 10-11'!E$7-'Pages 10-11'!C$7)*100</f>
        <v>6.5350000000000001</v>
      </c>
      <c r="C20" s="25">
        <f>('Pages 10-11'!G14-'Pages 10-11'!E14)/('Pages 10-11'!G$7-'Pages 10-11'!E$7)*100</f>
        <v>7.921000000000002</v>
      </c>
      <c r="D20" s="25">
        <f>('Pages 10-11'!I14-'Pages 10-11'!G14)/('Pages 10-11'!I$7-'Pages 10-11'!G$7)*100</f>
        <v>8.6079999999999988</v>
      </c>
      <c r="E20" s="25">
        <f>('Pages 10-11'!K14-'Pages 10-11'!I14)/('Pages 10-11'!K$7-'Pages 10-11'!I$7)*100</f>
        <v>10.247000000000003</v>
      </c>
      <c r="F20" s="25">
        <f>('Pages 10-11'!L14-'Pages 10-11'!K14)/('Pages 10-11'!L$7-'Pages 10-11'!K$7)*100</f>
        <v>12.034499999999989</v>
      </c>
      <c r="G20" s="25">
        <v>13.079250000000005</v>
      </c>
      <c r="H20" s="25">
        <v>14.352249999999989</v>
      </c>
      <c r="I20" s="25">
        <v>14.649300000000004</v>
      </c>
      <c r="J20" s="25">
        <v>14.7484</v>
      </c>
      <c r="K20" s="25">
        <v>15.122599999999995</v>
      </c>
      <c r="L20" s="25">
        <v>18.894250000000007</v>
      </c>
      <c r="M20" s="25">
        <v>17.577099999999991</v>
      </c>
      <c r="N20" s="25">
        <v>15.851100000000001</v>
      </c>
    </row>
    <row r="21" spans="1:14" ht="18.899999999999999" customHeight="1">
      <c r="A21" s="24" t="s">
        <v>16</v>
      </c>
      <c r="B21" s="25">
        <f>('Pages 10-11'!E15-'Pages 10-11'!C15)/('Pages 10-11'!E$7-'Pages 10-11'!C$7)*100</f>
        <v>6.8849999999999998</v>
      </c>
      <c r="C21" s="25">
        <f>('Pages 10-11'!G15-'Pages 10-11'!E15)/('Pages 10-11'!G$7-'Pages 10-11'!E$7)*100</f>
        <v>12.117499999999998</v>
      </c>
      <c r="D21" s="25">
        <f>('Pages 10-11'!I15-'Pages 10-11'!G15)/('Pages 10-11'!I$7-'Pages 10-11'!G$7)*100</f>
        <v>10.603</v>
      </c>
      <c r="E21" s="25">
        <f>('Pages 10-11'!K15-'Pages 10-11'!I15)/('Pages 10-11'!K$7-'Pages 10-11'!I$7)*100</f>
        <v>11.567000000000002</v>
      </c>
      <c r="F21" s="25">
        <f>('Pages 10-11'!L15-'Pages 10-11'!K15)/('Pages 10-11'!L$7-'Pages 10-11'!K$7)*100</f>
        <v>13.49500000000001</v>
      </c>
      <c r="G21" s="25">
        <v>12.392749999999996</v>
      </c>
      <c r="H21" s="25">
        <v>12.186500000000002</v>
      </c>
      <c r="I21" s="25">
        <v>12.227699999999997</v>
      </c>
      <c r="J21" s="25">
        <v>12.310400000000005</v>
      </c>
      <c r="K21" s="25">
        <v>12.31035</v>
      </c>
      <c r="L21" s="25">
        <v>12.310400000000001</v>
      </c>
      <c r="M21" s="25">
        <v>12.2966</v>
      </c>
      <c r="N21" s="25">
        <v>12.307629999999996</v>
      </c>
    </row>
    <row r="22" spans="1:14" ht="18.899999999999999" customHeight="1">
      <c r="A22" s="24" t="s">
        <v>19</v>
      </c>
      <c r="B22" s="25">
        <f>('Pages 10-11'!E16-'Pages 10-11'!C16)/('Pages 10-11'!E$7-'Pages 10-11'!C$7)*100</f>
        <v>5.2949999999999999</v>
      </c>
      <c r="C22" s="25">
        <f>('Pages 10-11'!G16-'Pages 10-11'!E16)/('Pages 10-11'!G$7-'Pages 10-11'!E$7)*100</f>
        <v>10.1235</v>
      </c>
      <c r="D22" s="25">
        <f>('Pages 10-11'!I16-'Pages 10-11'!G16)/('Pages 10-11'!I$7-'Pages 10-11'!G$7)*100</f>
        <v>11.247499999999997</v>
      </c>
      <c r="E22" s="25">
        <f>('Pages 10-11'!K16-'Pages 10-11'!I16)/('Pages 10-11'!K$7-'Pages 10-11'!I$7)*100</f>
        <v>12.983500000000003</v>
      </c>
      <c r="F22" s="25">
        <f>('Pages 10-11'!L16-'Pages 10-11'!K16)/('Pages 10-11'!L$7-'Pages 10-11'!K$7)*100</f>
        <v>13.567999999999996</v>
      </c>
      <c r="G22" s="25">
        <v>13.759250000000002</v>
      </c>
      <c r="H22" s="25">
        <v>14.015999999999998</v>
      </c>
      <c r="I22" s="25">
        <v>14.460200000000004</v>
      </c>
      <c r="J22" s="25">
        <v>15.003499999999992</v>
      </c>
      <c r="K22" s="25">
        <v>13.423450000000003</v>
      </c>
      <c r="L22" s="25">
        <v>13.423399999999994</v>
      </c>
      <c r="M22" s="25">
        <v>13.408400000000009</v>
      </c>
      <c r="N22" s="25">
        <v>13.420399999999999</v>
      </c>
    </row>
    <row r="23" spans="1:14" ht="18.899999999999999" customHeight="1">
      <c r="A23" s="24" t="s">
        <v>21</v>
      </c>
      <c r="B23" s="25">
        <f>('Pages 10-11'!E17-'Pages 10-11'!C17)/('Pages 10-11'!E$7-'Pages 10-11'!C$7)*100</f>
        <v>8.9420000000000002</v>
      </c>
      <c r="C23" s="25">
        <f>('Pages 10-11'!G17-'Pages 10-11'!E17)/('Pages 10-11'!G$7-'Pages 10-11'!E$7)*100</f>
        <v>10.795</v>
      </c>
      <c r="D23" s="25">
        <f>('Pages 10-11'!I17-'Pages 10-11'!G17)/('Pages 10-11'!I$7-'Pages 10-11'!G$7)*100</f>
        <v>11.176000000000002</v>
      </c>
      <c r="E23" s="25">
        <f>('Pages 10-11'!K17-'Pages 10-11'!I17)/('Pages 10-11'!K$7-'Pages 10-11'!I$7)*100</f>
        <v>13.703000000000001</v>
      </c>
      <c r="F23" s="25">
        <f>('Pages 10-11'!L17-'Pages 10-11'!K17)/('Pages 10-11'!L$7-'Pages 10-11'!K$7)*100</f>
        <v>14.198500000000003</v>
      </c>
      <c r="G23" s="25">
        <v>16.363999999999994</v>
      </c>
      <c r="H23" s="25">
        <v>16.478250000000017</v>
      </c>
      <c r="I23" s="25">
        <v>17.061199999999996</v>
      </c>
      <c r="J23" s="25">
        <v>18.981399999999997</v>
      </c>
      <c r="K23" s="25">
        <v>20.074900000000003</v>
      </c>
      <c r="L23" s="25">
        <v>21.572199999999995</v>
      </c>
      <c r="M23" s="25">
        <v>22.551400000000008</v>
      </c>
      <c r="N23" s="25">
        <v>19.403819999999993</v>
      </c>
    </row>
    <row r="24" spans="1:14" ht="18.899999999999999" customHeight="1">
      <c r="A24" s="24" t="s">
        <v>23</v>
      </c>
      <c r="B24" s="25">
        <f>('Pages 10-11'!E18-'Pages 10-11'!C18)/('Pages 10-11'!E$7-'Pages 10-11'!C$7)*100</f>
        <v>2.4729999999999994</v>
      </c>
      <c r="C24" s="25">
        <f>('Pages 10-11'!G18-'Pages 10-11'!E18)/('Pages 10-11'!G$7-'Pages 10-11'!E$7)*100</f>
        <v>4.2280000000000006</v>
      </c>
      <c r="D24" s="25">
        <f>('Pages 10-11'!I18-'Pages 10-11'!G18)/('Pages 10-11'!I$7-'Pages 10-11'!G$7)*100</f>
        <v>4.8424999999999985</v>
      </c>
      <c r="E24" s="25">
        <f>('Pages 10-11'!K18-'Pages 10-11'!I18)/('Pages 10-11'!K$7-'Pages 10-11'!I$7)*100</f>
        <v>5.1924999999999999</v>
      </c>
      <c r="F24" s="25">
        <f>('Pages 10-11'!L18-'Pages 10-11'!K18)/('Pages 10-11'!L$7-'Pages 10-11'!K$7)*100</f>
        <v>6.3099999999999978</v>
      </c>
      <c r="G24" s="25">
        <v>6.9622500000000018</v>
      </c>
      <c r="H24" s="25">
        <v>10.742750000000001</v>
      </c>
      <c r="I24" s="25">
        <v>15.390300000000002</v>
      </c>
      <c r="J24" s="25">
        <v>12.069000000000001</v>
      </c>
      <c r="K24" s="25">
        <v>10.656450000000001</v>
      </c>
      <c r="L24" s="25">
        <v>10.656450000000005</v>
      </c>
      <c r="M24" s="25">
        <v>10.644599999999999</v>
      </c>
      <c r="N24" s="25">
        <v>10.654099999999998</v>
      </c>
    </row>
    <row r="25" spans="1:14" ht="18.899999999999999" customHeight="1">
      <c r="A25" s="24" t="s">
        <v>3</v>
      </c>
      <c r="B25" s="25">
        <f>('Pages 10-11'!E19-'Pages 10-11'!C19)/('Pages 10-11'!E$7-'Pages 10-11'!C$7)*100</f>
        <v>7.3800000000000008</v>
      </c>
      <c r="C25" s="25">
        <f>('Pages 10-11'!G19-'Pages 10-11'!E19)/('Pages 10-11'!G$7-'Pages 10-11'!E$7)*100</f>
        <v>14.581999999999997</v>
      </c>
      <c r="D25" s="25">
        <f>('Pages 10-11'!I19-'Pages 10-11'!G19)/('Pages 10-11'!I$7-'Pages 10-11'!G$7)*100</f>
        <v>12.566000000000003</v>
      </c>
      <c r="E25" s="25">
        <f>('Pages 10-11'!K19-'Pages 10-11'!I19)/('Pages 10-11'!K$7-'Pages 10-11'!I$7)*100</f>
        <v>16.040500000000002</v>
      </c>
      <c r="F25" s="25">
        <f>('Pages 10-11'!L19-'Pages 10-11'!K19)/('Pages 10-11'!L$7-'Pages 10-11'!K$7)*100</f>
        <v>19.946500000000007</v>
      </c>
      <c r="G25" s="25">
        <v>20.464500000000001</v>
      </c>
      <c r="H25" s="25">
        <v>22.28574999999999</v>
      </c>
      <c r="I25" s="25">
        <v>23.3432</v>
      </c>
      <c r="J25" s="25">
        <v>27.525699999999997</v>
      </c>
      <c r="K25" s="25">
        <v>24.786699999999996</v>
      </c>
      <c r="L25" s="25">
        <v>22.762150000000009</v>
      </c>
      <c r="M25" s="25">
        <v>22.762100000000004</v>
      </c>
      <c r="N25" s="25">
        <v>22.75196</v>
      </c>
    </row>
    <row r="26" spans="1:14" ht="18.899999999999999" customHeight="1">
      <c r="A26" s="24" t="s">
        <v>6</v>
      </c>
      <c r="B26" s="25">
        <f>('Pages 10-11'!E20-'Pages 10-11'!C20)/('Pages 10-11'!E$7-'Pages 10-11'!C$7)*100</f>
        <v>11.975999999999999</v>
      </c>
      <c r="C26" s="25">
        <f>('Pages 10-11'!G20-'Pages 10-11'!E20)/('Pages 10-11'!G$7-'Pages 10-11'!E$7)*100</f>
        <v>14.767499999999997</v>
      </c>
      <c r="D26" s="25">
        <f>('Pages 10-11'!I20-'Pages 10-11'!G20)/('Pages 10-11'!I$7-'Pages 10-11'!G$7)*100</f>
        <v>14.7765</v>
      </c>
      <c r="E26" s="25">
        <f>('Pages 10-11'!K20-'Pages 10-11'!I20)/('Pages 10-11'!K$7-'Pages 10-11'!I$7)*100</f>
        <v>18.947999999999997</v>
      </c>
      <c r="F26" s="25">
        <f>('Pages 10-11'!L20-'Pages 10-11'!K20)/('Pages 10-11'!L$7-'Pages 10-11'!K$7)*100</f>
        <v>19.420999999999992</v>
      </c>
      <c r="G26" s="25">
        <v>20.687500000000007</v>
      </c>
      <c r="H26" s="25">
        <v>21.483500000000003</v>
      </c>
      <c r="I26" s="25">
        <v>23.082000000000001</v>
      </c>
      <c r="J26" s="25">
        <v>24.664799999999996</v>
      </c>
      <c r="K26" s="25">
        <v>24.667450000000006</v>
      </c>
      <c r="L26" s="25">
        <v>23.704899999999995</v>
      </c>
      <c r="M26" s="25">
        <v>22.522449999999996</v>
      </c>
      <c r="N26" s="25">
        <v>22.522509999999997</v>
      </c>
    </row>
    <row r="27" spans="1:14" ht="18.899999999999999" customHeight="1">
      <c r="A27" s="24" t="s">
        <v>8</v>
      </c>
      <c r="B27" s="25">
        <f>('Pages 10-11'!E21-'Pages 10-11'!C21)/('Pages 10-11'!E$7-'Pages 10-11'!C$7)*100</f>
        <v>0</v>
      </c>
      <c r="C27" s="25">
        <f>('Pages 10-11'!G21-'Pages 10-11'!E21)/('Pages 10-11'!G$7-'Pages 10-11'!E$7)*100</f>
        <v>6.2479999999999993</v>
      </c>
      <c r="D27" s="25">
        <f>('Pages 10-11'!I21-'Pages 10-11'!G21)/('Pages 10-11'!I$7-'Pages 10-11'!G$7)*100</f>
        <v>21.386499999999998</v>
      </c>
      <c r="E27" s="25">
        <f>('Pages 10-11'!K21-'Pages 10-11'!I21)/('Pages 10-11'!K$7-'Pages 10-11'!I$7)*100</f>
        <v>21.146500000000003</v>
      </c>
      <c r="F27" s="25">
        <f>('Pages 10-11'!L21-'Pages 10-11'!K21)/('Pages 10-11'!L$7-'Pages 10-11'!K$7)*100</f>
        <v>21.386499999999998</v>
      </c>
      <c r="G27" s="25">
        <v>21.386750000000003</v>
      </c>
      <c r="H27" s="25">
        <v>21.266499999999997</v>
      </c>
      <c r="I27" s="25">
        <v>21.342199999999998</v>
      </c>
      <c r="J27" s="25">
        <v>21.482800000000001</v>
      </c>
      <c r="K27" s="25">
        <v>23.230650000000004</v>
      </c>
      <c r="L27" s="25">
        <v>25.103550000000002</v>
      </c>
      <c r="M27" s="25">
        <v>25.075399999999991</v>
      </c>
      <c r="N27" s="25">
        <v>25.097490000000001</v>
      </c>
    </row>
    <row r="28" spans="1:14" ht="18.899999999999999" customHeight="1">
      <c r="A28" s="24" t="s">
        <v>11</v>
      </c>
      <c r="B28" s="25">
        <f>('Pages 10-11'!E22-'Pages 10-11'!C22)/('Pages 10-11'!E$7-'Pages 10-11'!C$7)*100</f>
        <v>0</v>
      </c>
      <c r="C28" s="25">
        <f>('Pages 10-11'!G22-'Pages 10-11'!E22)/('Pages 10-11'!G$7-'Pages 10-11'!E$7)*100</f>
        <v>11.452500000000001</v>
      </c>
      <c r="D28" s="25">
        <f>('Pages 10-11'!I22-'Pages 10-11'!G22)/('Pages 10-11'!I$7-'Pages 10-11'!G$7)*100</f>
        <v>14.733500000000005</v>
      </c>
      <c r="E28" s="25">
        <f>('Pages 10-11'!K22-'Pages 10-11'!I22)/('Pages 10-11'!K$7-'Pages 10-11'!I$7)*100</f>
        <v>18.312499999999989</v>
      </c>
      <c r="F28" s="25">
        <f>('Pages 10-11'!L22-'Pages 10-11'!K22)/('Pages 10-11'!L$7-'Pages 10-11'!K$7)*100</f>
        <v>20.519000000000005</v>
      </c>
      <c r="G28" s="25">
        <v>22.103249999999999</v>
      </c>
      <c r="H28" s="25">
        <v>23.75875000000001</v>
      </c>
      <c r="I28" s="25">
        <v>25.576499999999992</v>
      </c>
      <c r="J28" s="25">
        <v>26.490099999999998</v>
      </c>
      <c r="K28" s="25">
        <v>27.044450000000015</v>
      </c>
      <c r="L28" s="25">
        <v>27.574550000000002</v>
      </c>
      <c r="M28" s="25">
        <v>27.967349999999975</v>
      </c>
      <c r="N28" s="25">
        <v>28.732590000000002</v>
      </c>
    </row>
    <row r="29" spans="1:14" ht="18.899999999999999" customHeight="1">
      <c r="A29" s="24" t="s">
        <v>14</v>
      </c>
      <c r="B29" s="25">
        <f>('Pages 10-11'!E23-'Pages 10-11'!C23)/('Pages 10-11'!E$7-'Pages 10-11'!C$7)*100</f>
        <v>7.7399999999999993</v>
      </c>
      <c r="C29" s="25">
        <f>('Pages 10-11'!G23-'Pages 10-11'!E23)/('Pages 10-11'!G$7-'Pages 10-11'!E$7)*100</f>
        <v>11.609999999999998</v>
      </c>
      <c r="D29" s="25">
        <f>('Pages 10-11'!I23-'Pages 10-11'!G23)/('Pages 10-11'!I$7-'Pages 10-11'!G$7)*100</f>
        <v>12.982499999999996</v>
      </c>
      <c r="E29" s="25">
        <f>('Pages 10-11'!K23-'Pages 10-11'!I23)/('Pages 10-11'!K$7-'Pages 10-11'!I$7)*100</f>
        <v>14.535000000000004</v>
      </c>
      <c r="F29" s="25">
        <f>('Pages 10-11'!L23-'Pages 10-11'!K23)/('Pages 10-11'!L$7-'Pages 10-11'!K$7)*100</f>
        <v>17.234999999999999</v>
      </c>
      <c r="G29" s="25">
        <v>18.990000000000002</v>
      </c>
      <c r="H29" s="25">
        <v>21.161250000000003</v>
      </c>
      <c r="I29" s="25">
        <v>21.285000000000007</v>
      </c>
      <c r="J29" s="25">
        <v>23.534999999999993</v>
      </c>
      <c r="K29" s="25">
        <v>21.699899999999992</v>
      </c>
      <c r="L29" s="25">
        <v>19.913850000000018</v>
      </c>
      <c r="M29" s="25">
        <v>19.891549999999988</v>
      </c>
      <c r="N29" s="25">
        <v>19.909389999999995</v>
      </c>
    </row>
    <row r="30" spans="1:14" ht="18.899999999999999" customHeight="1">
      <c r="A30" s="24" t="s">
        <v>17</v>
      </c>
      <c r="B30" s="25">
        <f>('Pages 10-11'!E24-'Pages 10-11'!C24)/('Pages 10-11'!E$7-'Pages 10-11'!C$7)*100</f>
        <v>9.6730000000000018</v>
      </c>
      <c r="C30" s="25">
        <f>('Pages 10-11'!G24-'Pages 10-11'!E24)/('Pages 10-11'!G$7-'Pages 10-11'!E$7)*100</f>
        <v>12.4145</v>
      </c>
      <c r="D30" s="25">
        <f>('Pages 10-11'!I24-'Pages 10-11'!G24)/('Pages 10-11'!I$7-'Pages 10-11'!G$7)*100</f>
        <v>12.0595</v>
      </c>
      <c r="E30" s="25">
        <f>('Pages 10-11'!K24-'Pages 10-11'!I24)/('Pages 10-11'!K$7-'Pages 10-11'!I$7)*100</f>
        <v>14.508500000000005</v>
      </c>
      <c r="F30" s="25">
        <f>('Pages 10-11'!L24-'Pages 10-11'!K24)/('Pages 10-11'!L$7-'Pages 10-11'!K$7)*100</f>
        <v>16.181499999999996</v>
      </c>
      <c r="G30" s="25">
        <v>17.68525</v>
      </c>
      <c r="H30" s="25">
        <v>18.34825</v>
      </c>
      <c r="I30" s="25">
        <v>19.393700000000006</v>
      </c>
      <c r="J30" s="25">
        <v>20.092499999999994</v>
      </c>
      <c r="K30" s="25">
        <v>19.795099999999998</v>
      </c>
      <c r="L30" s="25">
        <v>18.014100000000006</v>
      </c>
      <c r="M30" s="25">
        <v>17.993950000000012</v>
      </c>
      <c r="N30" s="25">
        <v>18.010080000000002</v>
      </c>
    </row>
    <row r="31" spans="1:14" ht="18.899999999999999" customHeight="1">
      <c r="A31" s="24" t="s">
        <v>20</v>
      </c>
      <c r="B31" s="25">
        <f>('Pages 10-11'!E25-'Pages 10-11'!C25)/('Pages 10-11'!E$7-'Pages 10-11'!C$7)*100</f>
        <v>6.1570000000000009</v>
      </c>
      <c r="C31" s="25">
        <f>('Pages 10-11'!G25-'Pages 10-11'!E25)/('Pages 10-11'!G$7-'Pages 10-11'!E$7)*100</f>
        <v>9.1464999999999979</v>
      </c>
      <c r="D31" s="25">
        <f>('Pages 10-11'!I25-'Pages 10-11'!G25)/('Pages 10-11'!I$7-'Pages 10-11'!G$7)*100</f>
        <v>9.7920000000000016</v>
      </c>
      <c r="E31" s="25">
        <f>('Pages 10-11'!K25-'Pages 10-11'!I25)/('Pages 10-11'!K$7-'Pages 10-11'!I$7)*100</f>
        <v>11.026500000000006</v>
      </c>
      <c r="F31" s="25">
        <f>('Pages 10-11'!L25-'Pages 10-11'!K25)/('Pages 10-11'!L$7-'Pages 10-11'!K$7)*100</f>
        <v>12.261499999999996</v>
      </c>
      <c r="G31" s="25">
        <v>12.248000000000001</v>
      </c>
      <c r="H31" s="25">
        <v>13.464999999999991</v>
      </c>
      <c r="I31" s="25">
        <v>14.305800000000001</v>
      </c>
      <c r="J31" s="25">
        <v>13.867100000000008</v>
      </c>
      <c r="K31" s="25">
        <v>13.0715</v>
      </c>
      <c r="L31" s="25">
        <v>12.801999999999994</v>
      </c>
      <c r="M31" s="25">
        <v>12.78780000000001</v>
      </c>
      <c r="N31" s="25">
        <v>12.799209999999997</v>
      </c>
    </row>
    <row r="32" spans="1:14" ht="18.899999999999999" customHeight="1">
      <c r="A32" s="24" t="s">
        <v>73</v>
      </c>
      <c r="B32" s="25">
        <f>('Pages 10-11'!E26-'Pages 10-11'!C26)/('Pages 10-11'!E$7-'Pages 10-11'!C$7)*100</f>
        <v>7.7520000000000007</v>
      </c>
      <c r="C32" s="25">
        <f>('Pages 10-11'!G26-'Pages 10-11'!E26)/('Pages 10-11'!G$7-'Pages 10-11'!E$7)*100</f>
        <v>12.825000000000001</v>
      </c>
      <c r="D32" s="25">
        <f>('Pages 10-11'!I26-'Pages 10-11'!G26)/('Pages 10-11'!I$7-'Pages 10-11'!G$7)*100</f>
        <v>14.706</v>
      </c>
      <c r="E32" s="25">
        <f>('Pages 10-11'!K26-'Pages 10-11'!I26)/('Pages 10-11'!K$7-'Pages 10-11'!I$7)*100</f>
        <v>19.323</v>
      </c>
      <c r="F32" s="25">
        <f>('Pages 10-11'!L26-'Pages 10-11'!K26)/('Pages 10-11'!L$7-'Pages 10-11'!K$7)*100</f>
        <v>20.291999999999987</v>
      </c>
      <c r="G32" s="25">
        <v>21.865000000000009</v>
      </c>
      <c r="H32" s="25">
        <v>23.204749999999994</v>
      </c>
      <c r="I32" s="25">
        <v>23.685900000000004</v>
      </c>
      <c r="J32" s="25">
        <v>23.950199999999992</v>
      </c>
      <c r="K32" s="25">
        <v>23.632199999999997</v>
      </c>
      <c r="L32" s="25">
        <v>21.657150000000009</v>
      </c>
      <c r="M32" s="25">
        <v>21.632949999999997</v>
      </c>
      <c r="N32" s="25">
        <v>21.6523</v>
      </c>
    </row>
    <row r="33" spans="1:14" ht="18.899999999999999" customHeight="1">
      <c r="A33" s="24" t="s">
        <v>24</v>
      </c>
      <c r="B33" s="25">
        <f>('Pages 10-11'!E27-'Pages 10-11'!C27)/('Pages 10-11'!E$7-'Pages 10-11'!C$7)*100</f>
        <v>0.93059999999999998</v>
      </c>
      <c r="C33" s="25">
        <f>('Pages 10-11'!G27-'Pages 10-11'!E27)/('Pages 10-11'!G$7-'Pages 10-11'!E$7)*100</f>
        <v>10.229900000000001</v>
      </c>
      <c r="D33" s="25">
        <f>('Pages 10-11'!I27-'Pages 10-11'!G27)/('Pages 10-11'!I$7-'Pages 10-11'!G$7)*100</f>
        <v>13.424800000000001</v>
      </c>
      <c r="E33" s="25">
        <f>('Pages 10-11'!K27-'Pages 10-11'!I27)/('Pages 10-11'!K$7-'Pages 10-11'!I$7)*100</f>
        <v>14.4931</v>
      </c>
      <c r="F33" s="25">
        <f>('Pages 10-11'!L27-'Pages 10-11'!K27)/('Pages 10-11'!L$7-'Pages 10-11'!K$7)*100</f>
        <v>16.947300000000002</v>
      </c>
      <c r="G33" s="25">
        <v>17.746299999999994</v>
      </c>
      <c r="H33" s="25">
        <v>18.132200000000005</v>
      </c>
      <c r="I33" s="25">
        <v>19.266460000000002</v>
      </c>
      <c r="J33" s="25">
        <v>20.129539999999992</v>
      </c>
      <c r="K33" s="25">
        <v>20.243920000000006</v>
      </c>
      <c r="L33" s="25">
        <v>20.403609999999986</v>
      </c>
      <c r="M33" s="25">
        <v>20.617270000000019</v>
      </c>
      <c r="N33" s="25">
        <v>20.393037999999994</v>
      </c>
    </row>
    <row r="34" spans="1:14" ht="18.899999999999999" customHeight="1">
      <c r="A34" s="24" t="s">
        <v>5</v>
      </c>
      <c r="B34" s="25">
        <f>('Pages 10-11'!E28-'Pages 10-11'!C28)/('Pages 10-11'!E$7-'Pages 10-11'!C$7)*100</f>
        <v>0</v>
      </c>
      <c r="C34" s="25">
        <f>('Pages 10-11'!G28-'Pages 10-11'!E28)/('Pages 10-11'!G$7-'Pages 10-11'!E$7)*100</f>
        <v>9.1390000000000011</v>
      </c>
      <c r="D34" s="25">
        <f>('Pages 10-11'!I28-'Pages 10-11'!G28)/('Pages 10-11'!I$7-'Pages 10-11'!G$7)*100</f>
        <v>13.664000000000001</v>
      </c>
      <c r="E34" s="25">
        <f>('Pages 10-11'!K28-'Pages 10-11'!I28)/('Pages 10-11'!K$7-'Pages 10-11'!I$7)*100</f>
        <v>15.545999999999999</v>
      </c>
      <c r="F34" s="25">
        <f>('Pages 10-11'!L28-'Pages 10-11'!K28)/('Pages 10-11'!L$7-'Pages 10-11'!K$7)*100</f>
        <v>16.082999999999988</v>
      </c>
      <c r="G34" s="25">
        <v>17.192000000000007</v>
      </c>
      <c r="H34" s="25">
        <v>18.228249999999999</v>
      </c>
      <c r="I34" s="25">
        <v>18.840499999999999</v>
      </c>
      <c r="J34" s="25">
        <v>20.177999999999997</v>
      </c>
      <c r="K34" s="25">
        <v>21.02685</v>
      </c>
      <c r="L34" s="25">
        <v>21.2576</v>
      </c>
      <c r="M34" s="25">
        <v>22.003550000000001</v>
      </c>
      <c r="N34" s="25">
        <v>22.023229999999998</v>
      </c>
    </row>
    <row r="35" spans="1:14" ht="18.899999999999999" customHeight="1">
      <c r="A35" s="24" t="s">
        <v>7</v>
      </c>
      <c r="B35" s="25">
        <f>('Pages 10-11'!E29-'Pages 10-11'!C29)/('Pages 10-11'!E$7-'Pages 10-11'!C$7)*100</f>
        <v>3.5720000000000001</v>
      </c>
      <c r="C35" s="25">
        <f>('Pages 10-11'!G29-'Pages 10-11'!E29)/('Pages 10-11'!G$7-'Pages 10-11'!E$7)*100</f>
        <v>12.052</v>
      </c>
      <c r="D35" s="25">
        <f>('Pages 10-11'!I29-'Pages 10-11'!G29)/('Pages 10-11'!I$7-'Pages 10-11'!G$7)*100</f>
        <v>14.228999999999999</v>
      </c>
      <c r="E35" s="25">
        <f>('Pages 10-11'!K29-'Pages 10-11'!I29)/('Pages 10-11'!K$7-'Pages 10-11'!I$7)*100</f>
        <v>15.763500000000002</v>
      </c>
      <c r="F35" s="25">
        <f>('Pages 10-11'!L29-'Pages 10-11'!K29)/('Pages 10-11'!L$7-'Pages 10-11'!K$7)*100</f>
        <v>16.796499999999998</v>
      </c>
      <c r="G35" s="25">
        <v>16.502500000000005</v>
      </c>
      <c r="H35" s="25">
        <v>16.809750000000005</v>
      </c>
      <c r="I35" s="25">
        <v>17.9955</v>
      </c>
      <c r="J35" s="25">
        <v>19.284499999999998</v>
      </c>
      <c r="K35" s="25">
        <v>19.954150000000002</v>
      </c>
      <c r="L35" s="25">
        <v>19.954000000000001</v>
      </c>
      <c r="M35" s="25">
        <v>19.931800000000003</v>
      </c>
      <c r="N35" s="25">
        <v>19.949610000000003</v>
      </c>
    </row>
    <row r="36" spans="1:14" ht="18.899999999999999" customHeight="1">
      <c r="A36" s="24" t="s">
        <v>9</v>
      </c>
      <c r="B36" s="25">
        <f>('Pages 10-11'!E30-'Pages 10-11'!C30)/('Pages 10-11'!E$7-'Pages 10-11'!C$7)*100</f>
        <v>5.5380000000000003</v>
      </c>
      <c r="C36" s="25">
        <f>('Pages 10-11'!G30-'Pages 10-11'!E30)/('Pages 10-11'!G$7-'Pages 10-11'!E$7)*100</f>
        <v>7.8615000000000004</v>
      </c>
      <c r="D36" s="25">
        <f>('Pages 10-11'!I30-'Pages 10-11'!G30)/('Pages 10-11'!I$7-'Pages 10-11'!G$7)*100</f>
        <v>8.3989999999999974</v>
      </c>
      <c r="E36" s="25">
        <f>('Pages 10-11'!K30-'Pages 10-11'!I30)/('Pages 10-11'!K$7-'Pages 10-11'!I$7)*100</f>
        <v>15.759500000000005</v>
      </c>
      <c r="F36" s="25">
        <f>('Pages 10-11'!L30-'Pages 10-11'!K30)/('Pages 10-11'!L$7-'Pages 10-11'!K$7)*100</f>
        <v>17.9635</v>
      </c>
      <c r="G36" s="25">
        <v>18.964750000000002</v>
      </c>
      <c r="H36" s="25">
        <v>20.247749999999996</v>
      </c>
      <c r="I36" s="25">
        <v>21.9787</v>
      </c>
      <c r="J36" s="25">
        <v>23.18940000000001</v>
      </c>
      <c r="K36" s="25">
        <v>23.967799999999993</v>
      </c>
      <c r="L36" s="25">
        <v>24.890850000000015</v>
      </c>
      <c r="M36" s="25">
        <v>25.997449999999983</v>
      </c>
      <c r="N36" s="25">
        <v>26.276110000000003</v>
      </c>
    </row>
    <row r="37" spans="1:14" ht="18.899999999999999" customHeight="1">
      <c r="A37" s="24" t="s">
        <v>12</v>
      </c>
      <c r="B37" s="25">
        <f>('Pages 10-11'!E31-'Pages 10-11'!C31)/('Pages 10-11'!E$7-'Pages 10-11'!C$7)*100</f>
        <v>0</v>
      </c>
      <c r="C37" s="25">
        <f>('Pages 10-11'!G31-'Pages 10-11'!E31)/('Pages 10-11'!G$7-'Pages 10-11'!E$7)*100</f>
        <v>1.401</v>
      </c>
      <c r="D37" s="25">
        <f>('Pages 10-11'!I31-'Pages 10-11'!G31)/('Pages 10-11'!I$7-'Pages 10-11'!G$7)*100</f>
        <v>18.797000000000001</v>
      </c>
      <c r="E37" s="25">
        <f>('Pages 10-11'!K31-'Pages 10-11'!I31)/('Pages 10-11'!K$7-'Pages 10-11'!I$7)*100</f>
        <v>27.132499999999997</v>
      </c>
      <c r="F37" s="25">
        <f>('Pages 10-11'!L31-'Pages 10-11'!K31)/('Pages 10-11'!L$7-'Pages 10-11'!K$7)*100</f>
        <v>29.794499999999996</v>
      </c>
      <c r="G37" s="25">
        <v>20.209499999999998</v>
      </c>
      <c r="H37" s="25">
        <v>21.493750000000009</v>
      </c>
      <c r="I37" s="25">
        <v>24.300300000000004</v>
      </c>
      <c r="J37" s="25">
        <v>27.324199999999998</v>
      </c>
      <c r="K37" s="25">
        <v>29.88099999999999</v>
      </c>
      <c r="L37" s="25">
        <v>32.176300000000019</v>
      </c>
      <c r="M37" s="25">
        <v>27.567299999999989</v>
      </c>
      <c r="N37" s="25">
        <v>26.814</v>
      </c>
    </row>
    <row r="38" spans="1:14" ht="18.899999999999999" customHeight="1">
      <c r="A38" s="24" t="s">
        <v>15</v>
      </c>
      <c r="B38" s="25">
        <f>('Pages 10-11'!E32-'Pages 10-11'!C32)/('Pages 10-11'!E$7-'Pages 10-11'!C$7)*100</f>
        <v>0</v>
      </c>
      <c r="C38" s="25">
        <f>('Pages 10-11'!G32-'Pages 10-11'!E32)/('Pages 10-11'!G$7-'Pages 10-11'!E$7)*100</f>
        <v>9.0669999999999984</v>
      </c>
      <c r="D38" s="25">
        <f>('Pages 10-11'!I32-'Pages 10-11'!G32)/('Pages 10-11'!I$7-'Pages 10-11'!G$7)*100</f>
        <v>14.729499999999998</v>
      </c>
      <c r="E38" s="25">
        <f>('Pages 10-11'!K32-'Pages 10-11'!I32)/('Pages 10-11'!K$7-'Pages 10-11'!I$7)*100</f>
        <v>15.333000000000007</v>
      </c>
      <c r="F38" s="25">
        <f>('Pages 10-11'!L32-'Pages 10-11'!K32)/('Pages 10-11'!L$7-'Pages 10-11'!K$7)*100</f>
        <v>16.49349999999999</v>
      </c>
      <c r="G38" s="25">
        <v>19.176750000000002</v>
      </c>
      <c r="H38" s="25">
        <v>21.567749999999997</v>
      </c>
      <c r="I38" s="25">
        <v>26.0716</v>
      </c>
      <c r="J38" s="25">
        <v>27.007300000000001</v>
      </c>
      <c r="K38" s="25">
        <v>23.291850000000007</v>
      </c>
      <c r="L38" s="25">
        <v>24.534799999999997</v>
      </c>
      <c r="M38" s="25">
        <v>23.086050000000004</v>
      </c>
      <c r="N38" s="25">
        <v>22.639959999999999</v>
      </c>
    </row>
    <row r="39" spans="1:14" ht="18.899999999999999" customHeight="1">
      <c r="A39" s="24" t="s">
        <v>18</v>
      </c>
      <c r="B39" s="25">
        <f>('Pages 10-11'!E33-'Pages 10-11'!C33)/('Pages 10-11'!E$7-'Pages 10-11'!C$7)*100</f>
        <v>6.0039999999999996</v>
      </c>
      <c r="C39" s="25">
        <f>('Pages 10-11'!G33-'Pages 10-11'!E33)/('Pages 10-11'!G$7-'Pages 10-11'!E$7)*100</f>
        <v>14.364000000000003</v>
      </c>
      <c r="D39" s="25">
        <f>('Pages 10-11'!I33-'Pages 10-11'!G33)/('Pages 10-11'!I$7-'Pages 10-11'!G$7)*100</f>
        <v>18.534499999999998</v>
      </c>
      <c r="E39" s="25">
        <f>('Pages 10-11'!K33-'Pages 10-11'!I33)/('Pages 10-11'!K$7-'Pages 10-11'!I$7)*100</f>
        <v>20.424999999999997</v>
      </c>
      <c r="F39" s="25">
        <f>('Pages 10-11'!L33-'Pages 10-11'!K33)/('Pages 10-11'!L$7-'Pages 10-11'!K$7)*100</f>
        <v>23.398500000000002</v>
      </c>
      <c r="G39" s="25">
        <v>22.819000000000006</v>
      </c>
      <c r="H39" s="25">
        <v>23.835499999999993</v>
      </c>
      <c r="I39" s="25">
        <v>26.031900000000004</v>
      </c>
      <c r="J39" s="25">
        <v>28.338499999999993</v>
      </c>
      <c r="K39" s="25">
        <v>25.750699999999998</v>
      </c>
      <c r="L39" s="25">
        <v>24.629700000000014</v>
      </c>
      <c r="M39" s="25">
        <v>24.602149999999995</v>
      </c>
      <c r="N39" s="25">
        <v>24.624190000000002</v>
      </c>
    </row>
    <row r="40" spans="1:14" ht="18.899999999999999" customHeight="1">
      <c r="A40" s="24" t="s">
        <v>74</v>
      </c>
      <c r="B40" s="25">
        <f>('Pages 10-11'!E34-'Pages 10-11'!C34)/('Pages 10-11'!E$7-'Pages 10-11'!C$7)*100</f>
        <v>0</v>
      </c>
      <c r="C40" s="25">
        <f>('Pages 10-11'!G34-'Pages 10-11'!E34)/('Pages 10-11'!G$7-'Pages 10-11'!E$7)*100</f>
        <v>4.0205000000000002</v>
      </c>
      <c r="D40" s="25">
        <f>('Pages 10-11'!I34-'Pages 10-11'!G34)/('Pages 10-11'!I$7-'Pages 10-11'!G$7)*100</f>
        <v>15.254000000000001</v>
      </c>
      <c r="E40" s="25">
        <f>('Pages 10-11'!K34-'Pages 10-11'!I34)/('Pages 10-11'!K$7-'Pages 10-11'!I$7)*100</f>
        <v>18.025500000000005</v>
      </c>
      <c r="F40" s="25">
        <f>('Pages 10-11'!L34-'Pages 10-11'!K34)/('Pages 10-11'!L$7-'Pages 10-11'!K$7)*100</f>
        <v>20.177999999999987</v>
      </c>
      <c r="G40" s="25">
        <v>23.058250000000008</v>
      </c>
      <c r="H40" s="25">
        <v>23.543500000000002</v>
      </c>
      <c r="I40" s="25">
        <v>24.0885</v>
      </c>
      <c r="J40" s="25">
        <v>25.078900000000008</v>
      </c>
      <c r="K40" s="25">
        <v>26.529599999999991</v>
      </c>
      <c r="L40" s="25">
        <v>28.149750000000001</v>
      </c>
      <c r="M40" s="25">
        <v>28.752949999999998</v>
      </c>
      <c r="N40" s="25">
        <v>29.615229999999997</v>
      </c>
    </row>
    <row r="41" spans="1:14" ht="18.899999999999999" customHeight="1">
      <c r="A41" s="24" t="s">
        <v>22</v>
      </c>
      <c r="B41" s="25">
        <f>('Pages 10-11'!E35-'Pages 10-11'!C35)/('Pages 10-11'!E$7-'Pages 10-11'!C$7)*100</f>
        <v>6.2589999999999995</v>
      </c>
      <c r="C41" s="25">
        <f>('Pages 10-11'!G35-'Pages 10-11'!E35)/('Pages 10-11'!G$7-'Pages 10-11'!E$7)*100</f>
        <v>12.803000000000001</v>
      </c>
      <c r="D41" s="25">
        <f>('Pages 10-11'!I35-'Pages 10-11'!G35)/('Pages 10-11'!I$7-'Pages 10-11'!G$7)*100</f>
        <v>15.894</v>
      </c>
      <c r="E41" s="25">
        <f>('Pages 10-11'!K35-'Pages 10-11'!I35)/('Pages 10-11'!K$7-'Pages 10-11'!I$7)*100</f>
        <v>18.481999999999999</v>
      </c>
      <c r="F41" s="25">
        <f>('Pages 10-11'!L35-'Pages 10-11'!K35)/('Pages 10-11'!L$7-'Pages 10-11'!K$7)*100</f>
        <v>18.829500000000007</v>
      </c>
      <c r="G41" s="25">
        <v>22.774500000000003</v>
      </c>
      <c r="H41" s="25">
        <v>22.646499999999996</v>
      </c>
      <c r="I41" s="25">
        <v>25.511399999999995</v>
      </c>
      <c r="J41" s="25">
        <v>25.901800000000009</v>
      </c>
      <c r="K41" s="25">
        <v>26.759849999999986</v>
      </c>
      <c r="L41" s="25">
        <v>26.977750000000018</v>
      </c>
      <c r="M41" s="25">
        <v>26.947500000000002</v>
      </c>
      <c r="N41" s="25">
        <v>26.971699999999998</v>
      </c>
    </row>
    <row r="42" spans="1:14" ht="17.25" customHeight="1">
      <c r="A42" s="24"/>
      <c r="B42" s="25"/>
      <c r="C42" s="26"/>
      <c r="D42" s="25"/>
      <c r="E42" s="25"/>
      <c r="F42" s="25"/>
      <c r="G42" s="25"/>
      <c r="H42" s="25"/>
      <c r="I42" s="25"/>
      <c r="J42" s="25"/>
      <c r="K42" s="25"/>
      <c r="L42" s="25"/>
      <c r="M42" s="25"/>
      <c r="N42" s="25"/>
    </row>
    <row r="43" spans="1:14" ht="24" customHeight="1">
      <c r="A43" s="27" t="s">
        <v>75</v>
      </c>
      <c r="B43" s="25">
        <v>0</v>
      </c>
      <c r="C43" s="25">
        <f>('Pages 10-11'!G37-'Pages 10-11'!E37)/('Pages 10-11'!G$7-'Pages 10-11'!E$7)*100</f>
        <v>0.64700000000000002</v>
      </c>
      <c r="D43" s="25">
        <f>('Pages 10-11'!I37-'Pages 10-11'!G37)/('Pages 10-11'!I$7-'Pages 10-11'!G$7)*100</f>
        <v>0.68700000000000006</v>
      </c>
      <c r="E43" s="25">
        <f>('Pages 10-11'!K37-'Pages 10-11'!I37)/('Pages 10-11'!K$7-'Pages 10-11'!I$7)*100</f>
        <v>0.77500000000000002</v>
      </c>
      <c r="F43" s="25">
        <f>('Pages 10-11'!L37-'Pages 10-11'!K37)/('Pages 10-11'!L$7-'Pages 10-11'!K$7)*100</f>
        <v>2.2079999999999997</v>
      </c>
      <c r="G43" s="25">
        <v>2.5195000000000003</v>
      </c>
      <c r="H43" s="25">
        <v>4.5445000000000002</v>
      </c>
      <c r="I43" s="25">
        <v>6.7232000000000012</v>
      </c>
      <c r="J43" s="25">
        <v>9.5172000000000008</v>
      </c>
      <c r="K43" s="25">
        <v>11.715</v>
      </c>
      <c r="L43" s="25">
        <v>11.800799999999999</v>
      </c>
      <c r="M43" s="25">
        <v>11.787599999999998</v>
      </c>
      <c r="N43" s="25">
        <v>11.349700000000002</v>
      </c>
    </row>
    <row r="44" spans="1:14" ht="27" customHeight="1">
      <c r="A44" s="28"/>
      <c r="B44" s="17"/>
      <c r="C44" s="17"/>
      <c r="D44" s="17"/>
      <c r="E44" s="17"/>
      <c r="F44" s="17"/>
      <c r="G44" s="17"/>
      <c r="H44" s="17"/>
      <c r="I44" s="17"/>
      <c r="J44" s="17"/>
      <c r="K44" s="17"/>
      <c r="L44" s="17"/>
      <c r="M44" s="17"/>
      <c r="N44" s="17"/>
    </row>
    <row r="45" spans="1:14">
      <c r="A45" s="17"/>
      <c r="B45" s="17"/>
      <c r="C45" s="17"/>
      <c r="D45" s="17"/>
      <c r="E45" s="17"/>
      <c r="F45" s="17"/>
      <c r="G45" s="17"/>
      <c r="H45" s="17"/>
      <c r="I45" s="17"/>
      <c r="J45" s="17"/>
      <c r="K45" s="17"/>
      <c r="L45" s="17"/>
      <c r="M45" s="17"/>
      <c r="N45" s="17"/>
    </row>
    <row r="46" spans="1:14">
      <c r="A46" s="17"/>
      <c r="B46" s="17"/>
      <c r="C46" s="17"/>
      <c r="D46" s="17"/>
      <c r="E46" s="17"/>
      <c r="F46" s="17"/>
      <c r="G46" s="17"/>
      <c r="H46" s="17"/>
      <c r="I46" s="17"/>
      <c r="J46" s="17"/>
      <c r="K46" s="17"/>
      <c r="L46" s="17"/>
      <c r="M46" s="17"/>
      <c r="N46" s="17"/>
    </row>
    <row r="47" spans="1:14">
      <c r="A47" s="17"/>
      <c r="B47" s="17"/>
      <c r="C47" s="17"/>
      <c r="D47" s="17"/>
      <c r="E47" s="17"/>
      <c r="F47" s="17"/>
      <c r="G47" s="17"/>
      <c r="H47" s="17"/>
      <c r="I47" s="17"/>
      <c r="J47" s="17"/>
      <c r="K47" s="17"/>
      <c r="L47" s="17"/>
      <c r="M47" s="17"/>
      <c r="N47" s="17"/>
    </row>
    <row r="48" spans="1:14">
      <c r="A48" s="17"/>
      <c r="B48" s="17"/>
      <c r="C48" s="17"/>
      <c r="D48" s="17"/>
      <c r="E48" s="17"/>
      <c r="F48" s="17"/>
      <c r="G48" s="17"/>
      <c r="H48" s="17"/>
      <c r="I48" s="17"/>
      <c r="J48" s="17"/>
      <c r="K48" s="17"/>
      <c r="L48" s="17"/>
      <c r="M48" s="17"/>
      <c r="N48" s="17"/>
    </row>
    <row r="49" spans="1:14">
      <c r="A49" s="17"/>
      <c r="B49" s="17"/>
      <c r="C49" s="17"/>
      <c r="D49" s="17"/>
      <c r="E49" s="17"/>
      <c r="F49" s="17"/>
      <c r="G49" s="17"/>
      <c r="H49" s="17"/>
      <c r="I49" s="17"/>
      <c r="J49" s="17"/>
      <c r="K49" s="17"/>
      <c r="L49" s="17"/>
      <c r="M49" s="17"/>
      <c r="N49" s="17"/>
    </row>
    <row r="50" spans="1:14">
      <c r="A50" s="17"/>
      <c r="B50" s="17"/>
      <c r="C50" s="17"/>
      <c r="D50" s="17"/>
      <c r="E50" s="17"/>
      <c r="F50" s="17"/>
      <c r="G50" s="17"/>
      <c r="H50" s="17"/>
      <c r="I50" s="17"/>
      <c r="J50" s="17"/>
      <c r="K50" s="17"/>
      <c r="L50" s="17"/>
      <c r="M50" s="17"/>
      <c r="N50" s="17"/>
    </row>
    <row r="51" spans="1:14">
      <c r="A51" s="17"/>
      <c r="B51" s="17"/>
      <c r="C51" s="17"/>
      <c r="D51" s="17"/>
      <c r="E51" s="17"/>
      <c r="F51" s="17"/>
      <c r="G51" s="17"/>
      <c r="H51" s="17"/>
      <c r="I51" s="17"/>
      <c r="J51" s="17"/>
      <c r="K51" s="17"/>
      <c r="L51" s="17"/>
      <c r="M51" s="17"/>
      <c r="N51" s="17"/>
    </row>
    <row r="52" spans="1:14">
      <c r="A52" s="17"/>
      <c r="B52" s="17"/>
      <c r="C52" s="17"/>
      <c r="D52" s="17"/>
      <c r="E52" s="17"/>
      <c r="F52" s="17"/>
      <c r="G52" s="17"/>
      <c r="H52" s="17"/>
      <c r="I52" s="17"/>
      <c r="J52" s="17"/>
      <c r="K52" s="17"/>
      <c r="L52" s="17"/>
      <c r="M52" s="17"/>
      <c r="N52" s="17"/>
    </row>
    <row r="53" spans="1:14">
      <c r="A53" s="17"/>
      <c r="B53" s="17"/>
      <c r="C53" s="17"/>
      <c r="D53" s="17"/>
      <c r="E53" s="17"/>
      <c r="F53" s="17"/>
      <c r="G53" s="17"/>
      <c r="H53" s="17"/>
      <c r="I53" s="17"/>
      <c r="J53" s="17"/>
      <c r="K53" s="17"/>
      <c r="L53" s="17"/>
      <c r="M53" s="17"/>
      <c r="N53" s="17"/>
    </row>
    <row r="54" spans="1:14">
      <c r="A54" s="17"/>
      <c r="B54" s="17"/>
      <c r="C54" s="17"/>
      <c r="D54" s="17"/>
      <c r="E54" s="17"/>
      <c r="F54" s="17"/>
      <c r="G54" s="17"/>
      <c r="H54" s="17"/>
      <c r="I54" s="17"/>
      <c r="J54" s="17"/>
      <c r="K54" s="17"/>
      <c r="L54" s="17"/>
      <c r="M54" s="17"/>
      <c r="N54" s="17"/>
    </row>
    <row r="55" spans="1:14">
      <c r="A55" s="17"/>
      <c r="B55" s="17"/>
      <c r="C55" s="17"/>
      <c r="D55" s="17"/>
      <c r="E55" s="17"/>
      <c r="F55" s="17"/>
      <c r="G55" s="17"/>
      <c r="H55" s="17"/>
      <c r="I55" s="17"/>
      <c r="J55" s="17"/>
      <c r="K55" s="17"/>
      <c r="L55" s="17"/>
      <c r="M55" s="17"/>
      <c r="N55" s="17"/>
    </row>
    <row r="56" spans="1:14">
      <c r="A56" s="17"/>
      <c r="B56" s="17"/>
      <c r="C56" s="17"/>
      <c r="D56" s="17"/>
      <c r="E56" s="17"/>
      <c r="F56" s="17"/>
      <c r="G56" s="17"/>
      <c r="H56" s="17"/>
      <c r="I56" s="17"/>
      <c r="J56" s="17"/>
      <c r="K56" s="17"/>
      <c r="L56" s="17"/>
      <c r="M56" s="17"/>
      <c r="N56" s="17"/>
    </row>
    <row r="57" spans="1:14">
      <c r="A57" s="17"/>
      <c r="B57" s="17"/>
      <c r="C57" s="17"/>
      <c r="D57" s="17"/>
      <c r="E57" s="17"/>
      <c r="F57" s="17"/>
      <c r="G57" s="17"/>
      <c r="H57" s="17"/>
      <c r="I57" s="17"/>
      <c r="J57" s="17"/>
      <c r="K57" s="17"/>
      <c r="L57" s="17"/>
      <c r="M57" s="17"/>
      <c r="N57" s="17"/>
    </row>
    <row r="58" spans="1:14">
      <c r="A58" s="17"/>
      <c r="B58" s="17"/>
      <c r="C58" s="17"/>
      <c r="D58" s="17"/>
      <c r="E58" s="17"/>
      <c r="F58" s="17"/>
      <c r="G58" s="17"/>
      <c r="H58" s="17"/>
      <c r="I58" s="17"/>
      <c r="J58" s="17"/>
      <c r="K58" s="17"/>
      <c r="L58" s="17"/>
      <c r="M58" s="17"/>
      <c r="N58" s="17"/>
    </row>
    <row r="59" spans="1:14" ht="14.25" customHeight="1">
      <c r="A59" s="17"/>
      <c r="B59" s="17"/>
      <c r="C59" s="17"/>
      <c r="D59" s="17"/>
      <c r="E59" s="17"/>
      <c r="F59" s="17"/>
      <c r="G59" s="17"/>
      <c r="H59" s="17"/>
      <c r="I59" s="17"/>
      <c r="J59" s="17"/>
      <c r="K59" s="17"/>
      <c r="L59" s="17"/>
      <c r="M59" s="17"/>
      <c r="N59" s="17"/>
    </row>
    <row r="60" spans="1:14">
      <c r="A60" s="17"/>
      <c r="B60" s="17"/>
      <c r="C60" s="17"/>
      <c r="D60" s="17"/>
      <c r="E60" s="17"/>
      <c r="F60" s="17"/>
      <c r="G60" s="17"/>
      <c r="H60" s="17"/>
      <c r="I60" s="17"/>
      <c r="J60" s="17"/>
      <c r="K60" s="17"/>
      <c r="L60" s="17"/>
      <c r="M60" s="17"/>
      <c r="N60" s="17"/>
    </row>
    <row r="61" spans="1:14">
      <c r="A61" s="17"/>
      <c r="B61" s="17"/>
      <c r="C61" s="17"/>
      <c r="D61" s="17"/>
      <c r="E61" s="17"/>
      <c r="F61" s="17"/>
      <c r="G61" s="17"/>
      <c r="H61" s="17"/>
      <c r="I61" s="17"/>
      <c r="J61" s="17"/>
      <c r="K61" s="17"/>
      <c r="L61" s="17"/>
      <c r="M61" s="17"/>
      <c r="N61" s="17"/>
    </row>
    <row r="62" spans="1:14" ht="111.75" customHeight="1">
      <c r="A62" s="17"/>
      <c r="B62" s="17"/>
      <c r="C62" s="17"/>
      <c r="D62" s="17"/>
      <c r="E62" s="17"/>
      <c r="F62" s="17"/>
      <c r="G62" s="17"/>
      <c r="H62" s="17"/>
      <c r="I62" s="17"/>
      <c r="J62" s="17"/>
      <c r="K62" s="17"/>
      <c r="L62" s="17"/>
      <c r="M62" s="17"/>
      <c r="N62" s="17"/>
    </row>
    <row r="63" spans="1:14" ht="24.75" customHeight="1">
      <c r="A63" s="17"/>
      <c r="B63" s="17"/>
      <c r="C63" s="17"/>
      <c r="D63" s="17"/>
      <c r="E63" s="17"/>
      <c r="F63" s="17"/>
      <c r="G63" s="17"/>
      <c r="H63" s="17"/>
      <c r="I63" s="17"/>
      <c r="J63" s="17"/>
      <c r="K63" s="17"/>
      <c r="L63" s="17"/>
      <c r="M63" s="17"/>
      <c r="N63" s="18"/>
    </row>
    <row r="64" spans="1:14" ht="12.75" customHeight="1"/>
    <row r="65" spans="1:14">
      <c r="A65" s="17"/>
      <c r="B65" s="17"/>
      <c r="C65" s="17"/>
      <c r="D65" s="17"/>
      <c r="E65" s="17"/>
      <c r="F65" s="17"/>
      <c r="G65" s="17"/>
      <c r="H65" s="17"/>
      <c r="I65" s="17"/>
      <c r="J65" s="17"/>
      <c r="K65" s="17"/>
      <c r="L65" s="17"/>
      <c r="M65" s="17"/>
      <c r="N65" s="17"/>
    </row>
    <row r="66" spans="1:14">
      <c r="A66" s="17"/>
      <c r="B66" s="17"/>
      <c r="C66" s="17"/>
      <c r="D66" s="17"/>
      <c r="E66" s="17"/>
      <c r="F66" s="17"/>
      <c r="G66" s="17"/>
      <c r="H66" s="17"/>
      <c r="I66" s="17"/>
      <c r="J66" s="17"/>
      <c r="K66" s="17"/>
      <c r="L66" s="17"/>
      <c r="M66" s="17"/>
      <c r="N66" s="17"/>
    </row>
    <row r="67" spans="1:14">
      <c r="A67" s="17"/>
      <c r="B67" s="17"/>
      <c r="C67" s="17"/>
      <c r="D67" s="17"/>
      <c r="E67" s="17"/>
      <c r="F67" s="17"/>
      <c r="G67" s="17"/>
      <c r="H67" s="17"/>
      <c r="I67" s="17"/>
      <c r="J67" s="17"/>
      <c r="K67" s="17"/>
      <c r="L67" s="17"/>
      <c r="M67" s="17"/>
      <c r="N67" s="17"/>
    </row>
    <row r="68" spans="1:14">
      <c r="A68" s="17"/>
      <c r="B68" s="17"/>
      <c r="C68" s="17"/>
      <c r="D68" s="17"/>
      <c r="E68" s="17"/>
      <c r="F68" s="17"/>
      <c r="G68" s="17"/>
      <c r="H68" s="17"/>
      <c r="I68" s="17"/>
      <c r="J68" s="17"/>
      <c r="K68" s="17"/>
      <c r="L68" s="17"/>
      <c r="M68" s="17"/>
      <c r="N68" s="17"/>
    </row>
    <row r="69" spans="1:14">
      <c r="A69" s="17"/>
      <c r="B69" s="17"/>
      <c r="C69" s="17"/>
      <c r="D69" s="17"/>
      <c r="E69" s="17"/>
      <c r="F69" s="17"/>
      <c r="G69" s="17"/>
      <c r="H69" s="17"/>
      <c r="I69" s="17"/>
      <c r="J69" s="17"/>
      <c r="K69" s="17"/>
      <c r="L69" s="17"/>
      <c r="M69" s="17"/>
      <c r="N69" s="17"/>
    </row>
    <row r="70" spans="1:14">
      <c r="A70" s="17"/>
      <c r="B70" s="17"/>
      <c r="C70" s="17"/>
      <c r="D70" s="17"/>
      <c r="E70" s="17"/>
      <c r="F70" s="17"/>
      <c r="G70" s="17"/>
      <c r="H70" s="17"/>
      <c r="I70" s="17"/>
      <c r="J70" s="17"/>
      <c r="K70" s="17"/>
      <c r="L70" s="17"/>
      <c r="M70" s="17"/>
      <c r="N70" s="17"/>
    </row>
    <row r="71" spans="1:14">
      <c r="A71" s="17"/>
      <c r="B71" s="17"/>
      <c r="C71" s="17"/>
      <c r="D71" s="17"/>
      <c r="E71" s="17"/>
      <c r="F71" s="17"/>
      <c r="G71" s="17"/>
      <c r="H71" s="17"/>
      <c r="I71" s="17"/>
      <c r="J71" s="17"/>
      <c r="K71" s="17"/>
      <c r="L71" s="17"/>
      <c r="M71" s="17"/>
      <c r="N71" s="17"/>
    </row>
    <row r="72" spans="1:14">
      <c r="A72" s="17"/>
      <c r="B72" s="17"/>
      <c r="C72" s="17"/>
      <c r="D72" s="17"/>
      <c r="E72" s="17"/>
      <c r="F72" s="17"/>
      <c r="G72" s="17"/>
      <c r="H72" s="17"/>
      <c r="I72" s="17"/>
      <c r="J72" s="17"/>
      <c r="K72" s="17"/>
      <c r="L72" s="17"/>
      <c r="M72" s="17"/>
      <c r="N72" s="17"/>
    </row>
    <row r="73" spans="1:14">
      <c r="A73" s="17"/>
      <c r="B73" s="17"/>
      <c r="C73" s="17"/>
      <c r="D73" s="17"/>
      <c r="E73" s="17"/>
      <c r="F73" s="17"/>
      <c r="G73" s="17"/>
      <c r="H73" s="17"/>
      <c r="I73" s="17"/>
      <c r="J73" s="17"/>
      <c r="K73" s="17"/>
      <c r="L73" s="17"/>
      <c r="M73" s="17"/>
      <c r="N73" s="17"/>
    </row>
    <row r="74" spans="1:14">
      <c r="A74" s="17"/>
      <c r="B74" s="17"/>
      <c r="C74" s="17"/>
      <c r="D74" s="17"/>
      <c r="E74" s="17"/>
      <c r="F74" s="17"/>
      <c r="G74" s="17"/>
      <c r="H74" s="17"/>
      <c r="I74" s="17"/>
      <c r="J74" s="17"/>
      <c r="K74" s="17"/>
      <c r="L74" s="17"/>
      <c r="M74" s="17"/>
      <c r="N74" s="17"/>
    </row>
    <row r="75" spans="1:14">
      <c r="A75" s="17"/>
      <c r="B75" s="17"/>
      <c r="C75" s="17"/>
      <c r="D75" s="17"/>
      <c r="E75" s="17"/>
      <c r="F75" s="17"/>
      <c r="G75" s="17"/>
      <c r="H75" s="17"/>
      <c r="I75" s="17"/>
      <c r="J75" s="17"/>
      <c r="K75" s="17"/>
      <c r="L75" s="17"/>
      <c r="M75" s="17"/>
      <c r="N75" s="17"/>
    </row>
    <row r="76" spans="1:14">
      <c r="A76" s="17"/>
      <c r="B76" s="17"/>
      <c r="C76" s="17"/>
      <c r="D76" s="17"/>
      <c r="E76" s="17"/>
      <c r="F76" s="17"/>
      <c r="G76" s="17"/>
      <c r="H76" s="17"/>
      <c r="I76" s="17"/>
      <c r="J76" s="17"/>
      <c r="K76" s="17"/>
      <c r="L76" s="17"/>
      <c r="M76" s="17"/>
      <c r="N76" s="17"/>
    </row>
    <row r="77" spans="1:14">
      <c r="A77" s="17"/>
      <c r="B77" s="17"/>
      <c r="C77" s="17"/>
      <c r="D77" s="17"/>
      <c r="E77" s="17"/>
      <c r="F77" s="17"/>
      <c r="G77" s="17"/>
      <c r="H77" s="17"/>
      <c r="I77" s="17"/>
      <c r="J77" s="17"/>
      <c r="K77" s="17"/>
      <c r="L77" s="17"/>
      <c r="M77" s="17"/>
      <c r="N77" s="17"/>
    </row>
    <row r="78" spans="1:14">
      <c r="A78" s="17"/>
      <c r="B78" s="17"/>
      <c r="C78" s="17"/>
      <c r="D78" s="17"/>
      <c r="E78" s="17"/>
      <c r="F78" s="17"/>
      <c r="G78" s="17"/>
      <c r="H78" s="17"/>
      <c r="I78" s="17"/>
      <c r="J78" s="17"/>
      <c r="K78" s="17"/>
      <c r="L78" s="17"/>
      <c r="M78" s="17"/>
      <c r="N78" s="17"/>
    </row>
  </sheetData>
  <mergeCells count="2">
    <mergeCell ref="B15:N15"/>
    <mergeCell ref="B10:N10"/>
  </mergeCells>
  <phoneticPr fontId="7" type="noConversion"/>
  <printOptions horizontalCentered="1"/>
  <pageMargins left="0.39370078740157483" right="0.39370078740157483" top="0.59055118110236227" bottom="0.59055118110236227" header="0.39370078740157483" footer="0.39370078740157483"/>
  <pageSetup paperSize="9" scale="56" orientation="portrait" r:id="rId1"/>
  <headerFooter alignWithMargins="0">
    <oddHeader>&amp;C&amp;"Helvetica,Fett"&amp;12 2010</oddHeader>
    <oddFooter>&amp;C&amp;"Helvetica,Standard" Eidg. Steuerverwaltung  -  Administration fédérale des contributions  -  Amministrazione federale delle contribuzioni&amp;R9</oddFooter>
  </headerFooter>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22"/>
  <dimension ref="A1:AG295"/>
  <sheetViews>
    <sheetView zoomScale="60" zoomScaleNormal="60" workbookViewId="0"/>
  </sheetViews>
  <sheetFormatPr baseColWidth="10" defaultColWidth="12.6640625" defaultRowHeight="17.399999999999999"/>
  <cols>
    <col min="1" max="1" width="31.109375" style="4" customWidth="1"/>
    <col min="2" max="2" width="13.6640625" style="4" bestFit="1" customWidth="1"/>
    <col min="3" max="13" width="11.6640625" style="4" customWidth="1"/>
    <col min="14" max="15" width="12.6640625" style="170" customWidth="1"/>
    <col min="16" max="16" width="14.6640625" style="170" customWidth="1"/>
    <col min="17" max="18" width="5.6640625" style="172" customWidth="1"/>
    <col min="19" max="19" width="4.6640625" style="172" customWidth="1"/>
    <col min="20" max="24" width="5.6640625" style="172" customWidth="1"/>
    <col min="25" max="33" width="12.6640625" style="170" customWidth="1"/>
    <col min="34" max="16384" width="12.6640625" style="4"/>
  </cols>
  <sheetData>
    <row r="1" spans="1:33" s="365" customFormat="1" ht="18.899999999999999" customHeight="1">
      <c r="A1" s="480" t="s">
        <v>198</v>
      </c>
      <c r="B1" s="366"/>
      <c r="C1" s="366"/>
      <c r="D1" s="366"/>
      <c r="E1" s="366"/>
      <c r="F1" s="366"/>
      <c r="G1" s="366"/>
      <c r="H1" s="366"/>
      <c r="I1" s="366"/>
      <c r="J1" s="366"/>
      <c r="K1" s="366"/>
      <c r="L1" s="366"/>
      <c r="M1" s="366"/>
      <c r="N1" s="363"/>
      <c r="O1" s="363"/>
      <c r="P1" s="363"/>
      <c r="Q1" s="364"/>
      <c r="R1" s="364"/>
      <c r="S1" s="364"/>
      <c r="T1" s="364"/>
      <c r="U1" s="364"/>
      <c r="V1" s="364"/>
      <c r="W1" s="364"/>
      <c r="X1" s="364"/>
      <c r="Y1" s="363"/>
      <c r="Z1" s="363"/>
      <c r="AA1" s="363"/>
      <c r="AB1" s="363"/>
      <c r="AC1" s="363"/>
      <c r="AD1" s="363"/>
      <c r="AE1" s="363"/>
      <c r="AF1" s="363"/>
      <c r="AG1" s="363"/>
    </row>
    <row r="2" spans="1:33" ht="35.25" customHeight="1">
      <c r="A2" s="908"/>
      <c r="B2" s="908"/>
      <c r="C2" s="908"/>
      <c r="D2" s="908"/>
      <c r="E2" s="908"/>
      <c r="F2" s="908"/>
      <c r="G2" s="908"/>
      <c r="H2" s="908"/>
      <c r="I2" s="908"/>
      <c r="J2" s="908"/>
      <c r="K2" s="908"/>
      <c r="L2" s="908"/>
      <c r="M2" s="908"/>
    </row>
    <row r="3" spans="1:33">
      <c r="B3" s="6"/>
      <c r="C3" s="6"/>
      <c r="D3" s="6"/>
      <c r="E3" s="6"/>
      <c r="F3" s="6"/>
      <c r="G3" s="6"/>
      <c r="H3" s="6"/>
      <c r="I3" s="6"/>
      <c r="J3" s="6"/>
      <c r="K3" s="6"/>
      <c r="L3" s="6"/>
      <c r="M3" s="6"/>
    </row>
    <row r="4" spans="1:33" ht="18.899999999999999" customHeight="1">
      <c r="A4" s="7" t="str">
        <f>'Page 18'!A5</f>
        <v xml:space="preserve">Effects of social deductions </v>
      </c>
      <c r="B4" s="3"/>
      <c r="C4" s="3"/>
      <c r="D4" s="3"/>
      <c r="E4" s="3"/>
      <c r="F4" s="3"/>
      <c r="G4" s="3"/>
      <c r="H4" s="3"/>
      <c r="I4" s="3"/>
      <c r="J4" s="3"/>
    </row>
    <row r="5" spans="1:33" ht="18.899999999999999" customHeight="1">
      <c r="A5" s="915" t="str">
        <f>'Page 41'!$A$5</f>
        <v xml:space="preserve">Cantonal, municipal and church tax burden on social security and retirement income </v>
      </c>
      <c r="B5" s="915"/>
      <c r="C5" s="915"/>
      <c r="D5" s="915"/>
      <c r="E5" s="915"/>
      <c r="F5" s="915"/>
      <c r="G5" s="915"/>
      <c r="H5" s="915"/>
      <c r="I5" s="915"/>
      <c r="J5" s="915"/>
    </row>
    <row r="6" spans="1:33" ht="18.899999999999999" customHeight="1">
      <c r="A6" s="339"/>
    </row>
    <row r="7" spans="1:33" ht="18.899999999999999" customHeight="1">
      <c r="A7" s="3"/>
    </row>
    <row r="8" spans="1:33" ht="18.899999999999999" customHeight="1"/>
    <row r="9" spans="1:33" ht="18.899999999999999" customHeight="1" thickBot="1">
      <c r="A9" s="6">
        <v>20</v>
      </c>
      <c r="C9" s="160"/>
      <c r="D9" s="160"/>
      <c r="E9" s="160"/>
      <c r="F9" s="160"/>
      <c r="G9" s="160"/>
      <c r="H9" s="160"/>
      <c r="I9" s="160"/>
      <c r="J9" s="160"/>
      <c r="K9" s="160"/>
      <c r="L9" s="160"/>
      <c r="M9" s="160"/>
    </row>
    <row r="10" spans="1:33" ht="18.899999999999999" customHeight="1" thickBot="1">
      <c r="A10" s="7" t="str">
        <f>'Pages 10-11'!$A$6</f>
        <v>Cantonal capitals</v>
      </c>
      <c r="B10" s="909" t="s">
        <v>106</v>
      </c>
      <c r="C10" s="910"/>
      <c r="D10" s="910"/>
      <c r="E10" s="910"/>
      <c r="F10" s="910"/>
      <c r="G10" s="910"/>
      <c r="H10" s="910"/>
      <c r="I10" s="910"/>
      <c r="J10" s="910"/>
      <c r="K10" s="910"/>
      <c r="L10" s="910"/>
      <c r="M10" s="911"/>
    </row>
    <row r="11" spans="1:33" s="163" customFormat="1" ht="18.899999999999999" customHeight="1">
      <c r="A11" s="7" t="str">
        <f>'Pages 10-11'!$A$7</f>
        <v>Confederation</v>
      </c>
      <c r="B11" s="168">
        <v>20000</v>
      </c>
      <c r="C11" s="168">
        <v>30000</v>
      </c>
      <c r="D11" s="168">
        <v>40000</v>
      </c>
      <c r="E11" s="168">
        <v>50000</v>
      </c>
      <c r="F11" s="168">
        <v>60000</v>
      </c>
      <c r="G11" s="168">
        <v>70000</v>
      </c>
      <c r="H11" s="168">
        <v>80000</v>
      </c>
      <c r="I11" s="168">
        <v>90000</v>
      </c>
      <c r="J11" s="168">
        <v>100000</v>
      </c>
      <c r="K11" s="168">
        <v>150000</v>
      </c>
      <c r="L11" s="168">
        <v>200000</v>
      </c>
      <c r="M11" s="168">
        <v>500000</v>
      </c>
      <c r="N11" s="171"/>
      <c r="O11" s="171"/>
      <c r="P11" s="171"/>
      <c r="Q11" s="173"/>
      <c r="R11" s="173"/>
      <c r="S11" s="173"/>
      <c r="T11" s="173"/>
      <c r="U11" s="173"/>
      <c r="V11" s="173"/>
      <c r="W11" s="173"/>
      <c r="X11" s="173"/>
      <c r="Y11" s="171"/>
      <c r="Z11" s="171"/>
      <c r="AA11" s="171"/>
      <c r="AB11" s="171"/>
      <c r="AC11" s="171"/>
      <c r="AD11" s="171"/>
      <c r="AE11" s="171"/>
      <c r="AF11" s="171"/>
      <c r="AG11" s="171"/>
    </row>
    <row r="12" spans="1:33" s="163" customFormat="1" ht="18.899999999999999" customHeight="1">
      <c r="A12" s="7"/>
      <c r="B12" s="162"/>
      <c r="C12" s="162"/>
      <c r="D12" s="162"/>
      <c r="E12" s="162"/>
      <c r="F12" s="162"/>
      <c r="G12" s="162"/>
      <c r="H12" s="162"/>
      <c r="I12" s="162"/>
      <c r="J12" s="162"/>
      <c r="K12" s="162"/>
      <c r="L12" s="162"/>
      <c r="M12" s="162"/>
      <c r="N12" s="171"/>
      <c r="O12" s="171"/>
      <c r="P12" s="171"/>
      <c r="Q12" s="173"/>
      <c r="R12" s="173"/>
      <c r="S12" s="173"/>
      <c r="T12" s="173"/>
      <c r="U12" s="173"/>
      <c r="V12" s="173"/>
      <c r="W12" s="173"/>
      <c r="X12" s="173"/>
      <c r="Y12" s="171"/>
      <c r="Z12" s="171"/>
      <c r="AA12" s="171"/>
      <c r="AB12" s="171"/>
      <c r="AC12" s="171"/>
      <c r="AD12" s="171"/>
      <c r="AE12" s="171"/>
      <c r="AF12" s="171"/>
      <c r="AG12" s="171"/>
    </row>
    <row r="13" spans="1:33" s="163" customFormat="1" ht="18.899999999999999" customHeight="1">
      <c r="A13" s="161"/>
      <c r="B13" s="912" t="s">
        <v>330</v>
      </c>
      <c r="C13" s="913"/>
      <c r="D13" s="913"/>
      <c r="E13" s="913"/>
      <c r="F13" s="913"/>
      <c r="G13" s="913"/>
      <c r="H13" s="913"/>
      <c r="I13" s="913"/>
      <c r="J13" s="913"/>
      <c r="K13" s="913"/>
      <c r="L13" s="913"/>
      <c r="M13" s="914"/>
      <c r="N13" s="171"/>
      <c r="O13" s="171"/>
      <c r="P13" s="171"/>
      <c r="Q13" s="173"/>
      <c r="R13" s="173"/>
      <c r="S13" s="173"/>
      <c r="T13" s="173"/>
      <c r="U13" s="173"/>
      <c r="V13" s="173"/>
      <c r="W13" s="173"/>
      <c r="X13" s="173"/>
      <c r="Y13" s="171"/>
      <c r="Z13" s="171"/>
      <c r="AA13" s="171"/>
      <c r="AB13" s="171"/>
      <c r="AC13" s="171"/>
      <c r="AD13" s="171"/>
      <c r="AE13" s="171"/>
      <c r="AF13" s="171"/>
      <c r="AG13" s="171"/>
    </row>
    <row r="14" spans="1:33" ht="18.899999999999999" customHeight="1">
      <c r="A14" s="24" t="str">
        <f>'Page 9'!$A$16</f>
        <v>Zurich</v>
      </c>
      <c r="B14" s="14">
        <v>73.3</v>
      </c>
      <c r="C14" s="14">
        <v>96.200000000000045</v>
      </c>
      <c r="D14" s="14">
        <v>274.79999999999973</v>
      </c>
      <c r="E14" s="14">
        <v>492.35000000000036</v>
      </c>
      <c r="F14" s="14">
        <v>826.70000000000027</v>
      </c>
      <c r="G14" s="14">
        <v>899.94999999999982</v>
      </c>
      <c r="H14" s="14">
        <v>1378.5999999999995</v>
      </c>
      <c r="I14" s="14">
        <v>1586.9500000000016</v>
      </c>
      <c r="J14" s="14">
        <v>1813.7000000000007</v>
      </c>
      <c r="K14" s="14">
        <v>3771.6000000000004</v>
      </c>
      <c r="L14" s="14">
        <v>5386.0999999999985</v>
      </c>
      <c r="M14" s="14">
        <v>16522.349999999991</v>
      </c>
    </row>
    <row r="15" spans="1:33" ht="18.899999999999999" customHeight="1">
      <c r="A15" s="24" t="str">
        <f>'Page 9'!$A$17</f>
        <v>Berne</v>
      </c>
      <c r="B15" s="14">
        <v>44.45</v>
      </c>
      <c r="C15" s="14">
        <v>436.34999999999991</v>
      </c>
      <c r="D15" s="14">
        <v>855.60000000000014</v>
      </c>
      <c r="E15" s="14">
        <v>1111.5499999999997</v>
      </c>
      <c r="F15" s="14">
        <v>1199.8500000000004</v>
      </c>
      <c r="G15" s="14">
        <v>1399.7999999999993</v>
      </c>
      <c r="H15" s="14">
        <v>1777.2500000000018</v>
      </c>
      <c r="I15" s="14">
        <v>2118.8500000000004</v>
      </c>
      <c r="J15" s="14">
        <v>2412.0999999999985</v>
      </c>
      <c r="K15" s="14">
        <v>4651.9500000000007</v>
      </c>
      <c r="L15" s="14">
        <v>6609.8499999999985</v>
      </c>
      <c r="M15" s="14">
        <v>17206.150000000023</v>
      </c>
    </row>
    <row r="16" spans="1:33" ht="18.899999999999999" customHeight="1">
      <c r="A16" s="24" t="str">
        <f>'Page 9'!$A$18</f>
        <v>Lucerne</v>
      </c>
      <c r="B16" s="14">
        <v>22.200000000000003</v>
      </c>
      <c r="C16" s="14">
        <v>654.90000000000009</v>
      </c>
      <c r="D16" s="14">
        <v>932.40000000000009</v>
      </c>
      <c r="E16" s="14">
        <v>1082.2999999999997</v>
      </c>
      <c r="F16" s="14">
        <v>1448.6</v>
      </c>
      <c r="G16" s="14">
        <v>1648.3000000000011</v>
      </c>
      <c r="H16" s="14">
        <v>1848.1000000000004</v>
      </c>
      <c r="I16" s="14">
        <v>2031.3000000000011</v>
      </c>
      <c r="J16" s="14">
        <v>2190.4000000000015</v>
      </c>
      <c r="K16" s="14">
        <v>3849.9000000000015</v>
      </c>
      <c r="L16" s="14">
        <v>5322.1000000000022</v>
      </c>
      <c r="M16" s="14">
        <v>12167.899999999994</v>
      </c>
    </row>
    <row r="17" spans="1:13" ht="18.899999999999999" customHeight="1">
      <c r="A17" s="24" t="str">
        <f>'Page 9'!$A$19</f>
        <v>Altdorf</v>
      </c>
      <c r="B17" s="14">
        <v>0</v>
      </c>
      <c r="C17" s="14">
        <v>653.70799999999986</v>
      </c>
      <c r="D17" s="14">
        <v>965.70499999999993</v>
      </c>
      <c r="E17" s="14">
        <v>1143.9890000000009</v>
      </c>
      <c r="F17" s="14">
        <v>1292.5590000000007</v>
      </c>
      <c r="G17" s="14">
        <v>1247.9880000000012</v>
      </c>
      <c r="H17" s="14">
        <v>1322.2730000000001</v>
      </c>
      <c r="I17" s="14">
        <v>1455.9860000000026</v>
      </c>
      <c r="J17" s="14">
        <v>1678.8410000000003</v>
      </c>
      <c r="K17" s="14">
        <v>2852.5439999999999</v>
      </c>
      <c r="L17" s="14">
        <v>3639.9649999999965</v>
      </c>
      <c r="M17" s="14">
        <v>8379.3480000000054</v>
      </c>
    </row>
    <row r="18" spans="1:13" ht="18.899999999999999" customHeight="1">
      <c r="A18" s="24" t="str">
        <f>'Page 9'!$A$20</f>
        <v>Schwyz</v>
      </c>
      <c r="B18" s="14">
        <v>-25.350000000000023</v>
      </c>
      <c r="C18" s="14">
        <v>194.60000000000002</v>
      </c>
      <c r="D18" s="14">
        <v>532.99999999999977</v>
      </c>
      <c r="E18" s="14">
        <v>723.34999999999991</v>
      </c>
      <c r="F18" s="14">
        <v>482.25000000000045</v>
      </c>
      <c r="G18" s="14">
        <v>1087.1000000000008</v>
      </c>
      <c r="H18" s="14">
        <v>1307.0499999999993</v>
      </c>
      <c r="I18" s="14">
        <v>1484.7499999999991</v>
      </c>
      <c r="J18" s="14">
        <v>1746.9499999999989</v>
      </c>
      <c r="K18" s="14">
        <v>2504.1499999999978</v>
      </c>
      <c r="L18" s="14">
        <v>3214.7999999999993</v>
      </c>
      <c r="M18" s="14">
        <v>8966.3999999999942</v>
      </c>
    </row>
    <row r="19" spans="1:13" ht="18.899999999999999" customHeight="1">
      <c r="A19" s="24" t="str">
        <f>'Page 9'!$A$21</f>
        <v>Sarnen</v>
      </c>
      <c r="B19" s="14">
        <v>27.55</v>
      </c>
      <c r="C19" s="14">
        <v>757.3499999999998</v>
      </c>
      <c r="D19" s="14">
        <v>1005.2000000000003</v>
      </c>
      <c r="E19" s="14">
        <v>1211.75</v>
      </c>
      <c r="F19" s="14">
        <v>1445.85</v>
      </c>
      <c r="G19" s="14">
        <v>1349.5</v>
      </c>
      <c r="H19" s="14">
        <v>1790.1000000000004</v>
      </c>
      <c r="I19" s="14">
        <v>1762.5</v>
      </c>
      <c r="J19" s="14">
        <v>1886.5</v>
      </c>
      <c r="K19" s="14">
        <v>2657.6000000000004</v>
      </c>
      <c r="L19" s="14">
        <v>3387.3999999999978</v>
      </c>
      <c r="M19" s="14">
        <v>7780.0499999999956</v>
      </c>
    </row>
    <row r="20" spans="1:13" ht="18.899999999999999" customHeight="1">
      <c r="A20" s="24" t="str">
        <f>'Page 9'!$A$22</f>
        <v>Stans</v>
      </c>
      <c r="B20" s="14">
        <v>0</v>
      </c>
      <c r="C20" s="14">
        <v>320.74999999999994</v>
      </c>
      <c r="D20" s="14">
        <v>733.35000000000014</v>
      </c>
      <c r="E20" s="14">
        <v>1047.05</v>
      </c>
      <c r="F20" s="14">
        <v>1297.9499999999994</v>
      </c>
      <c r="G20" s="14">
        <v>1530.0499999999997</v>
      </c>
      <c r="H20" s="14">
        <v>1817.8999999999996</v>
      </c>
      <c r="I20" s="14">
        <v>1970.5500000000002</v>
      </c>
      <c r="J20" s="14">
        <v>2255.6500000000015</v>
      </c>
      <c r="K20" s="14">
        <v>3585.0999999999949</v>
      </c>
      <c r="L20" s="14">
        <v>4636.1500000000051</v>
      </c>
      <c r="M20" s="14">
        <v>8898.5</v>
      </c>
    </row>
    <row r="21" spans="1:13" ht="18.899999999999999" customHeight="1">
      <c r="A21" s="24" t="str">
        <f>'Page 9'!$A$23</f>
        <v>Glarus</v>
      </c>
      <c r="B21" s="14">
        <v>203.20000000000002</v>
      </c>
      <c r="C21" s="14">
        <v>345.45000000000005</v>
      </c>
      <c r="D21" s="14">
        <v>908.05000000000041</v>
      </c>
      <c r="E21" s="14">
        <v>1104.9000000000005</v>
      </c>
      <c r="F21" s="14">
        <v>1436.4000000000005</v>
      </c>
      <c r="G21" s="14">
        <v>1634.4999999999991</v>
      </c>
      <c r="H21" s="14">
        <v>1832.6500000000015</v>
      </c>
      <c r="I21" s="14">
        <v>2119.5999999999967</v>
      </c>
      <c r="J21" s="14">
        <v>2476.5</v>
      </c>
      <c r="K21" s="14">
        <v>3524.2499999999964</v>
      </c>
      <c r="L21" s="14">
        <v>4836.1500000000051</v>
      </c>
      <c r="M21" s="14">
        <v>13440.449999999997</v>
      </c>
    </row>
    <row r="22" spans="1:13" ht="18.899999999999999" customHeight="1">
      <c r="A22" s="24" t="str">
        <f>'Page 9'!$A$24</f>
        <v>Zug</v>
      </c>
      <c r="B22" s="14">
        <v>0</v>
      </c>
      <c r="C22" s="14">
        <v>59.600000000000009</v>
      </c>
      <c r="D22" s="14">
        <v>221.95</v>
      </c>
      <c r="E22" s="14">
        <v>299.10000000000025</v>
      </c>
      <c r="F22" s="14">
        <v>447</v>
      </c>
      <c r="G22" s="14">
        <v>476.79999999999995</v>
      </c>
      <c r="H22" s="14">
        <v>628.75</v>
      </c>
      <c r="I22" s="14">
        <v>841.04999999999973</v>
      </c>
      <c r="J22" s="14">
        <v>1076.4999999999995</v>
      </c>
      <c r="K22" s="14">
        <v>1913.9000000000005</v>
      </c>
      <c r="L22" s="14">
        <v>4609.25</v>
      </c>
      <c r="M22" s="14">
        <v>6532.1999999999971</v>
      </c>
    </row>
    <row r="23" spans="1:13" ht="18.899999999999999" customHeight="1">
      <c r="A23" s="24" t="str">
        <f>'Page 9'!$A$25</f>
        <v>Fribourg</v>
      </c>
      <c r="B23" s="14">
        <v>-32</v>
      </c>
      <c r="C23" s="14">
        <v>-40.849999999999966</v>
      </c>
      <c r="D23" s="14">
        <v>-161.54999999999995</v>
      </c>
      <c r="E23" s="14">
        <v>352.14999999999918</v>
      </c>
      <c r="F23" s="14">
        <v>956.5</v>
      </c>
      <c r="G23" s="14">
        <v>1817.8000000000002</v>
      </c>
      <c r="H23" s="14">
        <v>2126.3000000000011</v>
      </c>
      <c r="I23" s="14">
        <v>2561.8500000000004</v>
      </c>
      <c r="J23" s="14">
        <v>3131.2000000000007</v>
      </c>
      <c r="K23" s="14">
        <v>5284.3999999999978</v>
      </c>
      <c r="L23" s="14">
        <v>6687.0500000000065</v>
      </c>
      <c r="M23" s="14">
        <v>14767.399999999994</v>
      </c>
    </row>
    <row r="24" spans="1:13" ht="18.899999999999999" customHeight="1">
      <c r="A24" s="24" t="str">
        <f>'Page 9'!$A$26</f>
        <v>Solothurn</v>
      </c>
      <c r="B24" s="14">
        <v>0</v>
      </c>
      <c r="C24" s="14">
        <v>51.200000000000045</v>
      </c>
      <c r="D24" s="14">
        <v>1090.3000000000004</v>
      </c>
      <c r="E24" s="14">
        <v>896.14999999999964</v>
      </c>
      <c r="F24" s="14">
        <v>1677.0000000000009</v>
      </c>
      <c r="G24" s="14">
        <v>2109.0499999999993</v>
      </c>
      <c r="H24" s="14">
        <v>2484.199999999998</v>
      </c>
      <c r="I24" s="14">
        <v>2820.1500000000015</v>
      </c>
      <c r="J24" s="14">
        <v>3006.8500000000004</v>
      </c>
      <c r="K24" s="14">
        <v>4511.2000000000007</v>
      </c>
      <c r="L24" s="14">
        <v>6108.1499999999942</v>
      </c>
      <c r="M24" s="14">
        <v>15321.799999999988</v>
      </c>
    </row>
    <row r="25" spans="1:13" ht="18.899999999999999" customHeight="1">
      <c r="A25" s="24" t="str">
        <f>'Page 9'!$A$27</f>
        <v>Basel</v>
      </c>
      <c r="B25" s="14">
        <v>0</v>
      </c>
      <c r="C25" s="14">
        <v>0</v>
      </c>
      <c r="D25" s="14">
        <v>222.5</v>
      </c>
      <c r="E25" s="14">
        <v>2354.0500000000002</v>
      </c>
      <c r="F25" s="14">
        <v>2595.25</v>
      </c>
      <c r="G25" s="14">
        <v>2859.55</v>
      </c>
      <c r="H25" s="14">
        <v>3123.8999999999996</v>
      </c>
      <c r="I25" s="14">
        <v>3412.25</v>
      </c>
      <c r="J25" s="14">
        <v>3676.5999999999985</v>
      </c>
      <c r="K25" s="14">
        <v>5020.5</v>
      </c>
      <c r="L25" s="14">
        <v>6294.1000000000022</v>
      </c>
      <c r="M25" s="14">
        <v>16314.5</v>
      </c>
    </row>
    <row r="26" spans="1:13" ht="18.899999999999999" customHeight="1">
      <c r="A26" s="24" t="str">
        <f>'Page 9'!$A$28</f>
        <v>Liestal</v>
      </c>
      <c r="B26" s="14">
        <v>0</v>
      </c>
      <c r="C26" s="14">
        <v>-300.60000000000002</v>
      </c>
      <c r="D26" s="14">
        <v>-421.20000000000005</v>
      </c>
      <c r="E26" s="14">
        <v>-790.80000000000018</v>
      </c>
      <c r="F26" s="14">
        <v>1111.25</v>
      </c>
      <c r="G26" s="14">
        <v>1488.5000000000009</v>
      </c>
      <c r="H26" s="14">
        <v>1887.75</v>
      </c>
      <c r="I26" s="14">
        <v>2306.1500000000005</v>
      </c>
      <c r="J26" s="14">
        <v>2688.25</v>
      </c>
      <c r="K26" s="14">
        <v>4491.6999999999971</v>
      </c>
      <c r="L26" s="14">
        <v>6345.7000000000007</v>
      </c>
      <c r="M26" s="14">
        <v>16561</v>
      </c>
    </row>
    <row r="27" spans="1:13" ht="18.899999999999999" customHeight="1">
      <c r="A27" s="24" t="str">
        <f>'Page 9'!$A$29</f>
        <v>Schaffhausen</v>
      </c>
      <c r="B27" s="14">
        <v>0</v>
      </c>
      <c r="C27" s="14">
        <v>171.84999999999991</v>
      </c>
      <c r="D27" s="14">
        <v>510.15000000000009</v>
      </c>
      <c r="E27" s="14">
        <v>902.45000000000027</v>
      </c>
      <c r="F27" s="14">
        <v>953.59999999999854</v>
      </c>
      <c r="G27" s="14">
        <v>981.65000000000055</v>
      </c>
      <c r="H27" s="14">
        <v>1289.1000000000004</v>
      </c>
      <c r="I27" s="14">
        <v>1572.8999999999996</v>
      </c>
      <c r="J27" s="14">
        <v>2043.1000000000022</v>
      </c>
      <c r="K27" s="14">
        <v>4794.5</v>
      </c>
      <c r="L27" s="14">
        <v>6243.4000000000015</v>
      </c>
      <c r="M27" s="14">
        <v>12719</v>
      </c>
    </row>
    <row r="28" spans="1:13" ht="18.899999999999999" customHeight="1">
      <c r="A28" s="24" t="str">
        <f>'Page 9'!$A$30</f>
        <v>Herisau</v>
      </c>
      <c r="B28" s="14">
        <v>217.00000000000003</v>
      </c>
      <c r="C28" s="14">
        <v>722.3</v>
      </c>
      <c r="D28" s="14">
        <v>913.00000000000023</v>
      </c>
      <c r="E28" s="14">
        <v>986.65000000000009</v>
      </c>
      <c r="F28" s="14">
        <v>1491.1499999999996</v>
      </c>
      <c r="G28" s="14">
        <v>1779.3499999999995</v>
      </c>
      <c r="H28" s="14">
        <v>2199.4499999999998</v>
      </c>
      <c r="I28" s="14">
        <v>2456.7500000000018</v>
      </c>
      <c r="J28" s="14">
        <v>2824.8500000000022</v>
      </c>
      <c r="K28" s="14">
        <v>4188.1499999999978</v>
      </c>
      <c r="L28" s="14">
        <v>5528.9000000000051</v>
      </c>
      <c r="M28" s="14">
        <v>11384.750000000015</v>
      </c>
    </row>
    <row r="29" spans="1:13" ht="18.899999999999999" customHeight="1">
      <c r="A29" s="24" t="str">
        <f>'Page 9'!$A$31</f>
        <v>Appenzell</v>
      </c>
      <c r="B29" s="14">
        <v>185.15000000000003</v>
      </c>
      <c r="C29" s="14">
        <v>412.54999999999995</v>
      </c>
      <c r="D29" s="14">
        <v>728.5</v>
      </c>
      <c r="E29" s="14">
        <v>935</v>
      </c>
      <c r="F29" s="14">
        <v>1197.0500000000002</v>
      </c>
      <c r="G29" s="14">
        <v>1662.3499999999995</v>
      </c>
      <c r="H29" s="14">
        <v>1942.7000000000007</v>
      </c>
      <c r="I29" s="14">
        <v>2211.7499999999991</v>
      </c>
      <c r="J29" s="14">
        <v>2450.2000000000007</v>
      </c>
      <c r="K29" s="14">
        <v>3175.5</v>
      </c>
      <c r="L29" s="14">
        <v>4213.2999999999956</v>
      </c>
      <c r="M29" s="14">
        <v>8307.6000000000131</v>
      </c>
    </row>
    <row r="30" spans="1:13" ht="18.899999999999999" customHeight="1">
      <c r="A30" s="24" t="str">
        <f>'Page 9'!$A$32</f>
        <v>St. Gall</v>
      </c>
      <c r="B30" s="14">
        <v>0</v>
      </c>
      <c r="C30" s="14">
        <v>478.20000000000005</v>
      </c>
      <c r="D30" s="14">
        <v>577.95000000000005</v>
      </c>
      <c r="E30" s="14">
        <v>1225.5</v>
      </c>
      <c r="F30" s="14">
        <v>1402.1999999999998</v>
      </c>
      <c r="G30" s="14">
        <v>1609.4000000000005</v>
      </c>
      <c r="H30" s="14">
        <v>2359.8000000000002</v>
      </c>
      <c r="I30" s="14">
        <v>2644.7999999999993</v>
      </c>
      <c r="J30" s="14">
        <v>2905.2999999999975</v>
      </c>
      <c r="K30" s="14">
        <v>4807.6499999999978</v>
      </c>
      <c r="L30" s="14">
        <v>6234.6500000000015</v>
      </c>
      <c r="M30" s="14">
        <v>14871.449999999997</v>
      </c>
    </row>
    <row r="31" spans="1:13" ht="18.899999999999999" customHeight="1">
      <c r="A31" s="24" t="str">
        <f>'Page 9'!$A$33</f>
        <v>Chur</v>
      </c>
      <c r="B31" s="14">
        <v>0</v>
      </c>
      <c r="C31" s="14">
        <v>76.180000000000007</v>
      </c>
      <c r="D31" s="14">
        <v>938.36999999999989</v>
      </c>
      <c r="E31" s="14">
        <v>1386.8999999999999</v>
      </c>
      <c r="F31" s="14">
        <v>1486.2900000000004</v>
      </c>
      <c r="G31" s="14">
        <v>1770.9099999999999</v>
      </c>
      <c r="H31" s="14">
        <v>2063.9700000000003</v>
      </c>
      <c r="I31" s="14">
        <v>2546.3700000000008</v>
      </c>
      <c r="J31" s="14">
        <v>2981.1299999999992</v>
      </c>
      <c r="K31" s="14">
        <v>4238.989999999998</v>
      </c>
      <c r="L31" s="14">
        <v>4946.7099999999991</v>
      </c>
      <c r="M31" s="14">
        <v>12470.439999999988</v>
      </c>
    </row>
    <row r="32" spans="1:13" ht="18.899999999999999" customHeight="1">
      <c r="A32" s="24" t="str">
        <f>'Page 9'!$A$34</f>
        <v>Aarau</v>
      </c>
      <c r="B32" s="14">
        <v>11.200000000000001</v>
      </c>
      <c r="C32" s="14">
        <v>322.55</v>
      </c>
      <c r="D32" s="14">
        <v>696.65</v>
      </c>
      <c r="E32" s="14">
        <v>860.14999999999986</v>
      </c>
      <c r="F32" s="14">
        <v>1164.7999999999997</v>
      </c>
      <c r="G32" s="14">
        <v>1420.1499999999996</v>
      </c>
      <c r="H32" s="14">
        <v>1756.1499999999996</v>
      </c>
      <c r="I32" s="14">
        <v>2139.2000000000016</v>
      </c>
      <c r="J32" s="14">
        <v>2490.9000000000015</v>
      </c>
      <c r="K32" s="14">
        <v>4280.6500000000015</v>
      </c>
      <c r="L32" s="14">
        <v>5575.3499999999985</v>
      </c>
      <c r="M32" s="14">
        <v>13665.100000000006</v>
      </c>
    </row>
    <row r="33" spans="1:33" ht="18.899999999999999" customHeight="1">
      <c r="A33" s="24" t="str">
        <f>'Page 9'!$A$35</f>
        <v>Frauenfeld</v>
      </c>
      <c r="B33" s="14">
        <v>0</v>
      </c>
      <c r="C33" s="14">
        <v>100.4</v>
      </c>
      <c r="D33" s="14">
        <v>572.15</v>
      </c>
      <c r="E33" s="14">
        <v>1257.5000000000002</v>
      </c>
      <c r="F33" s="14">
        <v>1447.3499999999995</v>
      </c>
      <c r="G33" s="14">
        <v>1666.3499999999995</v>
      </c>
      <c r="H33" s="14">
        <v>2016.7499999999991</v>
      </c>
      <c r="I33" s="14">
        <v>2451.0999999999995</v>
      </c>
      <c r="J33" s="14">
        <v>2707.1499999999996</v>
      </c>
      <c r="K33" s="14">
        <v>4087.5499999999993</v>
      </c>
      <c r="L33" s="14">
        <v>5482.3499999999985</v>
      </c>
      <c r="M33" s="14">
        <v>12970.949999999997</v>
      </c>
    </row>
    <row r="34" spans="1:33" ht="18.899999999999999" customHeight="1">
      <c r="A34" s="24" t="str">
        <f>'Page 9'!$A$36</f>
        <v>Bellinzona</v>
      </c>
      <c r="B34" s="14">
        <v>0</v>
      </c>
      <c r="C34" s="14">
        <v>-274.3</v>
      </c>
      <c r="D34" s="14">
        <v>-299.14999999999998</v>
      </c>
      <c r="E34" s="14">
        <v>-31.149999999999636</v>
      </c>
      <c r="F34" s="14">
        <v>513.59999999999991</v>
      </c>
      <c r="G34" s="14">
        <v>1104.9499999999998</v>
      </c>
      <c r="H34" s="14">
        <v>1624.8499999999995</v>
      </c>
      <c r="I34" s="14">
        <v>1878.9000000000005</v>
      </c>
      <c r="J34" s="14">
        <v>2321.5000000000009</v>
      </c>
      <c r="K34" s="14">
        <v>3862.8500000000022</v>
      </c>
      <c r="L34" s="14">
        <v>5547.5000000000073</v>
      </c>
      <c r="M34" s="14">
        <v>15193.75</v>
      </c>
    </row>
    <row r="35" spans="1:33" ht="18.899999999999999" customHeight="1">
      <c r="A35" s="24" t="str">
        <f>'Page 9'!$A$37</f>
        <v>Lausanne</v>
      </c>
      <c r="B35" s="14">
        <v>0</v>
      </c>
      <c r="C35" s="14">
        <v>35.049999999999997</v>
      </c>
      <c r="D35" s="14">
        <v>1175.95</v>
      </c>
      <c r="E35" s="14">
        <v>2209.5499999999997</v>
      </c>
      <c r="F35" s="14">
        <v>2670.35</v>
      </c>
      <c r="G35" s="14">
        <v>2441.2500000000009</v>
      </c>
      <c r="H35" s="14">
        <v>2200.7500000000018</v>
      </c>
      <c r="I35" s="14">
        <v>2635.1000000000022</v>
      </c>
      <c r="J35" s="14">
        <v>2919.5500000000011</v>
      </c>
      <c r="K35" s="14">
        <v>5544.5999999999985</v>
      </c>
      <c r="L35" s="14">
        <v>7463.5</v>
      </c>
      <c r="M35" s="14">
        <v>20348.449999999997</v>
      </c>
    </row>
    <row r="36" spans="1:33" ht="18.899999999999999" customHeight="1">
      <c r="A36" s="24" t="str">
        <f>'Page 9'!$A$38</f>
        <v>Sion</v>
      </c>
      <c r="B36" s="14">
        <v>-10</v>
      </c>
      <c r="C36" s="14">
        <v>505.9000000000002</v>
      </c>
      <c r="D36" s="14">
        <v>726.00000000000045</v>
      </c>
      <c r="E36" s="14">
        <v>911.99999999999955</v>
      </c>
      <c r="F36" s="14">
        <v>1173.7999999999993</v>
      </c>
      <c r="G36" s="14">
        <v>1417.2500000000009</v>
      </c>
      <c r="H36" s="14">
        <v>1741.4500000000016</v>
      </c>
      <c r="I36" s="14">
        <v>2064.8000000000029</v>
      </c>
      <c r="J36" s="14">
        <v>2467.1500000000015</v>
      </c>
      <c r="K36" s="14">
        <v>6102.9000000000051</v>
      </c>
      <c r="L36" s="14">
        <v>6835.9499999999971</v>
      </c>
      <c r="M36" s="14">
        <v>14716.75</v>
      </c>
    </row>
    <row r="37" spans="1:33" ht="18.899999999999999" customHeight="1">
      <c r="A37" s="24" t="str">
        <f>'Page 9'!$A$39</f>
        <v>Neuchâtel</v>
      </c>
      <c r="B37" s="14">
        <v>158.49999999999994</v>
      </c>
      <c r="C37" s="14">
        <v>413.49999999999989</v>
      </c>
      <c r="D37" s="14">
        <v>942.34999999999991</v>
      </c>
      <c r="E37" s="14">
        <v>819</v>
      </c>
      <c r="F37" s="14">
        <v>1533.6500000000005</v>
      </c>
      <c r="G37" s="14">
        <v>2422.8000000000011</v>
      </c>
      <c r="H37" s="14">
        <v>2451.1499999999996</v>
      </c>
      <c r="I37" s="14">
        <v>2804.5</v>
      </c>
      <c r="J37" s="14">
        <v>3168.6500000000015</v>
      </c>
      <c r="K37" s="14">
        <v>5407.5999999999985</v>
      </c>
      <c r="L37" s="14">
        <v>7485.2500000000073</v>
      </c>
      <c r="M37" s="14">
        <v>15675.950000000012</v>
      </c>
    </row>
    <row r="38" spans="1:33" ht="18.899999999999999" customHeight="1">
      <c r="A38" s="24" t="str">
        <f>'Page 9'!$A$40</f>
        <v>Geneva</v>
      </c>
      <c r="B38" s="14">
        <v>0</v>
      </c>
      <c r="C38" s="14">
        <v>0</v>
      </c>
      <c r="D38" s="14">
        <v>0</v>
      </c>
      <c r="E38" s="14">
        <v>0</v>
      </c>
      <c r="F38" s="14">
        <v>-344.2</v>
      </c>
      <c r="G38" s="14">
        <v>271.15000000000009</v>
      </c>
      <c r="H38" s="14">
        <v>786.90000000000009</v>
      </c>
      <c r="I38" s="14">
        <v>1781.25</v>
      </c>
      <c r="J38" s="14">
        <v>2717.9500000000007</v>
      </c>
      <c r="K38" s="14">
        <v>4919.4999999999964</v>
      </c>
      <c r="L38" s="14">
        <v>6540.9000000000015</v>
      </c>
      <c r="M38" s="14">
        <v>16120</v>
      </c>
    </row>
    <row r="39" spans="1:33" ht="18.899999999999999" customHeight="1">
      <c r="A39" s="24" t="str">
        <f>'Page 9'!$A$41</f>
        <v>Delémont</v>
      </c>
      <c r="B39" s="14">
        <v>0</v>
      </c>
      <c r="C39" s="14">
        <v>-96.35</v>
      </c>
      <c r="D39" s="14">
        <v>-201</v>
      </c>
      <c r="E39" s="14">
        <v>912.5</v>
      </c>
      <c r="F39" s="14">
        <v>1951.2999999999997</v>
      </c>
      <c r="G39" s="14">
        <v>2384.9000000000005</v>
      </c>
      <c r="H39" s="14">
        <v>2642.75</v>
      </c>
      <c r="I39" s="14">
        <v>2879.1499999999996</v>
      </c>
      <c r="J39" s="14">
        <v>3342.2000000000007</v>
      </c>
      <c r="K39" s="14">
        <v>4998.75</v>
      </c>
      <c r="L39" s="14">
        <v>6447.0999999999985</v>
      </c>
      <c r="M39" s="14">
        <v>17291.099999999991</v>
      </c>
    </row>
    <row r="40" spans="1:33" ht="18.899999999999999" customHeight="1">
      <c r="A40" s="24"/>
      <c r="B40" s="15"/>
      <c r="C40" s="169"/>
      <c r="D40" s="169"/>
      <c r="E40" s="169"/>
      <c r="F40" s="169"/>
      <c r="G40" s="169"/>
      <c r="H40" s="169"/>
      <c r="I40" s="169"/>
      <c r="J40" s="169"/>
      <c r="K40" s="15"/>
      <c r="L40" s="15"/>
      <c r="M40" s="15"/>
    </row>
    <row r="41" spans="1:33" ht="18.899999999999999" customHeight="1">
      <c r="A41" s="24" t="str">
        <f>'Page 9'!$A$43</f>
        <v>Direct federal tax</v>
      </c>
      <c r="B41" s="14">
        <v>0</v>
      </c>
      <c r="C41" s="14">
        <v>0</v>
      </c>
      <c r="D41" s="14">
        <v>38</v>
      </c>
      <c r="E41" s="14">
        <v>58.099999999999994</v>
      </c>
      <c r="F41" s="14">
        <v>81.300000000000011</v>
      </c>
      <c r="G41" s="14">
        <v>198.2</v>
      </c>
      <c r="H41" s="14">
        <v>279.3</v>
      </c>
      <c r="I41" s="14">
        <v>389</v>
      </c>
      <c r="J41" s="14">
        <v>501.59999999999991</v>
      </c>
      <c r="K41" s="14">
        <v>1671.5</v>
      </c>
      <c r="L41" s="14">
        <v>3164.2000000000007</v>
      </c>
      <c r="M41" s="14">
        <v>7307.9000000000015</v>
      </c>
    </row>
    <row r="42" spans="1:33" ht="18.899999999999999" customHeight="1">
      <c r="A42" s="9"/>
      <c r="B42" s="8"/>
      <c r="C42" s="8"/>
      <c r="D42" s="174"/>
      <c r="E42" s="8"/>
      <c r="F42" s="8"/>
      <c r="G42" s="8"/>
      <c r="H42" s="8"/>
      <c r="I42" s="8"/>
      <c r="J42" s="8"/>
      <c r="K42" s="8"/>
      <c r="L42" s="8"/>
      <c r="M42" s="8"/>
    </row>
    <row r="43" spans="1:33" ht="18.899999999999999" customHeight="1">
      <c r="A43" s="9"/>
      <c r="B43" s="8"/>
      <c r="C43" s="164"/>
      <c r="D43" s="164"/>
      <c r="E43" s="164"/>
      <c r="F43" s="164"/>
      <c r="G43" s="164"/>
      <c r="H43" s="164"/>
      <c r="I43" s="164"/>
      <c r="J43" s="164"/>
      <c r="K43" s="8"/>
      <c r="L43" s="8"/>
      <c r="M43" s="8"/>
    </row>
    <row r="44" spans="1:33" s="163" customFormat="1" ht="18.899999999999999" customHeight="1">
      <c r="A44" s="165"/>
      <c r="B44" s="912" t="s">
        <v>331</v>
      </c>
      <c r="C44" s="913"/>
      <c r="D44" s="913"/>
      <c r="E44" s="913"/>
      <c r="F44" s="913"/>
      <c r="G44" s="913"/>
      <c r="H44" s="913"/>
      <c r="I44" s="913"/>
      <c r="J44" s="913"/>
      <c r="K44" s="913"/>
      <c r="L44" s="913"/>
      <c r="M44" s="914"/>
      <c r="N44" s="171"/>
      <c r="O44" s="171"/>
      <c r="P44" s="171"/>
      <c r="Q44" s="173"/>
      <c r="R44" s="173"/>
      <c r="S44" s="173"/>
      <c r="T44" s="173"/>
      <c r="U44" s="173"/>
      <c r="V44" s="173"/>
      <c r="W44" s="173"/>
      <c r="X44" s="173"/>
      <c r="Y44" s="171"/>
      <c r="Z44" s="171"/>
      <c r="AA44" s="171"/>
      <c r="AB44" s="171"/>
      <c r="AC44" s="171"/>
      <c r="AD44" s="171"/>
      <c r="AE44" s="171"/>
      <c r="AF44" s="171"/>
      <c r="AG44" s="171"/>
    </row>
    <row r="45" spans="1:33" ht="18.899999999999999" customHeight="1">
      <c r="A45" s="24" t="str">
        <f>'Page 9'!$A$16</f>
        <v>Zurich</v>
      </c>
      <c r="B45" s="26">
        <v>62.810625535561265</v>
      </c>
      <c r="C45" s="26">
        <v>15.503626107977444</v>
      </c>
      <c r="D45" s="26">
        <v>22.18275750726507</v>
      </c>
      <c r="E45" s="26">
        <v>24.322588613066586</v>
      </c>
      <c r="F45" s="26">
        <v>28.67499132847729</v>
      </c>
      <c r="G45" s="26">
        <v>21.979753080389305</v>
      </c>
      <c r="H45" s="26">
        <v>26.416034337395558</v>
      </c>
      <c r="I45" s="26">
        <v>23.995796445123219</v>
      </c>
      <c r="J45" s="26">
        <v>22.693943943943953</v>
      </c>
      <c r="K45" s="26">
        <v>24.121181500442887</v>
      </c>
      <c r="L45" s="26">
        <v>21.675580613875166</v>
      </c>
      <c r="M45" s="26">
        <v>17.130455473630668</v>
      </c>
      <c r="Y45" s="172"/>
    </row>
    <row r="46" spans="1:33" ht="18.899999999999999" customHeight="1">
      <c r="A46" s="24" t="str">
        <f>'Page 9'!$A$17</f>
        <v>Berne</v>
      </c>
      <c r="B46" s="26">
        <v>100</v>
      </c>
      <c r="C46" s="26">
        <v>68.371983704167945</v>
      </c>
      <c r="D46" s="26">
        <v>45.548191327956566</v>
      </c>
      <c r="E46" s="26">
        <v>30.666832202174025</v>
      </c>
      <c r="F46" s="26">
        <v>22.409301022552185</v>
      </c>
      <c r="G46" s="26">
        <v>20.076876739049354</v>
      </c>
      <c r="H46" s="26">
        <v>20.777315345226704</v>
      </c>
      <c r="I46" s="26">
        <v>20.632857156768232</v>
      </c>
      <c r="J46" s="26">
        <v>20.036632622970554</v>
      </c>
      <c r="K46" s="26">
        <v>21.329387140332098</v>
      </c>
      <c r="L46" s="26">
        <v>19.717270005951104</v>
      </c>
      <c r="M46" s="26">
        <v>15.34396771784327</v>
      </c>
      <c r="Y46" s="172"/>
    </row>
    <row r="47" spans="1:33" ht="18.899999999999999" customHeight="1">
      <c r="A47" s="24" t="str">
        <f>'Page 9'!$A$18</f>
        <v>Lucerne</v>
      </c>
      <c r="B47" s="26">
        <v>44.400000000000006</v>
      </c>
      <c r="C47" s="26">
        <v>251.0157148332695</v>
      </c>
      <c r="D47" s="26">
        <v>64.201611237347649</v>
      </c>
      <c r="E47" s="26">
        <v>40.824563388782003</v>
      </c>
      <c r="F47" s="26">
        <v>37.626951349385692</v>
      </c>
      <c r="G47" s="26">
        <v>31.504807049064418</v>
      </c>
      <c r="H47" s="26">
        <v>28.013399624082947</v>
      </c>
      <c r="I47" s="26">
        <v>25.457758393803829</v>
      </c>
      <c r="J47" s="26">
        <v>23.274891084900663</v>
      </c>
      <c r="K47" s="26">
        <v>22.470801790706776</v>
      </c>
      <c r="L47" s="26">
        <v>20.225278462877327</v>
      </c>
      <c r="M47" s="26">
        <v>14.511802863027626</v>
      </c>
      <c r="Y47" s="172"/>
    </row>
    <row r="48" spans="1:33" ht="18.899999999999999" customHeight="1">
      <c r="A48" s="24" t="str">
        <f>'Page 9'!$A$19</f>
        <v>Altdorf</v>
      </c>
      <c r="B48" s="26">
        <v>0</v>
      </c>
      <c r="C48" s="26">
        <v>653.70799999999986</v>
      </c>
      <c r="D48" s="26">
        <v>75.81869556717696</v>
      </c>
      <c r="E48" s="26">
        <v>44.321435780372816</v>
      </c>
      <c r="F48" s="26">
        <v>33.113738000180376</v>
      </c>
      <c r="G48" s="26">
        <v>23.881898284715941</v>
      </c>
      <c r="H48" s="26">
        <v>20.614696241556853</v>
      </c>
      <c r="I48" s="26">
        <v>19.225833218782743</v>
      </c>
      <c r="J48" s="26">
        <v>19.226488295754532</v>
      </c>
      <c r="K48" s="26">
        <v>19.033818887849598</v>
      </c>
      <c r="L48" s="26">
        <v>16.830034391396275</v>
      </c>
      <c r="M48" s="26">
        <v>13.633954507535961</v>
      </c>
      <c r="Y48" s="172"/>
    </row>
    <row r="49" spans="1:25" ht="18.899999999999999" customHeight="1">
      <c r="A49" s="24" t="str">
        <f>'Page 9'!$A$20</f>
        <v>Schwyz</v>
      </c>
      <c r="B49" s="26">
        <v>-13.621708758731875</v>
      </c>
      <c r="C49" s="26">
        <v>29.680469762830782</v>
      </c>
      <c r="D49" s="26">
        <v>39.749422029979847</v>
      </c>
      <c r="E49" s="26">
        <v>31.262425447316097</v>
      </c>
      <c r="F49" s="26">
        <v>14.268806864413062</v>
      </c>
      <c r="G49" s="26">
        <v>27.166633346661357</v>
      </c>
      <c r="H49" s="26">
        <v>25.749605988967676</v>
      </c>
      <c r="I49" s="26">
        <v>23.877872662067176</v>
      </c>
      <c r="J49" s="26">
        <v>23.721391278371076</v>
      </c>
      <c r="K49" s="26">
        <v>17.788377866730109</v>
      </c>
      <c r="L49" s="26">
        <v>14.987168041547102</v>
      </c>
      <c r="M49" s="26">
        <v>13.651810618886946</v>
      </c>
      <c r="Y49" s="172"/>
    </row>
    <row r="50" spans="1:25" ht="18.899999999999999" customHeight="1">
      <c r="A50" s="24" t="str">
        <f>'Page 9'!$A$21</f>
        <v>Sarnen</v>
      </c>
      <c r="B50" s="26">
        <v>100</v>
      </c>
      <c r="C50" s="26">
        <v>137.49999999999994</v>
      </c>
      <c r="D50" s="26">
        <v>65.17750040525209</v>
      </c>
      <c r="E50" s="26">
        <v>47.058252427184463</v>
      </c>
      <c r="F50" s="26">
        <v>39.622641509433961</v>
      </c>
      <c r="G50" s="26">
        <v>27.763205266676952</v>
      </c>
      <c r="H50" s="26">
        <v>30.660272330221812</v>
      </c>
      <c r="I50" s="26">
        <v>24.520033388981638</v>
      </c>
      <c r="J50" s="26">
        <v>22.349247719464518</v>
      </c>
      <c r="K50" s="26">
        <v>18.259142969034485</v>
      </c>
      <c r="L50" s="26">
        <v>16.356270611923637</v>
      </c>
      <c r="M50" s="26">
        <v>13.500597371565107</v>
      </c>
    </row>
    <row r="51" spans="1:25" ht="18.899999999999999" customHeight="1">
      <c r="A51" s="24" t="str">
        <f>'Page 9'!$A$22</f>
        <v>Stans</v>
      </c>
      <c r="B51" s="26">
        <v>0</v>
      </c>
      <c r="C51" s="26">
        <v>150.90566925429306</v>
      </c>
      <c r="D51" s="26">
        <v>84.511668107173733</v>
      </c>
      <c r="E51" s="26">
        <v>56.408253420967561</v>
      </c>
      <c r="F51" s="26">
        <v>44.681400392440338</v>
      </c>
      <c r="G51" s="26">
        <v>37.706857248475124</v>
      </c>
      <c r="H51" s="26">
        <v>34.529326850022784</v>
      </c>
      <c r="I51" s="26">
        <v>29.826991190627563</v>
      </c>
      <c r="J51" s="26">
        <v>28.423367229929834</v>
      </c>
      <c r="K51" s="26">
        <v>24.198469160468122</v>
      </c>
      <c r="L51" s="26">
        <v>20.858518940101209</v>
      </c>
      <c r="M51" s="26">
        <v>13.598326359832637</v>
      </c>
    </row>
    <row r="52" spans="1:25" ht="18.899999999999999" customHeight="1">
      <c r="A52" s="24" t="str">
        <f>'Page 9'!$A$23</f>
        <v>Glarus</v>
      </c>
      <c r="B52" s="26">
        <v>100</v>
      </c>
      <c r="C52" s="26">
        <v>39.536480686695278</v>
      </c>
      <c r="D52" s="26">
        <v>49.480968858131519</v>
      </c>
      <c r="E52" s="26">
        <v>36.3860897055918</v>
      </c>
      <c r="F52" s="26">
        <v>35.974304068522507</v>
      </c>
      <c r="G52" s="26">
        <v>31.444181527865933</v>
      </c>
      <c r="H52" s="26">
        <v>27.971275507867972</v>
      </c>
      <c r="I52" s="26">
        <v>26.699249256814589</v>
      </c>
      <c r="J52" s="26">
        <v>26.369168356997971</v>
      </c>
      <c r="K52" s="26">
        <v>20.043336944745374</v>
      </c>
      <c r="L52" s="26">
        <v>18.449574253799696</v>
      </c>
      <c r="M52" s="26">
        <v>15.784031416686824</v>
      </c>
    </row>
    <row r="53" spans="1:25" ht="18.899999999999999" customHeight="1">
      <c r="A53" s="24" t="str">
        <f>'Page 9'!$A$24</f>
        <v>Zug</v>
      </c>
      <c r="B53" s="26">
        <v>0</v>
      </c>
      <c r="C53" s="26">
        <v>75.49081697276759</v>
      </c>
      <c r="D53" s="26">
        <v>56.851946721311464</v>
      </c>
      <c r="E53" s="26">
        <v>37.329173166926715</v>
      </c>
      <c r="F53" s="26">
        <v>35.863286264441598</v>
      </c>
      <c r="G53" s="26">
        <v>28.558593633014883</v>
      </c>
      <c r="H53" s="26">
        <v>30.655777669429543</v>
      </c>
      <c r="I53" s="26">
        <v>34.023746435000689</v>
      </c>
      <c r="J53" s="26">
        <v>35.704809286898829</v>
      </c>
      <c r="K53" s="26">
        <v>29.892777096625569</v>
      </c>
      <c r="L53" s="26">
        <v>39.169988017642105</v>
      </c>
      <c r="M53" s="26">
        <v>13.01284311557608</v>
      </c>
    </row>
    <row r="54" spans="1:25" ht="18.899999999999999" customHeight="1">
      <c r="A54" s="24" t="str">
        <f>'Page 9'!$A$25</f>
        <v>Fribourg</v>
      </c>
      <c r="B54" s="26">
        <v>-22.330774598743893</v>
      </c>
      <c r="C54" s="26">
        <v>-8.3786278330427582</v>
      </c>
      <c r="D54" s="26">
        <v>-11.302735604841528</v>
      </c>
      <c r="E54" s="26">
        <v>14.18986984728207</v>
      </c>
      <c r="F54" s="26">
        <v>25.907016427188143</v>
      </c>
      <c r="G54" s="26">
        <v>35.744764526595226</v>
      </c>
      <c r="H54" s="26">
        <v>31.896972015331208</v>
      </c>
      <c r="I54" s="26">
        <v>30.970140232108321</v>
      </c>
      <c r="J54" s="26">
        <v>31.385756527840432</v>
      </c>
      <c r="K54" s="26">
        <v>26.713713754195805</v>
      </c>
      <c r="L54" s="26">
        <v>21.364923065126284</v>
      </c>
      <c r="M54" s="26">
        <v>13.444617678187337</v>
      </c>
      <c r="P54" s="172"/>
    </row>
    <row r="55" spans="1:25" ht="18.899999999999999" customHeight="1">
      <c r="A55" s="24" t="str">
        <f>'Page 9'!$A$26</f>
        <v>Solothurn</v>
      </c>
      <c r="B55" s="26">
        <v>0</v>
      </c>
      <c r="C55" s="26">
        <v>6.9579397975130863</v>
      </c>
      <c r="D55" s="26">
        <v>53.398961700460397</v>
      </c>
      <c r="E55" s="26">
        <v>25.794798727746347</v>
      </c>
      <c r="F55" s="26">
        <v>37.233983503369288</v>
      </c>
      <c r="G55" s="26">
        <v>34.581676573068243</v>
      </c>
      <c r="H55" s="26">
        <v>31.666432969190144</v>
      </c>
      <c r="I55" s="26">
        <v>29.196970716581877</v>
      </c>
      <c r="J55" s="26">
        <v>25.87127388178811</v>
      </c>
      <c r="K55" s="26">
        <v>20.701507228686218</v>
      </c>
      <c r="L55" s="26">
        <v>18.540024130578281</v>
      </c>
      <c r="M55" s="26">
        <v>14.382324960117662</v>
      </c>
    </row>
    <row r="56" spans="1:25" ht="18.899999999999999" customHeight="1">
      <c r="A56" s="24" t="str">
        <f>'Page 9'!$A$27</f>
        <v>Basel</v>
      </c>
      <c r="B56" s="26">
        <v>0</v>
      </c>
      <c r="C56" s="26">
        <v>0</v>
      </c>
      <c r="D56" s="26">
        <v>100</v>
      </c>
      <c r="E56" s="26">
        <v>813.84615384615392</v>
      </c>
      <c r="F56" s="26">
        <v>105.88319291732115</v>
      </c>
      <c r="G56" s="26">
        <v>62.302957677433412</v>
      </c>
      <c r="H56" s="26">
        <v>46.428571428571431</v>
      </c>
      <c r="I56" s="26">
        <v>38.586799803235309</v>
      </c>
      <c r="J56" s="26">
        <v>33.479333800777638</v>
      </c>
      <c r="K56" s="26">
        <v>23.18637774329417</v>
      </c>
      <c r="L56" s="26">
        <v>19.429712726352253</v>
      </c>
      <c r="M56" s="26">
        <v>16.830471773149441</v>
      </c>
    </row>
    <row r="57" spans="1:25" ht="18.899999999999999" customHeight="1">
      <c r="A57" s="24" t="str">
        <f>'Page 9'!$A$28</f>
        <v>Liestal</v>
      </c>
      <c r="B57" s="26">
        <v>0</v>
      </c>
      <c r="C57" s="26">
        <v>-100</v>
      </c>
      <c r="D57" s="26">
        <v>-100</v>
      </c>
      <c r="E57" s="26">
        <v>-64.883491959304237</v>
      </c>
      <c r="F57" s="26">
        <v>47.054962737127369</v>
      </c>
      <c r="G57" s="26">
        <v>39.746859103592861</v>
      </c>
      <c r="H57" s="26">
        <v>35.407151766371882</v>
      </c>
      <c r="I57" s="26">
        <v>32.509832668424103</v>
      </c>
      <c r="J57" s="26">
        <v>29.832154251629909</v>
      </c>
      <c r="K57" s="26">
        <v>22.806006524415771</v>
      </c>
      <c r="L57" s="26">
        <v>20.099329462778378</v>
      </c>
      <c r="M57" s="26">
        <v>14.957233115084714</v>
      </c>
    </row>
    <row r="58" spans="1:25" ht="18.899999999999999" customHeight="1">
      <c r="A58" s="24" t="str">
        <f>'Page 9'!$A$29</f>
        <v>Schaffhausen</v>
      </c>
      <c r="B58" s="26">
        <v>0</v>
      </c>
      <c r="C58" s="26">
        <v>35.032106818876755</v>
      </c>
      <c r="D58" s="26">
        <v>33.442590710937765</v>
      </c>
      <c r="E58" s="26">
        <v>34.026468592112224</v>
      </c>
      <c r="F58" s="26">
        <v>23.79627434588939</v>
      </c>
      <c r="G58" s="26">
        <v>17.925587765350389</v>
      </c>
      <c r="H58" s="26">
        <v>18.677330319692267</v>
      </c>
      <c r="I58" s="26">
        <v>18.616624649362638</v>
      </c>
      <c r="J58" s="26">
        <v>20.410079668339979</v>
      </c>
      <c r="K58" s="26">
        <v>25.850402488798782</v>
      </c>
      <c r="L58" s="26">
        <v>21.183420107521961</v>
      </c>
      <c r="M58" s="26">
        <v>13.002659518730875</v>
      </c>
    </row>
    <row r="59" spans="1:25" ht="18.899999999999999" customHeight="1">
      <c r="A59" s="24" t="str">
        <f>'Page 9'!$A$30</f>
        <v>Herisau</v>
      </c>
      <c r="B59" s="26">
        <v>100</v>
      </c>
      <c r="C59" s="26">
        <v>113.93643031784841</v>
      </c>
      <c r="D59" s="26">
        <v>51.738305046326474</v>
      </c>
      <c r="E59" s="26">
        <v>35.110850147681582</v>
      </c>
      <c r="F59" s="26">
        <v>38.823437520340534</v>
      </c>
      <c r="G59" s="26">
        <v>34.246918094944796</v>
      </c>
      <c r="H59" s="26">
        <v>32.763795890094663</v>
      </c>
      <c r="I59" s="26">
        <v>29.216589861751171</v>
      </c>
      <c r="J59" s="26">
        <v>27.8773135698179</v>
      </c>
      <c r="K59" s="26">
        <v>21.465198461408345</v>
      </c>
      <c r="L59" s="26">
        <v>18.92026924827444</v>
      </c>
      <c r="M59" s="26">
        <v>12.855517633674648</v>
      </c>
    </row>
    <row r="60" spans="1:25" ht="18.899999999999999" customHeight="1">
      <c r="A60" s="24" t="str">
        <f>'Page 9'!$A$31</f>
        <v>Appenzell</v>
      </c>
      <c r="B60" s="26">
        <v>75.741460421354091</v>
      </c>
      <c r="C60" s="26">
        <v>62.370549550230542</v>
      </c>
      <c r="D60" s="26">
        <v>55.521682798567191</v>
      </c>
      <c r="E60" s="26">
        <v>43.522785458269325</v>
      </c>
      <c r="F60" s="26">
        <v>41.231378627400332</v>
      </c>
      <c r="G60" s="26">
        <v>44.39681649440481</v>
      </c>
      <c r="H60" s="26">
        <v>40.365275930851084</v>
      </c>
      <c r="I60" s="26">
        <v>37.260253202941378</v>
      </c>
      <c r="J60" s="26">
        <v>34.359596412870488</v>
      </c>
      <c r="K60" s="26">
        <v>22.926225276966562</v>
      </c>
      <c r="L60" s="26">
        <v>20.231689895679501</v>
      </c>
      <c r="M60" s="26">
        <v>13.330851463287065</v>
      </c>
    </row>
    <row r="61" spans="1:25" ht="18.899999999999999" customHeight="1">
      <c r="A61" s="24" t="str">
        <f>'Page 9'!$A$32</f>
        <v>St. Gall</v>
      </c>
      <c r="B61" s="26">
        <v>0</v>
      </c>
      <c r="C61" s="26">
        <v>348.03493449781661</v>
      </c>
      <c r="D61" s="26">
        <v>54.925160370634352</v>
      </c>
      <c r="E61" s="26">
        <v>57.951482479784367</v>
      </c>
      <c r="F61" s="26">
        <v>38.4375</v>
      </c>
      <c r="G61" s="26">
        <v>31.176630118941546</v>
      </c>
      <c r="H61" s="26">
        <v>35.264054514480407</v>
      </c>
      <c r="I61" s="26">
        <v>30.446194225721779</v>
      </c>
      <c r="J61" s="26">
        <v>27.136358966216125</v>
      </c>
      <c r="K61" s="26">
        <v>22.638297671965631</v>
      </c>
      <c r="L61" s="26">
        <v>18.912077411918162</v>
      </c>
      <c r="M61" s="26">
        <v>14.203908893721755</v>
      </c>
    </row>
    <row r="62" spans="1:25" ht="18.899999999999999" customHeight="1">
      <c r="A62" s="24" t="str">
        <f>'Page 9'!$A$33</f>
        <v>Chur</v>
      </c>
      <c r="B62" s="26">
        <v>0</v>
      </c>
      <c r="C62" s="26">
        <v>100</v>
      </c>
      <c r="D62" s="374">
        <v>362.0394305335854</v>
      </c>
      <c r="E62" s="26">
        <v>101.47058823529412</v>
      </c>
      <c r="F62" s="26">
        <v>54.944807139213196</v>
      </c>
      <c r="G62" s="26">
        <v>44.818867905427631</v>
      </c>
      <c r="H62" s="26">
        <v>39.028176710958498</v>
      </c>
      <c r="I62" s="26">
        <v>38.097924069571732</v>
      </c>
      <c r="J62" s="26">
        <v>36.281442139647631</v>
      </c>
      <c r="K62" s="26">
        <v>25.120759491420447</v>
      </c>
      <c r="L62" s="26">
        <v>18.749710986602661</v>
      </c>
      <c r="M62" s="26">
        <v>14.399286319417078</v>
      </c>
    </row>
    <row r="63" spans="1:25" ht="18.899999999999999" customHeight="1">
      <c r="A63" s="24" t="str">
        <f>'Page 9'!$A$34</f>
        <v>Aarau</v>
      </c>
      <c r="B63" s="26">
        <v>100</v>
      </c>
      <c r="C63" s="26">
        <v>119.99627976190476</v>
      </c>
      <c r="D63" s="26">
        <v>84.284072348920191</v>
      </c>
      <c r="E63" s="26">
        <v>49.739779101370488</v>
      </c>
      <c r="F63" s="26">
        <v>42.763000899462149</v>
      </c>
      <c r="G63" s="26">
        <v>36.394505522667274</v>
      </c>
      <c r="H63" s="26">
        <v>34.205605656298076</v>
      </c>
      <c r="I63" s="26">
        <v>32.919632208671594</v>
      </c>
      <c r="J63" s="26">
        <v>31.377266629296305</v>
      </c>
      <c r="K63" s="26">
        <v>26.671381218223516</v>
      </c>
      <c r="L63" s="26">
        <v>21.954605058495989</v>
      </c>
      <c r="M63" s="26">
        <v>15.843162534122266</v>
      </c>
    </row>
    <row r="64" spans="1:25" ht="18.899999999999999" customHeight="1">
      <c r="A64" s="24" t="str">
        <f>'Page 9'!$A$35</f>
        <v>Frauenfeld</v>
      </c>
      <c r="B64" s="26">
        <v>0</v>
      </c>
      <c r="C64" s="26">
        <v>100</v>
      </c>
      <c r="D64" s="26">
        <v>109.07444476217708</v>
      </c>
      <c r="E64" s="26">
        <v>82.945813132812262</v>
      </c>
      <c r="F64" s="26">
        <v>49.881100082712955</v>
      </c>
      <c r="G64" s="26">
        <v>38.916135360470804</v>
      </c>
      <c r="H64" s="26">
        <v>35.658400742607057</v>
      </c>
      <c r="I64" s="26">
        <v>34.73165893230366</v>
      </c>
      <c r="J64" s="26">
        <v>31.3001503063938</v>
      </c>
      <c r="K64" s="26">
        <v>24.124590550948735</v>
      </c>
      <c r="L64" s="26">
        <v>21.261656418519959</v>
      </c>
      <c r="M64" s="26">
        <v>15.483070436842469</v>
      </c>
    </row>
    <row r="65" spans="1:13" ht="18.899999999999999" customHeight="1">
      <c r="A65" s="24" t="str">
        <f>'Page 9'!$A$36</f>
        <v>Bellinzona</v>
      </c>
      <c r="B65" s="26">
        <v>0</v>
      </c>
      <c r="C65" s="26">
        <v>-87.273305758829139</v>
      </c>
      <c r="D65" s="26">
        <v>-32.778173450939569</v>
      </c>
      <c r="E65" s="26">
        <v>-2.355476577564342</v>
      </c>
      <c r="F65" s="26">
        <v>26.585226978622075</v>
      </c>
      <c r="G65" s="26">
        <v>36.383542699089546</v>
      </c>
      <c r="H65" s="26">
        <v>36.427938885090057</v>
      </c>
      <c r="I65" s="26">
        <v>30.277491298182294</v>
      </c>
      <c r="J65" s="26">
        <v>29.191343820337757</v>
      </c>
      <c r="K65" s="26">
        <v>20.805539023345887</v>
      </c>
      <c r="L65" s="26">
        <v>18.695856580284364</v>
      </c>
      <c r="M65" s="26">
        <v>14.34268382706936</v>
      </c>
    </row>
    <row r="66" spans="1:13" ht="18.899999999999999" customHeight="1">
      <c r="A66" s="24" t="str">
        <f>'Page 9'!$A$37</f>
        <v>Lausanne</v>
      </c>
      <c r="B66" s="26">
        <v>0</v>
      </c>
      <c r="C66" s="26">
        <v>100</v>
      </c>
      <c r="D66" s="26">
        <v>534.40127243808229</v>
      </c>
      <c r="E66" s="26">
        <v>128.43607405469817</v>
      </c>
      <c r="F66" s="26">
        <v>66.165739559200659</v>
      </c>
      <c r="G66" s="26">
        <v>36.402880916167142</v>
      </c>
      <c r="H66" s="26">
        <v>24.752001979485357</v>
      </c>
      <c r="I66" s="26">
        <v>25.003320998197193</v>
      </c>
      <c r="J66" s="26">
        <v>23.669500147957187</v>
      </c>
      <c r="K66" s="26">
        <v>25.421292613538668</v>
      </c>
      <c r="L66" s="26">
        <v>22.214384360787676</v>
      </c>
      <c r="M66" s="26">
        <v>17.285091089175349</v>
      </c>
    </row>
    <row r="67" spans="1:13" ht="18.899999999999999" customHeight="1">
      <c r="A67" s="24" t="str">
        <f>'Page 9'!$A$38</f>
        <v>Sion</v>
      </c>
      <c r="B67" s="26">
        <v>-29.411764705882351</v>
      </c>
      <c r="C67" s="26">
        <v>112.62243989314344</v>
      </c>
      <c r="D67" s="26">
        <v>59.493567155617519</v>
      </c>
      <c r="E67" s="26">
        <v>41.353042531966963</v>
      </c>
      <c r="F67" s="26">
        <v>35.960908060414788</v>
      </c>
      <c r="G67" s="26">
        <v>31.836510058068381</v>
      </c>
      <c r="H67" s="26">
        <v>30.593888073926404</v>
      </c>
      <c r="I67" s="26">
        <v>29.369386027921443</v>
      </c>
      <c r="J67" s="26">
        <v>29.222632838225209</v>
      </c>
      <c r="K67" s="26">
        <v>35.575258380987393</v>
      </c>
      <c r="L67" s="26">
        <v>22.815475654080672</v>
      </c>
      <c r="M67" s="26">
        <v>14.580126920689677</v>
      </c>
    </row>
    <row r="68" spans="1:13" ht="18.899999999999999" customHeight="1">
      <c r="A68" s="24" t="str">
        <f>'Page 9'!$A$39</f>
        <v>Neuchâtel</v>
      </c>
      <c r="B68" s="26">
        <v>133.69886123998307</v>
      </c>
      <c r="C68" s="26">
        <v>74.491082687803981</v>
      </c>
      <c r="D68" s="26">
        <v>66.030200049048787</v>
      </c>
      <c r="E68" s="26">
        <v>27.978000204967032</v>
      </c>
      <c r="F68" s="26">
        <v>35.322907549864127</v>
      </c>
      <c r="G68" s="26">
        <v>38.600208710060322</v>
      </c>
      <c r="H68" s="26">
        <v>28.028839006986765</v>
      </c>
      <c r="I68" s="26">
        <v>25.819964554514694</v>
      </c>
      <c r="J68" s="26">
        <v>24.379950680736648</v>
      </c>
      <c r="K68" s="26">
        <v>22.462920769561482</v>
      </c>
      <c r="L68" s="26">
        <v>20.431322614412291</v>
      </c>
      <c r="M68" s="26">
        <v>13.303858691454908</v>
      </c>
    </row>
    <row r="69" spans="1:13" ht="18.899999999999999" customHeight="1">
      <c r="A69" s="24" t="str">
        <f>'Page 9'!$A$40</f>
        <v>Geneva</v>
      </c>
      <c r="B69" s="26">
        <v>0</v>
      </c>
      <c r="C69" s="26">
        <v>0</v>
      </c>
      <c r="D69" s="26">
        <v>0</v>
      </c>
      <c r="E69" s="26">
        <v>0</v>
      </c>
      <c r="F69" s="26">
        <v>-43.749602796313951</v>
      </c>
      <c r="G69" s="26">
        <v>13.283527250459281</v>
      </c>
      <c r="H69" s="26">
        <v>21.090295087239692</v>
      </c>
      <c r="I69" s="26">
        <v>33.135835999702358</v>
      </c>
      <c r="J69" s="26">
        <v>36.900341449838116</v>
      </c>
      <c r="K69" s="26">
        <v>26.337486013480575</v>
      </c>
      <c r="L69" s="26">
        <v>21.487103762846559</v>
      </c>
      <c r="M69" s="26">
        <v>15.15407900426796</v>
      </c>
    </row>
    <row r="70" spans="1:13" ht="18.899999999999999" customHeight="1">
      <c r="A70" s="24" t="str">
        <f>'Page 9'!$A$41</f>
        <v>Delémont</v>
      </c>
      <c r="B70" s="26">
        <v>0</v>
      </c>
      <c r="C70" s="26">
        <v>-100</v>
      </c>
      <c r="D70" s="26">
        <v>-22.932116371933827</v>
      </c>
      <c r="E70" s="26">
        <v>41.325121144875688</v>
      </c>
      <c r="F70" s="26">
        <v>52.56664107433896</v>
      </c>
      <c r="G70" s="26">
        <v>43.945089367974958</v>
      </c>
      <c r="H70" s="26">
        <v>36.114489525397317</v>
      </c>
      <c r="I70" s="26">
        <v>31.193729076154671</v>
      </c>
      <c r="J70" s="26">
        <v>29.996140763410857</v>
      </c>
      <c r="K70" s="26">
        <v>22.804412388629615</v>
      </c>
      <c r="L70" s="26">
        <v>19.514963661624797</v>
      </c>
      <c r="M70" s="26">
        <v>15.480271966330529</v>
      </c>
    </row>
    <row r="71" spans="1:13" ht="18.899999999999999" customHeight="1">
      <c r="A71" s="24"/>
      <c r="B71" s="101"/>
      <c r="C71" s="175"/>
      <c r="D71" s="175"/>
      <c r="E71" s="175"/>
      <c r="F71" s="175"/>
      <c r="G71" s="175"/>
      <c r="H71" s="175"/>
      <c r="I71" s="175"/>
      <c r="J71" s="175"/>
      <c r="K71" s="101"/>
      <c r="L71" s="101"/>
      <c r="M71" s="101"/>
    </row>
    <row r="72" spans="1:13" ht="18.899999999999999" customHeight="1">
      <c r="A72" s="24" t="str">
        <f>'Page 9'!$A$43</f>
        <v>Direct federal tax</v>
      </c>
      <c r="B72" s="26">
        <v>0</v>
      </c>
      <c r="C72" s="26">
        <v>0</v>
      </c>
      <c r="D72" s="26">
        <v>100</v>
      </c>
      <c r="E72" s="26">
        <v>72.715894868585721</v>
      </c>
      <c r="F72" s="26">
        <v>48.192056905749865</v>
      </c>
      <c r="G72" s="26">
        <v>68.62880886426592</v>
      </c>
      <c r="H72" s="26">
        <v>55.012802836320667</v>
      </c>
      <c r="I72" s="26">
        <v>50.783289817232372</v>
      </c>
      <c r="J72" s="26">
        <v>46.817248459958925</v>
      </c>
      <c r="K72" s="26">
        <v>49.125642909625277</v>
      </c>
      <c r="L72" s="26">
        <v>37.800449180484549</v>
      </c>
      <c r="M72" s="26">
        <v>16.905829907627396</v>
      </c>
    </row>
    <row r="73" spans="1:13" ht="18.899999999999999" customHeight="1">
      <c r="A73" s="9"/>
      <c r="B73" s="166"/>
      <c r="C73" s="7"/>
      <c r="D73" s="7"/>
      <c r="E73" s="7"/>
      <c r="F73" s="7"/>
      <c r="G73" s="7"/>
      <c r="H73" s="7"/>
      <c r="I73" s="7"/>
      <c r="J73" s="7"/>
      <c r="K73" s="167"/>
      <c r="L73" s="167"/>
      <c r="M73" s="167"/>
    </row>
    <row r="74" spans="1:13" ht="18.899999999999999" customHeight="1">
      <c r="B74" s="12"/>
      <c r="C74" s="12"/>
      <c r="D74" s="12"/>
      <c r="E74" s="12"/>
      <c r="F74" s="12"/>
      <c r="G74" s="12"/>
      <c r="H74" s="12"/>
      <c r="I74" s="12"/>
      <c r="J74" s="12"/>
      <c r="K74" s="12"/>
      <c r="L74" s="12"/>
      <c r="M74" s="12"/>
    </row>
    <row r="75" spans="1:13" ht="18.899999999999999" customHeight="1">
      <c r="B75" s="12"/>
      <c r="C75" s="12"/>
      <c r="D75" s="12"/>
      <c r="E75" s="12"/>
      <c r="F75" s="12"/>
      <c r="G75" s="12"/>
      <c r="H75" s="12"/>
      <c r="I75" s="12"/>
      <c r="J75" s="12"/>
      <c r="K75" s="12"/>
      <c r="L75" s="12"/>
      <c r="M75" s="12"/>
    </row>
    <row r="76" spans="1:13" ht="18.899999999999999" customHeight="1">
      <c r="B76" s="12"/>
      <c r="C76" s="12"/>
      <c r="D76" s="12"/>
      <c r="E76" s="12"/>
      <c r="F76" s="12"/>
      <c r="G76" s="12"/>
      <c r="H76" s="12"/>
      <c r="I76" s="12"/>
      <c r="J76" s="12"/>
      <c r="K76" s="12"/>
      <c r="L76" s="12"/>
      <c r="M76" s="12"/>
    </row>
    <row r="77" spans="1:13" ht="18.899999999999999" customHeight="1">
      <c r="B77" s="12"/>
      <c r="C77" s="12"/>
      <c r="D77" s="12"/>
      <c r="E77" s="12"/>
      <c r="F77" s="12"/>
      <c r="G77" s="12"/>
      <c r="H77" s="12"/>
      <c r="I77" s="12"/>
      <c r="J77" s="12"/>
      <c r="K77" s="12"/>
      <c r="L77" s="12"/>
      <c r="M77" s="12"/>
    </row>
    <row r="78" spans="1:13" ht="18.899999999999999" customHeight="1">
      <c r="B78" s="12"/>
      <c r="C78" s="12"/>
      <c r="D78" s="12"/>
      <c r="E78" s="12"/>
      <c r="F78" s="12"/>
      <c r="G78" s="12"/>
      <c r="H78" s="12"/>
      <c r="I78" s="12"/>
      <c r="J78" s="12"/>
      <c r="K78" s="12"/>
      <c r="L78" s="12"/>
      <c r="M78" s="12"/>
    </row>
    <row r="79" spans="1:13" ht="18.899999999999999" customHeight="1">
      <c r="B79" s="12"/>
      <c r="C79" s="12"/>
      <c r="D79" s="12"/>
      <c r="E79" s="12"/>
      <c r="F79" s="12"/>
      <c r="G79" s="12"/>
      <c r="H79" s="12"/>
      <c r="I79" s="12"/>
      <c r="J79" s="12"/>
      <c r="K79" s="12"/>
      <c r="L79" s="12"/>
      <c r="M79" s="12"/>
    </row>
    <row r="80" spans="1:13" ht="18.899999999999999" customHeight="1">
      <c r="B80" s="12"/>
      <c r="C80" s="12"/>
      <c r="D80" s="12"/>
      <c r="E80" s="12"/>
      <c r="F80" s="12"/>
      <c r="G80" s="12"/>
      <c r="H80" s="12"/>
      <c r="I80" s="12"/>
      <c r="J80" s="12"/>
      <c r="K80" s="12"/>
      <c r="L80" s="12"/>
      <c r="M80" s="12"/>
    </row>
    <row r="81" spans="2:13" ht="18.899999999999999" customHeight="1">
      <c r="B81" s="12"/>
      <c r="C81" s="12"/>
      <c r="D81" s="12"/>
      <c r="E81" s="12"/>
      <c r="F81" s="12"/>
      <c r="G81" s="12"/>
      <c r="H81" s="12"/>
      <c r="I81" s="12"/>
      <c r="J81" s="12"/>
      <c r="K81" s="12"/>
      <c r="L81" s="12"/>
      <c r="M81" s="12"/>
    </row>
    <row r="82" spans="2:13" ht="15" customHeight="1">
      <c r="B82" s="12"/>
      <c r="C82" s="12"/>
      <c r="D82" s="12"/>
      <c r="E82" s="12"/>
      <c r="F82" s="12"/>
      <c r="G82" s="12"/>
      <c r="H82" s="12"/>
      <c r="I82" s="12"/>
      <c r="J82" s="12"/>
      <c r="K82" s="12"/>
      <c r="L82" s="12"/>
      <c r="M82" s="12"/>
    </row>
    <row r="83" spans="2:13" ht="15" customHeight="1">
      <c r="B83" s="12"/>
      <c r="C83" s="12"/>
      <c r="D83" s="12"/>
      <c r="E83" s="12"/>
      <c r="F83" s="12"/>
      <c r="G83" s="12"/>
      <c r="H83" s="12"/>
      <c r="I83" s="12"/>
      <c r="J83" s="12"/>
      <c r="K83" s="12"/>
      <c r="L83" s="12"/>
      <c r="M83" s="12"/>
    </row>
    <row r="84" spans="2:13" ht="15" customHeight="1">
      <c r="B84" s="12"/>
      <c r="C84" s="12"/>
      <c r="D84" s="12"/>
      <c r="E84" s="12"/>
      <c r="F84" s="12"/>
      <c r="G84" s="12"/>
      <c r="H84" s="12"/>
      <c r="I84" s="12"/>
      <c r="J84" s="12"/>
      <c r="K84" s="12"/>
      <c r="L84" s="12"/>
      <c r="M84" s="12"/>
    </row>
    <row r="85" spans="2:13" ht="15" customHeight="1">
      <c r="B85" s="12"/>
      <c r="C85" s="12"/>
      <c r="D85" s="12"/>
      <c r="E85" s="12"/>
      <c r="F85" s="12"/>
      <c r="G85" s="12"/>
      <c r="H85" s="12"/>
      <c r="I85" s="12"/>
      <c r="J85" s="12"/>
      <c r="K85" s="12"/>
      <c r="L85" s="12"/>
      <c r="M85" s="12"/>
    </row>
    <row r="86" spans="2:13" ht="15" customHeight="1">
      <c r="B86" s="12"/>
      <c r="C86" s="12"/>
      <c r="D86" s="12"/>
      <c r="E86" s="12"/>
      <c r="F86" s="12"/>
      <c r="G86" s="12"/>
      <c r="H86" s="12"/>
      <c r="I86" s="12"/>
      <c r="J86" s="12"/>
      <c r="K86" s="12"/>
      <c r="L86" s="12"/>
      <c r="M86" s="12"/>
    </row>
    <row r="87" spans="2:13" ht="15" customHeight="1">
      <c r="B87" s="12"/>
      <c r="C87" s="12"/>
      <c r="D87" s="12"/>
      <c r="E87" s="12"/>
      <c r="F87" s="12"/>
      <c r="G87" s="12"/>
      <c r="H87" s="12"/>
      <c r="I87" s="12"/>
      <c r="J87" s="12"/>
      <c r="K87" s="12"/>
      <c r="L87" s="12"/>
      <c r="M87" s="12"/>
    </row>
    <row r="88" spans="2:13" ht="15" customHeight="1">
      <c r="B88" s="12"/>
      <c r="C88" s="12"/>
      <c r="D88" s="12"/>
      <c r="E88" s="12"/>
      <c r="F88" s="12"/>
      <c r="G88" s="12"/>
      <c r="H88" s="12"/>
      <c r="I88" s="12"/>
      <c r="J88" s="12"/>
      <c r="K88" s="12"/>
      <c r="L88" s="12"/>
      <c r="M88" s="12"/>
    </row>
    <row r="89" spans="2:13" ht="15" customHeight="1">
      <c r="B89" s="12"/>
      <c r="C89" s="12"/>
      <c r="D89" s="12"/>
      <c r="E89" s="12"/>
      <c r="F89" s="12"/>
      <c r="G89" s="12"/>
      <c r="H89" s="12"/>
      <c r="I89" s="12"/>
      <c r="J89" s="12"/>
      <c r="K89" s="12"/>
      <c r="L89" s="12"/>
      <c r="M89" s="12"/>
    </row>
    <row r="90" spans="2:13" ht="15" customHeight="1">
      <c r="B90" s="12"/>
      <c r="C90" s="12"/>
      <c r="D90" s="12"/>
      <c r="E90" s="12"/>
      <c r="F90" s="12"/>
      <c r="G90" s="12"/>
      <c r="H90" s="12"/>
      <c r="I90" s="12"/>
      <c r="J90" s="12"/>
      <c r="K90" s="12"/>
      <c r="L90" s="12"/>
      <c r="M90" s="12"/>
    </row>
    <row r="91" spans="2:13" ht="15" customHeight="1">
      <c r="B91" s="12"/>
      <c r="C91" s="12"/>
      <c r="D91" s="12"/>
      <c r="E91" s="12"/>
      <c r="F91" s="12"/>
      <c r="G91" s="12"/>
      <c r="H91" s="12"/>
      <c r="I91" s="12"/>
      <c r="J91" s="12"/>
      <c r="K91" s="12"/>
      <c r="L91" s="12"/>
      <c r="M91" s="12"/>
    </row>
    <row r="92" spans="2:13" ht="15" customHeight="1">
      <c r="B92" s="12"/>
      <c r="C92" s="12"/>
      <c r="D92" s="12"/>
      <c r="E92" s="12"/>
      <c r="F92" s="12"/>
      <c r="G92" s="12"/>
      <c r="H92" s="12"/>
      <c r="I92" s="12"/>
      <c r="J92" s="12"/>
      <c r="K92" s="12"/>
      <c r="L92" s="12"/>
      <c r="M92" s="12"/>
    </row>
    <row r="93" spans="2:13" ht="15" customHeight="1">
      <c r="B93" s="12"/>
      <c r="C93" s="12"/>
      <c r="D93" s="12"/>
      <c r="E93" s="12"/>
      <c r="F93" s="12"/>
      <c r="G93" s="12"/>
      <c r="H93" s="12"/>
      <c r="I93" s="12"/>
      <c r="J93" s="12"/>
      <c r="K93" s="12"/>
      <c r="L93" s="12"/>
      <c r="M93" s="12"/>
    </row>
    <row r="94" spans="2:13" ht="15" customHeight="1">
      <c r="B94" s="12"/>
      <c r="C94" s="12"/>
      <c r="D94" s="12"/>
      <c r="E94" s="12"/>
      <c r="F94" s="12"/>
      <c r="G94" s="12"/>
      <c r="H94" s="12"/>
      <c r="I94" s="12"/>
      <c r="J94" s="12"/>
      <c r="K94" s="12"/>
      <c r="L94" s="12"/>
      <c r="M94" s="12"/>
    </row>
    <row r="95" spans="2:13" ht="15" customHeight="1">
      <c r="B95" s="12"/>
      <c r="C95" s="12"/>
      <c r="D95" s="12"/>
      <c r="E95" s="12"/>
      <c r="F95" s="12"/>
      <c r="G95" s="12"/>
      <c r="H95" s="12"/>
      <c r="I95" s="12"/>
      <c r="J95" s="12"/>
      <c r="K95" s="12"/>
      <c r="L95" s="12"/>
      <c r="M95" s="12"/>
    </row>
    <row r="96" spans="2:13" ht="15" customHeight="1">
      <c r="B96" s="12"/>
      <c r="C96" s="12"/>
      <c r="D96" s="12"/>
      <c r="E96" s="12"/>
      <c r="F96" s="12"/>
      <c r="G96" s="12"/>
      <c r="H96" s="12"/>
      <c r="I96" s="12"/>
      <c r="J96" s="12"/>
      <c r="K96" s="12"/>
      <c r="L96" s="12"/>
      <c r="M96" s="12"/>
    </row>
    <row r="97" spans="2:13" ht="15" customHeight="1">
      <c r="B97" s="12"/>
      <c r="C97" s="12"/>
      <c r="D97" s="12"/>
      <c r="E97" s="12"/>
      <c r="F97" s="12"/>
      <c r="G97" s="12"/>
      <c r="H97" s="12"/>
      <c r="I97" s="12"/>
      <c r="J97" s="12"/>
      <c r="K97" s="12"/>
      <c r="L97" s="12"/>
      <c r="M97" s="12"/>
    </row>
    <row r="98" spans="2:13" ht="15" customHeight="1">
      <c r="B98" s="12"/>
      <c r="C98" s="12"/>
      <c r="D98" s="12"/>
      <c r="E98" s="12"/>
      <c r="F98" s="12"/>
      <c r="G98" s="12"/>
      <c r="H98" s="12"/>
      <c r="I98" s="12"/>
      <c r="J98" s="12"/>
      <c r="K98" s="12"/>
      <c r="L98" s="12"/>
      <c r="M98" s="12"/>
    </row>
    <row r="99" spans="2:13" ht="15" customHeight="1">
      <c r="B99" s="12"/>
      <c r="C99" s="12"/>
      <c r="D99" s="12"/>
      <c r="E99" s="12"/>
      <c r="F99" s="12"/>
      <c r="G99" s="12"/>
      <c r="H99" s="12"/>
      <c r="I99" s="12"/>
      <c r="J99" s="12"/>
      <c r="K99" s="12"/>
      <c r="L99" s="12"/>
      <c r="M99" s="12"/>
    </row>
    <row r="100" spans="2:13" ht="15" customHeight="1">
      <c r="B100" s="12"/>
      <c r="C100" s="12"/>
      <c r="D100" s="12"/>
      <c r="E100" s="12"/>
      <c r="F100" s="12"/>
      <c r="G100" s="12"/>
      <c r="H100" s="12"/>
      <c r="I100" s="12"/>
      <c r="J100" s="12"/>
      <c r="K100" s="12"/>
      <c r="L100" s="12"/>
      <c r="M100" s="12"/>
    </row>
    <row r="101" spans="2:13" ht="15" customHeight="1">
      <c r="B101" s="12"/>
      <c r="C101" s="12"/>
      <c r="D101" s="12"/>
      <c r="E101" s="12"/>
      <c r="F101" s="12"/>
      <c r="G101" s="12"/>
      <c r="H101" s="12"/>
      <c r="I101" s="12"/>
      <c r="J101" s="12"/>
      <c r="K101" s="12"/>
      <c r="L101" s="12"/>
      <c r="M101" s="12"/>
    </row>
    <row r="102" spans="2:13" ht="15" customHeight="1">
      <c r="B102" s="12"/>
      <c r="C102" s="12"/>
      <c r="D102" s="12"/>
      <c r="E102" s="12"/>
      <c r="F102" s="12"/>
      <c r="G102" s="12"/>
      <c r="H102" s="12"/>
      <c r="I102" s="12"/>
      <c r="J102" s="12"/>
      <c r="K102" s="12"/>
      <c r="L102" s="12"/>
      <c r="M102" s="12"/>
    </row>
    <row r="103" spans="2:13" ht="15" customHeight="1">
      <c r="B103" s="12"/>
      <c r="C103" s="12"/>
      <c r="D103" s="12"/>
      <c r="E103" s="12"/>
      <c r="F103" s="12"/>
      <c r="G103" s="12"/>
      <c r="H103" s="12"/>
      <c r="I103" s="12"/>
      <c r="J103" s="12"/>
      <c r="K103" s="12"/>
      <c r="L103" s="12"/>
      <c r="M103" s="12"/>
    </row>
    <row r="104" spans="2:13" ht="15" customHeight="1">
      <c r="B104" s="12"/>
      <c r="C104" s="12"/>
      <c r="D104" s="12"/>
      <c r="E104" s="12"/>
      <c r="F104" s="12"/>
      <c r="G104" s="12"/>
      <c r="H104" s="12"/>
      <c r="I104" s="12"/>
      <c r="J104" s="12"/>
      <c r="K104" s="12"/>
      <c r="L104" s="12"/>
      <c r="M104" s="12"/>
    </row>
    <row r="105" spans="2:13" ht="15" customHeight="1">
      <c r="B105" s="12"/>
      <c r="C105" s="12"/>
      <c r="D105" s="12"/>
      <c r="E105" s="12"/>
      <c r="F105" s="12"/>
      <c r="G105" s="12"/>
      <c r="H105" s="12"/>
      <c r="I105" s="12"/>
      <c r="J105" s="12"/>
      <c r="K105" s="12"/>
      <c r="L105" s="12"/>
      <c r="M105" s="12"/>
    </row>
    <row r="106" spans="2:13" ht="15" customHeight="1">
      <c r="B106" s="12"/>
      <c r="C106" s="12"/>
      <c r="D106" s="12"/>
      <c r="E106" s="12"/>
      <c r="F106" s="12"/>
      <c r="G106" s="12"/>
      <c r="H106" s="12"/>
      <c r="I106" s="12"/>
      <c r="J106" s="12"/>
      <c r="K106" s="12"/>
      <c r="L106" s="12"/>
      <c r="M106" s="12"/>
    </row>
    <row r="107" spans="2:13" ht="15" customHeight="1">
      <c r="B107" s="12"/>
      <c r="C107" s="12"/>
      <c r="D107" s="12"/>
      <c r="E107" s="12"/>
      <c r="F107" s="12"/>
      <c r="G107" s="12"/>
      <c r="H107" s="12"/>
      <c r="I107" s="12"/>
      <c r="J107" s="12"/>
      <c r="K107" s="12"/>
      <c r="L107" s="12"/>
      <c r="M107" s="12"/>
    </row>
    <row r="108" spans="2:13" ht="15" customHeight="1">
      <c r="B108" s="12"/>
      <c r="C108" s="12"/>
      <c r="D108" s="12"/>
      <c r="E108" s="12"/>
      <c r="F108" s="12"/>
      <c r="G108" s="12"/>
      <c r="H108" s="12"/>
      <c r="I108" s="12"/>
      <c r="J108" s="12"/>
      <c r="K108" s="12"/>
      <c r="L108" s="12"/>
      <c r="M108" s="12"/>
    </row>
    <row r="109" spans="2:13" ht="15" customHeight="1">
      <c r="B109" s="12"/>
      <c r="C109" s="12"/>
      <c r="D109" s="12"/>
      <c r="E109" s="12"/>
      <c r="F109" s="12"/>
      <c r="G109" s="12"/>
      <c r="H109" s="12"/>
      <c r="I109" s="12"/>
      <c r="J109" s="12"/>
      <c r="K109" s="12"/>
      <c r="L109" s="12"/>
      <c r="M109" s="12"/>
    </row>
    <row r="110" spans="2:13" ht="15" customHeight="1">
      <c r="B110" s="12"/>
      <c r="C110" s="12"/>
      <c r="D110" s="12"/>
      <c r="E110" s="12"/>
      <c r="F110" s="12"/>
      <c r="G110" s="12"/>
      <c r="H110" s="12"/>
      <c r="I110" s="12"/>
      <c r="J110" s="12"/>
      <c r="K110" s="12"/>
      <c r="L110" s="12"/>
      <c r="M110" s="12"/>
    </row>
    <row r="111" spans="2:13" ht="15" customHeight="1">
      <c r="B111" s="12"/>
      <c r="C111" s="12"/>
      <c r="D111" s="12"/>
      <c r="E111" s="12"/>
      <c r="F111" s="12"/>
      <c r="G111" s="12"/>
      <c r="H111" s="12"/>
      <c r="I111" s="12"/>
      <c r="J111" s="12"/>
      <c r="K111" s="12"/>
      <c r="L111" s="12"/>
      <c r="M111" s="12"/>
    </row>
    <row r="112" spans="2:13" ht="15" customHeight="1">
      <c r="B112" s="12"/>
      <c r="C112" s="12"/>
      <c r="D112" s="12"/>
      <c r="E112" s="12"/>
      <c r="F112" s="12"/>
      <c r="G112" s="12"/>
      <c r="H112" s="12"/>
      <c r="I112" s="12"/>
      <c r="J112" s="12"/>
      <c r="K112" s="12"/>
      <c r="L112" s="12"/>
      <c r="M112" s="12"/>
    </row>
    <row r="113" spans="2:13" ht="15" customHeight="1">
      <c r="B113" s="12"/>
      <c r="C113" s="12"/>
      <c r="D113" s="12"/>
      <c r="E113" s="12"/>
      <c r="F113" s="12"/>
      <c r="G113" s="12"/>
      <c r="H113" s="12"/>
      <c r="I113" s="12"/>
      <c r="J113" s="12"/>
      <c r="K113" s="12"/>
      <c r="L113" s="12"/>
      <c r="M113" s="12"/>
    </row>
    <row r="114" spans="2:13" ht="15" customHeight="1">
      <c r="B114" s="12"/>
      <c r="C114" s="12"/>
      <c r="D114" s="12"/>
      <c r="E114" s="12"/>
      <c r="F114" s="12"/>
      <c r="G114" s="12"/>
      <c r="H114" s="12"/>
      <c r="I114" s="12"/>
      <c r="J114" s="12"/>
      <c r="K114" s="12"/>
      <c r="L114" s="12"/>
      <c r="M114" s="12"/>
    </row>
    <row r="115" spans="2:13" ht="15" customHeight="1">
      <c r="B115" s="12"/>
      <c r="C115" s="12"/>
      <c r="D115" s="12"/>
      <c r="E115" s="12"/>
      <c r="F115" s="12"/>
      <c r="G115" s="12"/>
      <c r="H115" s="12"/>
      <c r="I115" s="12"/>
      <c r="J115" s="12"/>
      <c r="K115" s="12"/>
      <c r="L115" s="12"/>
      <c r="M115" s="12"/>
    </row>
    <row r="116" spans="2:13" ht="15" customHeight="1">
      <c r="B116" s="12"/>
      <c r="C116" s="12"/>
      <c r="D116" s="12"/>
      <c r="E116" s="12"/>
      <c r="F116" s="12"/>
      <c r="G116" s="12"/>
      <c r="H116" s="12"/>
      <c r="I116" s="12"/>
      <c r="J116" s="12"/>
      <c r="K116" s="12"/>
      <c r="L116" s="12"/>
      <c r="M116" s="12"/>
    </row>
    <row r="117" spans="2:13" ht="15" customHeight="1">
      <c r="B117" s="12"/>
      <c r="C117" s="12"/>
      <c r="D117" s="12"/>
      <c r="E117" s="12"/>
      <c r="F117" s="12"/>
      <c r="G117" s="12"/>
      <c r="H117" s="12"/>
      <c r="I117" s="12"/>
      <c r="J117" s="12"/>
      <c r="K117" s="12"/>
      <c r="L117" s="12"/>
      <c r="M117" s="12"/>
    </row>
    <row r="118" spans="2:13" ht="15" customHeight="1">
      <c r="B118" s="12"/>
      <c r="C118" s="12"/>
      <c r="D118" s="12"/>
      <c r="E118" s="12"/>
      <c r="F118" s="12"/>
      <c r="G118" s="12"/>
      <c r="H118" s="12"/>
      <c r="I118" s="12"/>
      <c r="J118" s="12"/>
      <c r="K118" s="12"/>
      <c r="L118" s="12"/>
      <c r="M118" s="12"/>
    </row>
    <row r="119" spans="2:13" ht="15" customHeight="1">
      <c r="B119" s="12"/>
      <c r="C119" s="12"/>
      <c r="D119" s="12"/>
      <c r="E119" s="12"/>
      <c r="F119" s="12"/>
      <c r="G119" s="12"/>
      <c r="H119" s="12"/>
      <c r="I119" s="12"/>
      <c r="J119" s="12"/>
      <c r="K119" s="12"/>
      <c r="L119" s="12"/>
      <c r="M119" s="12"/>
    </row>
    <row r="120" spans="2:13" ht="15" customHeight="1">
      <c r="B120" s="12"/>
      <c r="C120" s="12"/>
      <c r="D120" s="12"/>
      <c r="E120" s="12"/>
      <c r="F120" s="12"/>
      <c r="G120" s="12"/>
      <c r="H120" s="12"/>
      <c r="I120" s="12"/>
      <c r="J120" s="12"/>
      <c r="K120" s="12"/>
      <c r="L120" s="12"/>
      <c r="M120" s="12"/>
    </row>
    <row r="121" spans="2:13" ht="15" customHeight="1">
      <c r="B121" s="12"/>
      <c r="C121" s="12"/>
      <c r="D121" s="12"/>
      <c r="E121" s="12"/>
      <c r="F121" s="12"/>
      <c r="G121" s="12"/>
      <c r="H121" s="12"/>
      <c r="I121" s="12"/>
      <c r="J121" s="12"/>
      <c r="K121" s="12"/>
      <c r="L121" s="12"/>
      <c r="M121" s="12"/>
    </row>
    <row r="122" spans="2:13" ht="15" customHeight="1">
      <c r="B122" s="12"/>
      <c r="C122" s="12"/>
      <c r="D122" s="12"/>
      <c r="E122" s="12"/>
      <c r="F122" s="12"/>
      <c r="G122" s="12"/>
      <c r="H122" s="12"/>
      <c r="I122" s="12"/>
      <c r="J122" s="12"/>
      <c r="K122" s="12"/>
      <c r="L122" s="12"/>
      <c r="M122" s="12"/>
    </row>
    <row r="123" spans="2:13" ht="15" customHeight="1">
      <c r="B123" s="12"/>
      <c r="C123" s="12"/>
      <c r="D123" s="12"/>
      <c r="E123" s="12"/>
      <c r="F123" s="12"/>
      <c r="G123" s="12"/>
      <c r="H123" s="12"/>
      <c r="I123" s="12"/>
      <c r="J123" s="12"/>
      <c r="K123" s="12"/>
      <c r="L123" s="12"/>
      <c r="M123" s="12"/>
    </row>
    <row r="124" spans="2:13" ht="15" customHeight="1">
      <c r="B124" s="12"/>
      <c r="C124" s="12"/>
      <c r="D124" s="12"/>
      <c r="E124" s="12"/>
      <c r="F124" s="12"/>
      <c r="G124" s="12"/>
      <c r="H124" s="12"/>
      <c r="I124" s="12"/>
      <c r="J124" s="12"/>
      <c r="K124" s="12"/>
      <c r="L124" s="12"/>
      <c r="M124" s="12"/>
    </row>
    <row r="125" spans="2:13" ht="15" customHeight="1"/>
    <row r="126" spans="2:13" ht="15" customHeight="1"/>
    <row r="127" spans="2:13" ht="15" customHeight="1"/>
    <row r="128" spans="2:13" ht="15" customHeight="1"/>
    <row r="129" ht="15" customHeight="1"/>
    <row r="130" ht="15" customHeight="1"/>
    <row r="131" ht="15" customHeight="1"/>
    <row r="132" ht="15" customHeight="1"/>
    <row r="133" ht="15" customHeight="1"/>
    <row r="134" ht="15" customHeight="1"/>
    <row r="135" ht="15" customHeight="1"/>
    <row r="136" ht="15" customHeight="1"/>
    <row r="137" ht="15" customHeight="1"/>
    <row r="138" ht="15" customHeight="1"/>
    <row r="139" ht="15" customHeight="1"/>
    <row r="140" ht="15" customHeight="1"/>
    <row r="141" ht="15" customHeight="1"/>
    <row r="142" ht="15" customHeight="1"/>
    <row r="143" ht="15" customHeight="1"/>
    <row r="144" ht="15" customHeight="1"/>
    <row r="145" ht="15" customHeight="1"/>
    <row r="146" ht="15" customHeight="1"/>
    <row r="147" ht="15" customHeight="1"/>
    <row r="148" ht="15" customHeight="1"/>
    <row r="149" ht="15" customHeight="1"/>
    <row r="150" ht="15" customHeight="1"/>
    <row r="151" ht="15" customHeight="1"/>
    <row r="152" ht="15" customHeight="1"/>
    <row r="153" ht="15" customHeight="1"/>
    <row r="154" ht="15" customHeight="1"/>
    <row r="155" ht="15" customHeight="1"/>
    <row r="156" ht="15" customHeight="1"/>
    <row r="157" ht="15" customHeight="1"/>
    <row r="158" ht="15" customHeight="1"/>
    <row r="159" ht="15" customHeight="1"/>
    <row r="160" ht="15" customHeight="1"/>
    <row r="161" ht="15" customHeight="1"/>
    <row r="162" ht="15" customHeight="1"/>
    <row r="163" ht="15" customHeight="1"/>
    <row r="164" ht="15" customHeight="1"/>
    <row r="165" ht="15" customHeight="1"/>
    <row r="166" ht="15" customHeight="1"/>
    <row r="167" ht="15" customHeight="1"/>
    <row r="168" ht="15" customHeight="1"/>
    <row r="169" ht="15" customHeight="1"/>
    <row r="170" ht="15" customHeight="1"/>
    <row r="171" ht="15" customHeight="1"/>
    <row r="172" ht="15" customHeight="1"/>
    <row r="173" ht="15" customHeight="1"/>
    <row r="174" ht="15" customHeight="1"/>
    <row r="175" ht="15" customHeight="1"/>
    <row r="176" ht="15" customHeight="1"/>
    <row r="177" ht="15" customHeight="1"/>
    <row r="178" ht="1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sheetData>
  <mergeCells count="5">
    <mergeCell ref="A2:M2"/>
    <mergeCell ref="B10:M10"/>
    <mergeCell ref="B13:M13"/>
    <mergeCell ref="B44:M44"/>
    <mergeCell ref="A5:J5"/>
  </mergeCells>
  <phoneticPr fontId="7" type="noConversion"/>
  <printOptions horizontalCentered="1"/>
  <pageMargins left="0.39370078740157483" right="0.39370078740157483" top="0.59055118110236227" bottom="0.59055118110236227" header="0.39370078740157483" footer="0.39370078740157483"/>
  <pageSetup paperSize="9" scale="54" orientation="portrait" r:id="rId1"/>
  <headerFooter alignWithMargins="0">
    <oddHeader>&amp;C&amp;"Helvetica,Fett"&amp;12 2010</oddHeader>
    <oddFooter>&amp;C&amp;"Helvetica,Standard" Eidg. Steuerverwaltung  -  Administration fédérale des contributions  -  Amministrazione federale delle contribuzioni&amp;R41</odd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23"/>
  <dimension ref="A1:W121"/>
  <sheetViews>
    <sheetView zoomScale="60" zoomScaleNormal="60" workbookViewId="0"/>
  </sheetViews>
  <sheetFormatPr baseColWidth="10" defaultColWidth="12.6640625" defaultRowHeight="13.2"/>
  <cols>
    <col min="1" max="1" width="30.5546875" style="5" customWidth="1"/>
    <col min="2" max="11" width="14.109375" style="5" customWidth="1"/>
    <col min="12" max="12" width="12.5546875" style="5" customWidth="1"/>
    <col min="13" max="19" width="12.6640625" style="5" customWidth="1"/>
    <col min="20" max="20" width="15.33203125" style="5" bestFit="1" customWidth="1"/>
    <col min="21" max="21" width="13" style="5" bestFit="1" customWidth="1"/>
    <col min="22" max="22" width="15.33203125" style="5" bestFit="1" customWidth="1"/>
    <col min="23" max="23" width="34.44140625" style="5" bestFit="1" customWidth="1"/>
    <col min="24" max="16384" width="12.6640625" style="5"/>
  </cols>
  <sheetData>
    <row r="1" spans="1:23" ht="18.899999999999999" customHeight="1">
      <c r="A1" s="3" t="s">
        <v>107</v>
      </c>
      <c r="B1" s="3"/>
      <c r="C1" s="3"/>
      <c r="D1" s="3"/>
      <c r="E1" s="3"/>
      <c r="F1" s="3"/>
      <c r="G1" s="3"/>
      <c r="H1" s="3"/>
      <c r="I1" s="3"/>
      <c r="J1" s="3"/>
      <c r="K1" s="3"/>
      <c r="L1" s="3" t="str">
        <f>A1</f>
        <v>Married retired person</v>
      </c>
      <c r="M1" s="3"/>
      <c r="N1" s="3"/>
      <c r="O1" s="3"/>
      <c r="P1" s="3"/>
      <c r="Q1" s="3"/>
      <c r="R1" s="3"/>
      <c r="S1" s="3"/>
      <c r="T1" s="3"/>
      <c r="U1" s="3"/>
    </row>
    <row r="2" spans="1:23" ht="18.899999999999999" customHeight="1">
      <c r="A2" s="3"/>
      <c r="B2" s="3"/>
      <c r="C2" s="3"/>
      <c r="D2" s="3"/>
      <c r="E2" s="3"/>
      <c r="F2" s="3"/>
      <c r="G2" s="3"/>
      <c r="H2" s="3"/>
      <c r="I2" s="3"/>
      <c r="J2" s="3"/>
      <c r="K2" s="3"/>
      <c r="L2" s="3"/>
      <c r="M2" s="3"/>
      <c r="N2" s="3"/>
      <c r="O2" s="3"/>
      <c r="P2" s="3"/>
      <c r="Q2" s="3"/>
      <c r="R2" s="3"/>
      <c r="S2" s="3"/>
      <c r="T2" s="3"/>
      <c r="U2" s="3"/>
    </row>
    <row r="3" spans="1:23" ht="18.899999999999999" customHeight="1">
      <c r="A3" s="915" t="str">
        <f>'Pages 42-43'!$A$3</f>
        <v xml:space="preserve">Cantonal, municipal and church tax burden on social security and retirement income </v>
      </c>
      <c r="B3" s="915"/>
      <c r="C3" s="915"/>
      <c r="D3" s="915"/>
      <c r="E3" s="915"/>
      <c r="F3" s="915"/>
      <c r="G3" s="915"/>
      <c r="H3" s="915"/>
      <c r="I3" s="915"/>
      <c r="J3" s="915"/>
      <c r="K3" s="341"/>
      <c r="L3" s="915" t="str">
        <f>A3</f>
        <v xml:space="preserve">Cantonal, municipal and church tax burden on social security and retirement income </v>
      </c>
      <c r="M3" s="915"/>
      <c r="N3" s="915"/>
      <c r="O3" s="915"/>
      <c r="P3" s="915"/>
      <c r="Q3" s="915"/>
      <c r="R3" s="915"/>
      <c r="S3" s="915"/>
      <c r="T3" s="915"/>
      <c r="U3" s="915"/>
    </row>
    <row r="4" spans="1:23" ht="18.899999999999999" customHeight="1">
      <c r="A4" s="915"/>
      <c r="B4" s="915"/>
      <c r="C4" s="915"/>
      <c r="D4" s="915"/>
      <c r="E4" s="915"/>
      <c r="F4" s="915"/>
      <c r="G4" s="915"/>
      <c r="H4" s="915"/>
      <c r="I4" s="915"/>
      <c r="J4" s="915"/>
      <c r="K4" s="341"/>
      <c r="L4" s="4"/>
    </row>
    <row r="5" spans="1:23" ht="18.899999999999999" customHeight="1" thickBot="1">
      <c r="A5" s="6">
        <v>21</v>
      </c>
      <c r="B5" s="4"/>
      <c r="C5" s="4"/>
      <c r="D5" s="4"/>
      <c r="E5" s="4"/>
      <c r="F5" s="4"/>
      <c r="G5" s="4"/>
      <c r="H5" s="4"/>
      <c r="I5" s="4"/>
      <c r="J5" s="4"/>
      <c r="K5" s="4"/>
      <c r="U5" s="8"/>
      <c r="W5" s="8">
        <v>21</v>
      </c>
    </row>
    <row r="6" spans="1:23" ht="18.899999999999999" customHeight="1" thickBot="1">
      <c r="A6" s="7" t="str">
        <f>'Pages 10-11'!$A$6</f>
        <v>Cantonal capitals</v>
      </c>
      <c r="B6" s="909" t="str">
        <f>'Pages 42-43'!$B$6:$L$6</f>
        <v>Social security and retirement income in Swiss francs</v>
      </c>
      <c r="C6" s="910"/>
      <c r="D6" s="910"/>
      <c r="E6" s="910"/>
      <c r="F6" s="910"/>
      <c r="G6" s="910"/>
      <c r="H6" s="910"/>
      <c r="I6" s="910"/>
      <c r="J6" s="910"/>
      <c r="K6" s="911"/>
      <c r="L6" s="909" t="str">
        <f>B6</f>
        <v>Social security and retirement income in Swiss francs</v>
      </c>
      <c r="M6" s="910"/>
      <c r="N6" s="910"/>
      <c r="O6" s="910"/>
      <c r="P6" s="910"/>
      <c r="Q6" s="910"/>
      <c r="R6" s="910"/>
      <c r="S6" s="910"/>
      <c r="T6" s="910"/>
      <c r="U6" s="910"/>
      <c r="V6" s="911"/>
      <c r="W6" s="167" t="str">
        <f>A6</f>
        <v>Cantonal capitals</v>
      </c>
    </row>
    <row r="7" spans="1:23" ht="18.899999999999999" customHeight="1">
      <c r="A7" s="7" t="str">
        <f>'Pages 10-11'!$A$7</f>
        <v>Confederation</v>
      </c>
      <c r="B7" s="16">
        <v>20000</v>
      </c>
      <c r="C7" s="16">
        <v>25000</v>
      </c>
      <c r="D7" s="16">
        <v>30000</v>
      </c>
      <c r="E7" s="16">
        <v>35000</v>
      </c>
      <c r="F7" s="16">
        <v>40000</v>
      </c>
      <c r="G7" s="16">
        <v>45000</v>
      </c>
      <c r="H7" s="16">
        <v>50000</v>
      </c>
      <c r="I7" s="16">
        <v>60000</v>
      </c>
      <c r="J7" s="16">
        <v>70000</v>
      </c>
      <c r="K7" s="16">
        <v>80000</v>
      </c>
      <c r="L7" s="16">
        <v>90000</v>
      </c>
      <c r="M7" s="16">
        <v>100000</v>
      </c>
      <c r="N7" s="16">
        <v>125000</v>
      </c>
      <c r="O7" s="16">
        <v>150000</v>
      </c>
      <c r="P7" s="16">
        <v>175000</v>
      </c>
      <c r="Q7" s="16">
        <v>200000</v>
      </c>
      <c r="R7" s="16">
        <v>250000</v>
      </c>
      <c r="S7" s="16">
        <v>300000</v>
      </c>
      <c r="T7" s="16">
        <v>400000</v>
      </c>
      <c r="U7" s="16">
        <v>500000</v>
      </c>
      <c r="V7" s="16">
        <v>1000000</v>
      </c>
      <c r="W7" s="167" t="str">
        <f t="shared" ref="W7:W67" si="0">A7</f>
        <v>Confederation</v>
      </c>
    </row>
    <row r="8" spans="1:23" ht="18.899999999999999" customHeight="1">
      <c r="A8" s="7"/>
      <c r="U8" s="8"/>
      <c r="W8" s="8"/>
    </row>
    <row r="9" spans="1:23" ht="18.899999999999999" customHeight="1">
      <c r="A9" s="7"/>
      <c r="B9" s="919" t="str">
        <f>'Pages 10-11'!$B$9:$M$9</f>
        <v xml:space="preserve">Tax burden in Swiss francs </v>
      </c>
      <c r="C9" s="920"/>
      <c r="D9" s="920"/>
      <c r="E9" s="920"/>
      <c r="F9" s="920"/>
      <c r="G9" s="920"/>
      <c r="H9" s="920"/>
      <c r="I9" s="920"/>
      <c r="J9" s="920"/>
      <c r="K9" s="393"/>
      <c r="L9" s="916" t="str">
        <f>B9</f>
        <v xml:space="preserve">Tax burden in Swiss francs </v>
      </c>
      <c r="M9" s="917"/>
      <c r="N9" s="917"/>
      <c r="O9" s="917"/>
      <c r="P9" s="917"/>
      <c r="Q9" s="917"/>
      <c r="R9" s="917"/>
      <c r="S9" s="917"/>
      <c r="T9" s="917"/>
      <c r="U9" s="917"/>
      <c r="V9" s="918"/>
      <c r="W9" s="8"/>
    </row>
    <row r="10" spans="1:23" ht="18.899999999999999" customHeight="1">
      <c r="A10" s="24" t="str">
        <f>'Page 9'!$A$16</f>
        <v>Zurich</v>
      </c>
      <c r="B10" s="14">
        <v>190</v>
      </c>
      <c r="C10" s="14">
        <v>462.5</v>
      </c>
      <c r="D10" s="14">
        <v>716.7</v>
      </c>
      <c r="E10" s="14">
        <v>1128.9000000000001</v>
      </c>
      <c r="F10" s="14">
        <v>1513.6</v>
      </c>
      <c r="G10" s="14">
        <v>2035.7</v>
      </c>
      <c r="H10" s="14">
        <v>2516.6000000000004</v>
      </c>
      <c r="I10" s="14">
        <v>3709.7000000000003</v>
      </c>
      <c r="J10" s="14">
        <v>4994.3999999999996</v>
      </c>
      <c r="K10" s="14">
        <v>6597.4</v>
      </c>
      <c r="L10" s="14">
        <v>8200.4000000000015</v>
      </c>
      <c r="M10" s="14">
        <v>9805.7000000000007</v>
      </c>
      <c r="N10" s="14">
        <v>14385.7</v>
      </c>
      <c r="O10" s="14">
        <v>19407.650000000001</v>
      </c>
      <c r="P10" s="14">
        <v>24560.15</v>
      </c>
      <c r="Q10" s="14">
        <v>30234.799999999999</v>
      </c>
      <c r="R10" s="14">
        <v>42085.55</v>
      </c>
      <c r="S10" s="14">
        <v>54850</v>
      </c>
      <c r="T10" s="14">
        <v>83202.5</v>
      </c>
      <c r="U10" s="14">
        <v>112972.5</v>
      </c>
      <c r="V10" s="14">
        <v>261822.50000000003</v>
      </c>
      <c r="W10" s="8" t="str">
        <f t="shared" si="0"/>
        <v>Zurich</v>
      </c>
    </row>
    <row r="11" spans="1:23" ht="18.899999999999999" customHeight="1">
      <c r="A11" s="24" t="str">
        <f>'Page 9'!$A$17</f>
        <v>Berne</v>
      </c>
      <c r="B11" s="14">
        <v>44.45</v>
      </c>
      <c r="C11" s="14">
        <v>427.2</v>
      </c>
      <c r="D11" s="14">
        <v>1074.55</v>
      </c>
      <c r="E11" s="14">
        <v>1756.2500000000002</v>
      </c>
      <c r="F11" s="14">
        <v>2734.05</v>
      </c>
      <c r="G11" s="14">
        <v>3711.9</v>
      </c>
      <c r="H11" s="14">
        <v>4736.1499999999996</v>
      </c>
      <c r="I11" s="14">
        <v>6554.1</v>
      </c>
      <c r="J11" s="14">
        <v>8372</v>
      </c>
      <c r="K11" s="14">
        <v>10331.050000000001</v>
      </c>
      <c r="L11" s="14">
        <v>12388.150000000001</v>
      </c>
      <c r="M11" s="14">
        <v>14450.55</v>
      </c>
      <c r="N11" s="14">
        <v>20251.150000000001</v>
      </c>
      <c r="O11" s="14">
        <v>26462</v>
      </c>
      <c r="P11" s="14">
        <v>33250.450000000004</v>
      </c>
      <c r="Q11" s="14">
        <v>40133</v>
      </c>
      <c r="R11" s="14">
        <v>54161.1</v>
      </c>
      <c r="S11" s="14">
        <v>68459.3</v>
      </c>
      <c r="T11" s="14">
        <v>98633.85</v>
      </c>
      <c r="U11" s="14">
        <v>129342.40000000001</v>
      </c>
      <c r="V11" s="14">
        <v>284822.40000000002</v>
      </c>
      <c r="W11" s="8" t="str">
        <f t="shared" si="0"/>
        <v>Berne</v>
      </c>
    </row>
    <row r="12" spans="1:23" ht="18.899999999999999" customHeight="1">
      <c r="A12" s="24" t="str">
        <f>'Page 9'!$A$18</f>
        <v>Lucerne</v>
      </c>
      <c r="B12" s="14">
        <v>72.2</v>
      </c>
      <c r="C12" s="14">
        <v>301.60000000000002</v>
      </c>
      <c r="D12" s="14">
        <v>915.80000000000007</v>
      </c>
      <c r="E12" s="14">
        <v>1702.1000000000004</v>
      </c>
      <c r="F12" s="14">
        <v>2384.7000000000003</v>
      </c>
      <c r="G12" s="14">
        <v>3050.7000000000003</v>
      </c>
      <c r="H12" s="14">
        <v>3733.4</v>
      </c>
      <c r="I12" s="14">
        <v>5298.5</v>
      </c>
      <c r="J12" s="14">
        <v>6880.2000000000007</v>
      </c>
      <c r="K12" s="14">
        <v>8445.3000000000011</v>
      </c>
      <c r="L12" s="14">
        <v>10010.400000000001</v>
      </c>
      <c r="M12" s="14">
        <v>11601.400000000001</v>
      </c>
      <c r="N12" s="14">
        <v>16115.400000000001</v>
      </c>
      <c r="O12" s="14">
        <v>20982.800000000003</v>
      </c>
      <c r="P12" s="14">
        <v>26271.200000000001</v>
      </c>
      <c r="Q12" s="14">
        <v>31636.2</v>
      </c>
      <c r="R12" s="14">
        <v>42366.2</v>
      </c>
      <c r="S12" s="14">
        <v>53096.2</v>
      </c>
      <c r="T12" s="14">
        <v>74556.2</v>
      </c>
      <c r="U12" s="14">
        <v>96016.2</v>
      </c>
      <c r="V12" s="14">
        <v>203316.2</v>
      </c>
      <c r="W12" s="8" t="str">
        <f t="shared" si="0"/>
        <v>Lucerne</v>
      </c>
    </row>
    <row r="13" spans="1:23" ht="18.899999999999999" customHeight="1">
      <c r="A13" s="24" t="str">
        <f>'Page 9'!$A$19</f>
        <v>Altdorf</v>
      </c>
      <c r="B13" s="14">
        <v>100</v>
      </c>
      <c r="C13" s="14">
        <v>100</v>
      </c>
      <c r="D13" s="14">
        <v>753.70799999999986</v>
      </c>
      <c r="E13" s="14">
        <v>1496.5579999999998</v>
      </c>
      <c r="F13" s="14">
        <v>2239.4079999999999</v>
      </c>
      <c r="G13" s="14">
        <v>2982.2580000000003</v>
      </c>
      <c r="H13" s="14">
        <v>3725.1080000000006</v>
      </c>
      <c r="I13" s="14">
        <v>5195.951</v>
      </c>
      <c r="J13" s="14">
        <v>6473.6530000000002</v>
      </c>
      <c r="K13" s="14">
        <v>7736.4980000000005</v>
      </c>
      <c r="L13" s="14">
        <v>9029.0570000000025</v>
      </c>
      <c r="M13" s="14">
        <v>10410.758</v>
      </c>
      <c r="N13" s="14">
        <v>14125.008</v>
      </c>
      <c r="O13" s="14">
        <v>17839.257999999998</v>
      </c>
      <c r="P13" s="14">
        <v>21553.507999999998</v>
      </c>
      <c r="Q13" s="14">
        <v>25267.757999999998</v>
      </c>
      <c r="R13" s="14">
        <v>32696.257999999998</v>
      </c>
      <c r="S13" s="14">
        <v>40124.758000000002</v>
      </c>
      <c r="T13" s="14">
        <v>54981.758000000002</v>
      </c>
      <c r="U13" s="14">
        <v>69838.758000000002</v>
      </c>
      <c r="V13" s="14">
        <v>144123.758</v>
      </c>
      <c r="W13" s="8" t="str">
        <f t="shared" si="0"/>
        <v>Altdorf</v>
      </c>
    </row>
    <row r="14" spans="1:23" ht="18.899999999999999" customHeight="1">
      <c r="A14" s="24" t="str">
        <f>'Page 9'!$A$20</f>
        <v>Schwyz</v>
      </c>
      <c r="B14" s="14">
        <v>160.75</v>
      </c>
      <c r="C14" s="14">
        <v>444.15</v>
      </c>
      <c r="D14" s="14">
        <v>850.25</v>
      </c>
      <c r="E14" s="14">
        <v>1340.9</v>
      </c>
      <c r="F14" s="14">
        <v>1873.8999999999999</v>
      </c>
      <c r="G14" s="14">
        <v>2453.4</v>
      </c>
      <c r="H14" s="14">
        <v>3037.15</v>
      </c>
      <c r="I14" s="14">
        <v>3862.0000000000005</v>
      </c>
      <c r="J14" s="14">
        <v>5088.7000000000007</v>
      </c>
      <c r="K14" s="14">
        <v>6383.0499999999993</v>
      </c>
      <c r="L14" s="14">
        <v>7702.8499999999995</v>
      </c>
      <c r="M14" s="14">
        <v>9111.4</v>
      </c>
      <c r="N14" s="14">
        <v>12690</v>
      </c>
      <c r="O14" s="14">
        <v>16581.599999999999</v>
      </c>
      <c r="P14" s="14">
        <v>20540.900000000001</v>
      </c>
      <c r="Q14" s="14">
        <v>24665.15</v>
      </c>
      <c r="R14" s="14">
        <v>32913.65</v>
      </c>
      <c r="S14" s="14">
        <v>41162.149999999994</v>
      </c>
      <c r="T14" s="14">
        <v>57659.149999999994</v>
      </c>
      <c r="U14" s="14">
        <v>74645.599999999991</v>
      </c>
      <c r="V14" s="14">
        <v>172564.4</v>
      </c>
      <c r="W14" s="8" t="str">
        <f t="shared" si="0"/>
        <v>Schwyz</v>
      </c>
    </row>
    <row r="15" spans="1:23" ht="18.899999999999999" customHeight="1">
      <c r="A15" s="24" t="str">
        <f>'Page 9'!$A$21</f>
        <v>Sarnen</v>
      </c>
      <c r="B15" s="14">
        <v>27.55</v>
      </c>
      <c r="C15" s="14">
        <v>688.5</v>
      </c>
      <c r="D15" s="14">
        <v>1308.1499999999999</v>
      </c>
      <c r="E15" s="14">
        <v>1927.8</v>
      </c>
      <c r="F15" s="14">
        <v>2547.4500000000003</v>
      </c>
      <c r="G15" s="14">
        <v>3167.1000000000004</v>
      </c>
      <c r="H15" s="14">
        <v>3786.75</v>
      </c>
      <c r="I15" s="14">
        <v>5094.8999999999996</v>
      </c>
      <c r="J15" s="14">
        <v>6210.25</v>
      </c>
      <c r="K15" s="14">
        <v>7628.6</v>
      </c>
      <c r="L15" s="14">
        <v>8950.5</v>
      </c>
      <c r="M15" s="14">
        <v>10327.5</v>
      </c>
      <c r="N15" s="14">
        <v>13770</v>
      </c>
      <c r="O15" s="14">
        <v>17212.5</v>
      </c>
      <c r="P15" s="14">
        <v>20655</v>
      </c>
      <c r="Q15" s="14">
        <v>24097.5</v>
      </c>
      <c r="R15" s="14">
        <v>30982.5</v>
      </c>
      <c r="S15" s="14">
        <v>37867.5</v>
      </c>
      <c r="T15" s="14">
        <v>51637.5</v>
      </c>
      <c r="U15" s="14">
        <v>65407.5</v>
      </c>
      <c r="V15" s="14">
        <v>134257.5</v>
      </c>
      <c r="W15" s="8" t="str">
        <f t="shared" si="0"/>
        <v>Sarnen</v>
      </c>
    </row>
    <row r="16" spans="1:23" ht="18.899999999999999" customHeight="1">
      <c r="A16" s="24" t="str">
        <f>'Page 9'!$A$22</f>
        <v>Stans</v>
      </c>
      <c r="B16" s="14">
        <v>50</v>
      </c>
      <c r="C16" s="14">
        <v>201.64999999999998</v>
      </c>
      <c r="D16" s="14">
        <v>533.29999999999995</v>
      </c>
      <c r="E16" s="14">
        <v>1000.5</v>
      </c>
      <c r="F16" s="14">
        <v>1601.1000000000001</v>
      </c>
      <c r="G16" s="14">
        <v>2272.8000000000002</v>
      </c>
      <c r="H16" s="14">
        <v>2903.25</v>
      </c>
      <c r="I16" s="14">
        <v>4202.8499999999995</v>
      </c>
      <c r="J16" s="14">
        <v>5587.8</v>
      </c>
      <c r="K16" s="14">
        <v>7082.7</v>
      </c>
      <c r="L16" s="14">
        <v>8577.15</v>
      </c>
      <c r="M16" s="14">
        <v>10191.550000000001</v>
      </c>
      <c r="N16" s="14">
        <v>14285.8</v>
      </c>
      <c r="O16" s="14">
        <v>18400.499999999996</v>
      </c>
      <c r="P16" s="14">
        <v>22631.649999999998</v>
      </c>
      <c r="Q16" s="14">
        <v>26862.800000000003</v>
      </c>
      <c r="R16" s="14">
        <v>35561.950000000004</v>
      </c>
      <c r="S16" s="14">
        <v>44306.7</v>
      </c>
      <c r="T16" s="14">
        <v>59321.7</v>
      </c>
      <c r="U16" s="14">
        <v>74336.7</v>
      </c>
      <c r="V16" s="14">
        <v>149411.70000000001</v>
      </c>
      <c r="W16" s="8" t="str">
        <f t="shared" si="0"/>
        <v>Stans</v>
      </c>
    </row>
    <row r="17" spans="1:23" ht="18.899999999999999" customHeight="1">
      <c r="A17" s="24" t="str">
        <f>'Page 9'!$A$23</f>
        <v>Glarus</v>
      </c>
      <c r="B17" s="14">
        <v>203.20000000000002</v>
      </c>
      <c r="C17" s="14">
        <v>711.19999999999993</v>
      </c>
      <c r="D17" s="14">
        <v>1219.2</v>
      </c>
      <c r="E17" s="14">
        <v>2044.7000000000003</v>
      </c>
      <c r="F17" s="14">
        <v>2743.2000000000003</v>
      </c>
      <c r="G17" s="14">
        <v>3441.7000000000003</v>
      </c>
      <c r="H17" s="14">
        <v>4141.5</v>
      </c>
      <c r="I17" s="14">
        <v>5429.25</v>
      </c>
      <c r="J17" s="14">
        <v>6832.5999999999995</v>
      </c>
      <c r="K17" s="14">
        <v>8384.5500000000011</v>
      </c>
      <c r="L17" s="14">
        <v>10058.399999999998</v>
      </c>
      <c r="M17" s="14">
        <v>11868.15</v>
      </c>
      <c r="N17" s="14">
        <v>16344.899999999998</v>
      </c>
      <c r="O17" s="14">
        <v>21107.399999999998</v>
      </c>
      <c r="P17" s="14">
        <v>25968.95</v>
      </c>
      <c r="Q17" s="14">
        <v>31048.95</v>
      </c>
      <c r="R17" s="14">
        <v>41262.299999999996</v>
      </c>
      <c r="S17" s="14">
        <v>52374.799999999996</v>
      </c>
      <c r="T17" s="14">
        <v>74599.8</v>
      </c>
      <c r="U17" s="14">
        <v>98592.65</v>
      </c>
      <c r="V17" s="14">
        <v>214345.55000000002</v>
      </c>
      <c r="W17" s="8" t="str">
        <f t="shared" si="0"/>
        <v>Glarus</v>
      </c>
    </row>
    <row r="18" spans="1:23" ht="18.899999999999999" customHeight="1">
      <c r="A18" s="24" t="str">
        <f>'Page 9'!$A$24</f>
        <v>Zug</v>
      </c>
      <c r="B18" s="14">
        <v>0</v>
      </c>
      <c r="C18" s="14">
        <v>35.799999999999997</v>
      </c>
      <c r="D18" s="14">
        <v>138.55000000000001</v>
      </c>
      <c r="E18" s="14">
        <v>385.94999999999993</v>
      </c>
      <c r="F18" s="14">
        <v>612.35</v>
      </c>
      <c r="G18" s="14">
        <v>854.49999999999989</v>
      </c>
      <c r="H18" s="14">
        <v>1100.3500000000001</v>
      </c>
      <c r="I18" s="14">
        <v>1693.3999999999999</v>
      </c>
      <c r="J18" s="14">
        <v>2146.35</v>
      </c>
      <c r="K18" s="14">
        <v>2679.75</v>
      </c>
      <c r="L18" s="14">
        <v>3313</v>
      </c>
      <c r="M18" s="14">
        <v>4091.4999999999995</v>
      </c>
      <c r="N18" s="14">
        <v>6017.3499999999995</v>
      </c>
      <c r="O18" s="14">
        <v>8316.4500000000007</v>
      </c>
      <c r="P18" s="14">
        <v>11407.4</v>
      </c>
      <c r="Q18" s="14">
        <v>16376.550000000001</v>
      </c>
      <c r="R18" s="14">
        <v>25115.050000000003</v>
      </c>
      <c r="S18" s="14">
        <v>32625.000000000004</v>
      </c>
      <c r="T18" s="14">
        <v>44810.3</v>
      </c>
      <c r="U18" s="14">
        <v>56730.3</v>
      </c>
      <c r="V18" s="14">
        <v>116330.29999999999</v>
      </c>
      <c r="W18" s="8" t="str">
        <f t="shared" si="0"/>
        <v>Zug</v>
      </c>
    </row>
    <row r="19" spans="1:23" ht="18.899999999999999" customHeight="1">
      <c r="A19" s="24" t="str">
        <f>'Page 9'!$A$25</f>
        <v>Fribourg</v>
      </c>
      <c r="B19" s="14">
        <v>111.30000000000001</v>
      </c>
      <c r="C19" s="14">
        <v>184.79999999999998</v>
      </c>
      <c r="D19" s="14">
        <v>446.70000000000005</v>
      </c>
      <c r="E19" s="14">
        <v>863.84999999999991</v>
      </c>
      <c r="F19" s="14">
        <v>1267.75</v>
      </c>
      <c r="G19" s="14">
        <v>2149.5</v>
      </c>
      <c r="H19" s="14">
        <v>2833.8499999999995</v>
      </c>
      <c r="I19" s="14">
        <v>4648.55</v>
      </c>
      <c r="J19" s="14">
        <v>6903.3</v>
      </c>
      <c r="K19" s="14">
        <v>8792.4500000000007</v>
      </c>
      <c r="L19" s="14">
        <v>10833.85</v>
      </c>
      <c r="M19" s="14">
        <v>13107.7</v>
      </c>
      <c r="N19" s="14">
        <v>18768.449999999997</v>
      </c>
      <c r="O19" s="14">
        <v>25066</v>
      </c>
      <c r="P19" s="14">
        <v>31576.9</v>
      </c>
      <c r="Q19" s="14">
        <v>37986.250000000007</v>
      </c>
      <c r="R19" s="14">
        <v>51821.9</v>
      </c>
      <c r="S19" s="14">
        <v>66859.95</v>
      </c>
      <c r="T19" s="14">
        <v>98074.35</v>
      </c>
      <c r="U19" s="14">
        <v>124606.15</v>
      </c>
      <c r="V19" s="14">
        <v>251911.15</v>
      </c>
      <c r="W19" s="8" t="str">
        <f t="shared" si="0"/>
        <v>Fribourg</v>
      </c>
    </row>
    <row r="20" spans="1:23" ht="18.899999999999999" customHeight="1">
      <c r="A20" s="24" t="str">
        <f>'Page 9'!$A$26</f>
        <v>Solothurn</v>
      </c>
      <c r="B20" s="14">
        <v>60</v>
      </c>
      <c r="C20" s="14">
        <v>179.9</v>
      </c>
      <c r="D20" s="14">
        <v>787.05000000000007</v>
      </c>
      <c r="E20" s="14">
        <v>1956</v>
      </c>
      <c r="F20" s="14">
        <v>3132.1000000000004</v>
      </c>
      <c r="G20" s="14">
        <v>3894.45</v>
      </c>
      <c r="H20" s="14">
        <v>4370.2999999999993</v>
      </c>
      <c r="I20" s="14">
        <v>6180.9500000000007</v>
      </c>
      <c r="J20" s="14">
        <v>8207.7999999999993</v>
      </c>
      <c r="K20" s="14">
        <v>10329.099999999999</v>
      </c>
      <c r="L20" s="14">
        <v>12479.2</v>
      </c>
      <c r="M20" s="14">
        <v>14629.2</v>
      </c>
      <c r="N20" s="14">
        <v>20278.850000000002</v>
      </c>
      <c r="O20" s="14">
        <v>26302.850000000002</v>
      </c>
      <c r="P20" s="14">
        <v>32602.850000000002</v>
      </c>
      <c r="Q20" s="14">
        <v>39053.899999999994</v>
      </c>
      <c r="R20" s="14">
        <v>52854.1</v>
      </c>
      <c r="S20" s="14">
        <v>66654.05</v>
      </c>
      <c r="T20" s="14">
        <v>94254.1</v>
      </c>
      <c r="U20" s="14">
        <v>121853.95</v>
      </c>
      <c r="V20" s="14">
        <v>250170.1</v>
      </c>
      <c r="W20" s="8" t="str">
        <f t="shared" si="0"/>
        <v>Solothurn</v>
      </c>
    </row>
    <row r="21" spans="1:23" ht="18.899999999999999" customHeight="1">
      <c r="A21" s="24" t="str">
        <f>'Page 9'!$A$27</f>
        <v>Basel</v>
      </c>
      <c r="B21" s="193">
        <v>0</v>
      </c>
      <c r="C21" s="193">
        <v>0</v>
      </c>
      <c r="D21" s="193">
        <v>0</v>
      </c>
      <c r="E21" s="193">
        <v>0</v>
      </c>
      <c r="F21" s="193">
        <v>222.5</v>
      </c>
      <c r="G21" s="193">
        <v>1441.8</v>
      </c>
      <c r="H21" s="193">
        <v>2643.3</v>
      </c>
      <c r="I21" s="193">
        <v>5046.3</v>
      </c>
      <c r="J21" s="193">
        <v>7449.3</v>
      </c>
      <c r="K21" s="193">
        <v>9852.2999999999993</v>
      </c>
      <c r="L21" s="193">
        <v>12255.3</v>
      </c>
      <c r="M21" s="193">
        <v>14658.3</v>
      </c>
      <c r="N21" s="193">
        <v>20665.8</v>
      </c>
      <c r="O21" s="193">
        <v>26673.3</v>
      </c>
      <c r="P21" s="193">
        <v>32680.799999999999</v>
      </c>
      <c r="Q21" s="193">
        <v>38688.300000000003</v>
      </c>
      <c r="R21" s="193">
        <v>50703.3</v>
      </c>
      <c r="S21" s="193">
        <v>62718.3</v>
      </c>
      <c r="T21" s="193">
        <v>86748.3</v>
      </c>
      <c r="U21" s="193">
        <v>113248.8</v>
      </c>
      <c r="V21" s="193">
        <v>253648.8</v>
      </c>
      <c r="W21" s="8" t="str">
        <f t="shared" si="0"/>
        <v>Basel</v>
      </c>
    </row>
    <row r="22" spans="1:23" ht="18.899999999999999" customHeight="1">
      <c r="A22" s="24" t="str">
        <f>'Page 9'!$A$28</f>
        <v>Liestal</v>
      </c>
      <c r="B22" s="14">
        <v>0</v>
      </c>
      <c r="C22" s="14">
        <v>0</v>
      </c>
      <c r="D22" s="14">
        <v>0</v>
      </c>
      <c r="E22" s="14">
        <v>0</v>
      </c>
      <c r="F22" s="14">
        <v>0</v>
      </c>
      <c r="G22" s="14">
        <v>257.54999999999995</v>
      </c>
      <c r="H22" s="14">
        <v>428</v>
      </c>
      <c r="I22" s="14">
        <v>3472.85</v>
      </c>
      <c r="J22" s="14">
        <v>5233.4500000000007</v>
      </c>
      <c r="K22" s="14">
        <v>7219.3</v>
      </c>
      <c r="L22" s="14">
        <v>9399.85</v>
      </c>
      <c r="M22" s="14">
        <v>11699.5</v>
      </c>
      <c r="N22" s="14">
        <v>17758.2</v>
      </c>
      <c r="O22" s="14">
        <v>24186.949999999997</v>
      </c>
      <c r="P22" s="14">
        <v>30921.65</v>
      </c>
      <c r="Q22" s="14">
        <v>37917.4</v>
      </c>
      <c r="R22" s="14">
        <v>52424.800000000003</v>
      </c>
      <c r="S22" s="14">
        <v>67141.600000000006</v>
      </c>
      <c r="T22" s="14">
        <v>96992.6</v>
      </c>
      <c r="U22" s="14">
        <v>127283.35</v>
      </c>
      <c r="V22" s="14">
        <v>283019.55</v>
      </c>
      <c r="W22" s="8" t="str">
        <f t="shared" si="0"/>
        <v>Liestal</v>
      </c>
    </row>
    <row r="23" spans="1:23" ht="18.899999999999999" customHeight="1">
      <c r="A23" s="24" t="str">
        <f>'Page 9'!$A$29</f>
        <v>Schaffhausen</v>
      </c>
      <c r="B23" s="14">
        <v>60</v>
      </c>
      <c r="C23" s="14">
        <v>209.79999999999998</v>
      </c>
      <c r="D23" s="14">
        <v>662.39999999999986</v>
      </c>
      <c r="E23" s="14">
        <v>1333.3</v>
      </c>
      <c r="F23" s="14">
        <v>2035.6000000000001</v>
      </c>
      <c r="G23" s="14">
        <v>2757.6</v>
      </c>
      <c r="H23" s="14">
        <v>3554.65</v>
      </c>
      <c r="I23" s="14">
        <v>4960.9499999999989</v>
      </c>
      <c r="J23" s="14">
        <v>6457.9</v>
      </c>
      <c r="K23" s="14">
        <v>8191.05</v>
      </c>
      <c r="L23" s="14">
        <v>10021.799999999999</v>
      </c>
      <c r="M23" s="14">
        <v>12053.35</v>
      </c>
      <c r="N23" s="14">
        <v>17396.650000000001</v>
      </c>
      <c r="O23" s="14">
        <v>23341.600000000002</v>
      </c>
      <c r="P23" s="14">
        <v>29536.149999999998</v>
      </c>
      <c r="Q23" s="14">
        <v>35716.450000000004</v>
      </c>
      <c r="R23" s="14">
        <v>48091.35</v>
      </c>
      <c r="S23" s="14">
        <v>61095.05</v>
      </c>
      <c r="T23" s="14">
        <v>88104</v>
      </c>
      <c r="U23" s="14">
        <v>110537.45</v>
      </c>
      <c r="V23" s="14">
        <v>221912.44999999998</v>
      </c>
      <c r="W23" s="8" t="str">
        <f t="shared" si="0"/>
        <v>Schaffhausen</v>
      </c>
    </row>
    <row r="24" spans="1:23" ht="18.899999999999999" customHeight="1">
      <c r="A24" s="24" t="str">
        <f>'Page 9'!$A$30</f>
        <v>Herisau</v>
      </c>
      <c r="B24" s="14">
        <v>217.00000000000003</v>
      </c>
      <c r="C24" s="14">
        <v>720.75000000000011</v>
      </c>
      <c r="D24" s="14">
        <v>1356.25</v>
      </c>
      <c r="E24" s="14">
        <v>2015</v>
      </c>
      <c r="F24" s="14">
        <v>2677.6500000000005</v>
      </c>
      <c r="G24" s="14">
        <v>3119.4</v>
      </c>
      <c r="H24" s="14">
        <v>3796.75</v>
      </c>
      <c r="I24" s="14">
        <v>5332</v>
      </c>
      <c r="J24" s="14">
        <v>6975</v>
      </c>
      <c r="K24" s="14">
        <v>8912.5</v>
      </c>
      <c r="L24" s="14">
        <v>10865.500000000002</v>
      </c>
      <c r="M24" s="14">
        <v>12958.000000000002</v>
      </c>
      <c r="N24" s="14">
        <v>18274.5</v>
      </c>
      <c r="O24" s="14">
        <v>23699.5</v>
      </c>
      <c r="P24" s="14">
        <v>29132.250000000004</v>
      </c>
      <c r="Q24" s="14">
        <v>34751.000000000007</v>
      </c>
      <c r="R24" s="14">
        <v>45988.5</v>
      </c>
      <c r="S24" s="14">
        <v>57226.000000000007</v>
      </c>
      <c r="T24" s="14">
        <v>79701.000000000015</v>
      </c>
      <c r="U24" s="14">
        <v>99944.000000000015</v>
      </c>
      <c r="V24" s="14">
        <v>200694.00000000003</v>
      </c>
      <c r="W24" s="8" t="str">
        <f t="shared" si="0"/>
        <v>Herisau</v>
      </c>
    </row>
    <row r="25" spans="1:23" ht="18.899999999999999" customHeight="1">
      <c r="A25" s="24" t="str">
        <f>'Page 9'!$A$31</f>
        <v>Appenzell</v>
      </c>
      <c r="B25" s="14">
        <v>429.6</v>
      </c>
      <c r="C25" s="14">
        <v>716</v>
      </c>
      <c r="D25" s="14">
        <v>1074</v>
      </c>
      <c r="E25" s="14">
        <v>1521.5</v>
      </c>
      <c r="F25" s="14">
        <v>2040.6</v>
      </c>
      <c r="G25" s="14">
        <v>2595.5</v>
      </c>
      <c r="H25" s="14">
        <v>3083.3</v>
      </c>
      <c r="I25" s="14">
        <v>4100.3</v>
      </c>
      <c r="J25" s="14">
        <v>5406.65</v>
      </c>
      <c r="K25" s="14">
        <v>6755.5</v>
      </c>
      <c r="L25" s="14">
        <v>8147.7</v>
      </c>
      <c r="M25" s="14">
        <v>9581.25</v>
      </c>
      <c r="N25" s="14">
        <v>13222.7</v>
      </c>
      <c r="O25" s="14">
        <v>17026.45</v>
      </c>
      <c r="P25" s="14">
        <v>21011.05</v>
      </c>
      <c r="Q25" s="14">
        <v>25038.549999999996</v>
      </c>
      <c r="R25" s="14">
        <v>33093.549999999996</v>
      </c>
      <c r="S25" s="14">
        <v>41030.350000000006</v>
      </c>
      <c r="T25" s="14">
        <v>56245.350000000006</v>
      </c>
      <c r="U25" s="14">
        <v>70626.200000000012</v>
      </c>
      <c r="V25" s="14">
        <v>142226.20000000001</v>
      </c>
      <c r="W25" s="8" t="str">
        <f t="shared" si="0"/>
        <v>Appenzell</v>
      </c>
    </row>
    <row r="26" spans="1:23" ht="18.899999999999999" customHeight="1">
      <c r="A26" s="24" t="str">
        <f>'Page 9'!$A$32</f>
        <v>St. Gall</v>
      </c>
      <c r="B26" s="14">
        <v>0</v>
      </c>
      <c r="C26" s="14">
        <v>114.40000000000002</v>
      </c>
      <c r="D26" s="14">
        <v>615.6</v>
      </c>
      <c r="E26" s="14">
        <v>1189.3000000000002</v>
      </c>
      <c r="F26" s="14">
        <v>1630.2</v>
      </c>
      <c r="G26" s="14">
        <v>2485.1999999999998</v>
      </c>
      <c r="H26" s="14">
        <v>3340.2</v>
      </c>
      <c r="I26" s="14">
        <v>5050.2</v>
      </c>
      <c r="J26" s="14">
        <v>6771.6</v>
      </c>
      <c r="K26" s="14">
        <v>9051.6</v>
      </c>
      <c r="L26" s="14">
        <v>11331.599999999999</v>
      </c>
      <c r="M26" s="14">
        <v>13611.599999999999</v>
      </c>
      <c r="N26" s="14">
        <v>19489.449999999997</v>
      </c>
      <c r="O26" s="14">
        <v>26044.45</v>
      </c>
      <c r="P26" s="14">
        <v>32599.450000000004</v>
      </c>
      <c r="Q26" s="14">
        <v>39201.15</v>
      </c>
      <c r="R26" s="14">
        <v>52596.149999999994</v>
      </c>
      <c r="S26" s="14">
        <v>65991.149999999994</v>
      </c>
      <c r="T26" s="14">
        <v>92781.15</v>
      </c>
      <c r="U26" s="14">
        <v>119571.15</v>
      </c>
      <c r="V26" s="14">
        <v>240844.95</v>
      </c>
      <c r="W26" s="8" t="str">
        <f t="shared" si="0"/>
        <v>St. Gall</v>
      </c>
    </row>
    <row r="27" spans="1:23" ht="18.899999999999999" customHeight="1">
      <c r="A27" s="24" t="str">
        <f>'Page 9'!$A$33</f>
        <v>Chur</v>
      </c>
      <c r="B27" s="14">
        <v>0</v>
      </c>
      <c r="C27" s="14">
        <v>0</v>
      </c>
      <c r="D27" s="14">
        <v>76.180000000000007</v>
      </c>
      <c r="E27" s="14">
        <v>536.37</v>
      </c>
      <c r="F27" s="14">
        <v>1197.56</v>
      </c>
      <c r="G27" s="14">
        <v>1965.58</v>
      </c>
      <c r="H27" s="14">
        <v>2753.7</v>
      </c>
      <c r="I27" s="14">
        <v>4191.3500000000004</v>
      </c>
      <c r="J27" s="14">
        <v>5722.17</v>
      </c>
      <c r="K27" s="14">
        <v>7352.38</v>
      </c>
      <c r="L27" s="14">
        <v>9230.1200000000008</v>
      </c>
      <c r="M27" s="14">
        <v>11197.81</v>
      </c>
      <c r="N27" s="14">
        <v>16086.33</v>
      </c>
      <c r="O27" s="14">
        <v>21113.439999999999</v>
      </c>
      <c r="P27" s="14">
        <v>26168.09</v>
      </c>
      <c r="Q27" s="14">
        <v>31329.57</v>
      </c>
      <c r="R27" s="14">
        <v>42576.02</v>
      </c>
      <c r="S27" s="14">
        <v>53832.02</v>
      </c>
      <c r="T27" s="14">
        <v>76362.009999999995</v>
      </c>
      <c r="U27" s="14">
        <v>99075.01</v>
      </c>
      <c r="V27" s="14">
        <v>214402.48</v>
      </c>
      <c r="W27" s="8" t="str">
        <f t="shared" si="0"/>
        <v>Chur</v>
      </c>
    </row>
    <row r="28" spans="1:23" ht="18.899999999999999" customHeight="1">
      <c r="A28" s="24" t="str">
        <f>'Page 9'!$A$34</f>
        <v>Aarau</v>
      </c>
      <c r="B28" s="14">
        <v>11.200000000000001</v>
      </c>
      <c r="C28" s="14">
        <v>286.7</v>
      </c>
      <c r="D28" s="14">
        <v>591.35</v>
      </c>
      <c r="E28" s="14">
        <v>994.55000000000007</v>
      </c>
      <c r="F28" s="14">
        <v>1523.2</v>
      </c>
      <c r="G28" s="14">
        <v>2029.4499999999998</v>
      </c>
      <c r="H28" s="14">
        <v>2589.4499999999998</v>
      </c>
      <c r="I28" s="14">
        <v>3888.6499999999996</v>
      </c>
      <c r="J28" s="14">
        <v>5322.25</v>
      </c>
      <c r="K28" s="14">
        <v>6890.25</v>
      </c>
      <c r="L28" s="14">
        <v>8637.4500000000007</v>
      </c>
      <c r="M28" s="14">
        <v>10429.450000000001</v>
      </c>
      <c r="N28" s="14">
        <v>15223.05</v>
      </c>
      <c r="O28" s="14">
        <v>20330.250000000004</v>
      </c>
      <c r="P28" s="14">
        <v>25650.25</v>
      </c>
      <c r="Q28" s="14">
        <v>30970.25</v>
      </c>
      <c r="R28" s="14">
        <v>42058.25</v>
      </c>
      <c r="S28" s="14">
        <v>53258.25</v>
      </c>
      <c r="T28" s="14">
        <v>76397.450000000012</v>
      </c>
      <c r="U28" s="14">
        <v>99917.450000000012</v>
      </c>
      <c r="V28" s="14">
        <v>221280.65</v>
      </c>
      <c r="W28" s="8" t="str">
        <f t="shared" si="0"/>
        <v>Aarau</v>
      </c>
    </row>
    <row r="29" spans="1:23" ht="18.899999999999999" customHeight="1">
      <c r="A29" s="24" t="str">
        <f>'Page 9'!$A$35</f>
        <v>Frauenfeld</v>
      </c>
      <c r="B29" s="193">
        <v>0</v>
      </c>
      <c r="C29" s="193">
        <v>0</v>
      </c>
      <c r="D29" s="193">
        <v>100.4</v>
      </c>
      <c r="E29" s="193">
        <v>507.75000000000006</v>
      </c>
      <c r="F29" s="193">
        <v>1096.7</v>
      </c>
      <c r="G29" s="193">
        <v>1964.2000000000003</v>
      </c>
      <c r="H29" s="193">
        <v>2773.55</v>
      </c>
      <c r="I29" s="193">
        <v>4348.95</v>
      </c>
      <c r="J29" s="193">
        <v>5948.25</v>
      </c>
      <c r="K29" s="193">
        <v>7672.5</v>
      </c>
      <c r="L29" s="193">
        <v>9508.3499999999985</v>
      </c>
      <c r="M29" s="193">
        <v>11356.15</v>
      </c>
      <c r="N29" s="193">
        <v>16148.550000000001</v>
      </c>
      <c r="O29" s="193">
        <v>21031.05</v>
      </c>
      <c r="P29" s="193">
        <v>26036.25</v>
      </c>
      <c r="Q29" s="193">
        <v>31267.5</v>
      </c>
      <c r="R29" s="193">
        <v>41730</v>
      </c>
      <c r="S29" s="193">
        <v>52192.499999999993</v>
      </c>
      <c r="T29" s="193">
        <v>74426</v>
      </c>
      <c r="U29" s="193">
        <v>96746</v>
      </c>
      <c r="V29" s="193">
        <v>208346</v>
      </c>
      <c r="W29" s="8" t="str">
        <f t="shared" si="0"/>
        <v>Frauenfeld</v>
      </c>
    </row>
    <row r="30" spans="1:23" ht="18.899999999999999" customHeight="1">
      <c r="A30" s="24" t="str">
        <f>'Page 9'!$A$36</f>
        <v>Bellinzona</v>
      </c>
      <c r="B30" s="14">
        <v>40</v>
      </c>
      <c r="C30" s="14">
        <v>40</v>
      </c>
      <c r="D30" s="14">
        <v>40</v>
      </c>
      <c r="E30" s="14">
        <v>353.2</v>
      </c>
      <c r="F30" s="14">
        <v>613.5</v>
      </c>
      <c r="G30" s="14">
        <v>891.90000000000009</v>
      </c>
      <c r="H30" s="14">
        <v>1291.3000000000002</v>
      </c>
      <c r="I30" s="14">
        <v>2445.5</v>
      </c>
      <c r="J30" s="14">
        <v>4141.8999999999996</v>
      </c>
      <c r="K30" s="14">
        <v>6085.2999999999993</v>
      </c>
      <c r="L30" s="14">
        <v>8084.5000000000009</v>
      </c>
      <c r="M30" s="14">
        <v>10274.200000000001</v>
      </c>
      <c r="N30" s="14">
        <v>16442.650000000001</v>
      </c>
      <c r="O30" s="14">
        <v>22429.300000000003</v>
      </c>
      <c r="P30" s="14">
        <v>28725.4</v>
      </c>
      <c r="Q30" s="14">
        <v>35219.850000000006</v>
      </c>
      <c r="R30" s="14">
        <v>48889.149999999994</v>
      </c>
      <c r="S30" s="14">
        <v>63069.55</v>
      </c>
      <c r="T30" s="14">
        <v>92076.45</v>
      </c>
      <c r="U30" s="14">
        <v>121127.55</v>
      </c>
      <c r="V30" s="14">
        <v>267266.35000000003</v>
      </c>
      <c r="W30" s="8" t="str">
        <f t="shared" si="0"/>
        <v>Bellinzona</v>
      </c>
    </row>
    <row r="31" spans="1:23" ht="18.899999999999999" customHeight="1">
      <c r="A31" s="24" t="str">
        <f>'Page 9'!$A$37</f>
        <v>Lausanne</v>
      </c>
      <c r="B31" s="193">
        <v>0</v>
      </c>
      <c r="C31" s="193">
        <v>0</v>
      </c>
      <c r="D31" s="193">
        <v>35.049999999999997</v>
      </c>
      <c r="E31" s="193">
        <v>521.25</v>
      </c>
      <c r="F31" s="193">
        <v>1396</v>
      </c>
      <c r="G31" s="193">
        <v>2553</v>
      </c>
      <c r="H31" s="193">
        <v>3929.8999999999996</v>
      </c>
      <c r="I31" s="193">
        <v>6706.2</v>
      </c>
      <c r="J31" s="193">
        <v>9147.4500000000007</v>
      </c>
      <c r="K31" s="193">
        <v>11091.95</v>
      </c>
      <c r="L31" s="193">
        <v>13174.100000000002</v>
      </c>
      <c r="M31" s="193">
        <v>15254.2</v>
      </c>
      <c r="N31" s="193">
        <v>20906.100000000002</v>
      </c>
      <c r="O31" s="193">
        <v>27355.449999999997</v>
      </c>
      <c r="P31" s="193">
        <v>34029.25</v>
      </c>
      <c r="Q31" s="193">
        <v>41061.1</v>
      </c>
      <c r="R31" s="193">
        <v>55684.6</v>
      </c>
      <c r="S31" s="193">
        <v>71076.25</v>
      </c>
      <c r="T31" s="193">
        <v>103541.4</v>
      </c>
      <c r="U31" s="193">
        <v>138071</v>
      </c>
      <c r="V31" s="193">
        <v>297840</v>
      </c>
      <c r="W31" s="8" t="str">
        <f t="shared" si="0"/>
        <v>Lausanne</v>
      </c>
    </row>
    <row r="32" spans="1:23" ht="18.899999999999999" customHeight="1">
      <c r="A32" s="24" t="str">
        <f>'Page 9'!$A$38</f>
        <v>Sion</v>
      </c>
      <c r="B32" s="14">
        <v>24</v>
      </c>
      <c r="C32" s="14">
        <v>498.24999999999994</v>
      </c>
      <c r="D32" s="14">
        <v>955.10000000000014</v>
      </c>
      <c r="E32" s="14">
        <v>1437.6499999999999</v>
      </c>
      <c r="F32" s="14">
        <v>1946.3000000000002</v>
      </c>
      <c r="G32" s="14">
        <v>2540.9500000000003</v>
      </c>
      <c r="H32" s="14">
        <v>3117.3999999999996</v>
      </c>
      <c r="I32" s="14">
        <v>4437.8999999999996</v>
      </c>
      <c r="J32" s="14">
        <v>5868.9000000000005</v>
      </c>
      <c r="K32" s="14">
        <v>7433.6000000000013</v>
      </c>
      <c r="L32" s="14">
        <v>9095.2500000000018</v>
      </c>
      <c r="M32" s="14">
        <v>10909.750000000002</v>
      </c>
      <c r="N32" s="14">
        <v>15996.45</v>
      </c>
      <c r="O32" s="14">
        <v>23257.800000000003</v>
      </c>
      <c r="P32" s="14">
        <v>30290.249999999996</v>
      </c>
      <c r="Q32" s="14">
        <v>36797.85</v>
      </c>
      <c r="R32" s="14">
        <v>49778.1</v>
      </c>
      <c r="S32" s="14">
        <v>63189.999999999993</v>
      </c>
      <c r="T32" s="14">
        <v>90323.8</v>
      </c>
      <c r="U32" s="14">
        <v>115653.8</v>
      </c>
      <c r="V32" s="14">
        <v>242303.8</v>
      </c>
      <c r="W32" s="8" t="str">
        <f t="shared" si="0"/>
        <v>Sion</v>
      </c>
    </row>
    <row r="33" spans="1:23" ht="18.899999999999999" customHeight="1">
      <c r="A33" s="24" t="str">
        <f>'Page 9'!$A$39</f>
        <v>Neuchâtel</v>
      </c>
      <c r="B33" s="14">
        <v>277.04999999999995</v>
      </c>
      <c r="C33" s="14">
        <v>583.9</v>
      </c>
      <c r="D33" s="14">
        <v>968.59999999999991</v>
      </c>
      <c r="E33" s="14">
        <v>1651.1000000000001</v>
      </c>
      <c r="F33" s="14">
        <v>2369.5</v>
      </c>
      <c r="G33" s="14">
        <v>3005.5499999999997</v>
      </c>
      <c r="H33" s="14">
        <v>3746.3</v>
      </c>
      <c r="I33" s="14">
        <v>5875.4500000000007</v>
      </c>
      <c r="J33" s="14">
        <v>8699.4500000000007</v>
      </c>
      <c r="K33" s="14">
        <v>11196.25</v>
      </c>
      <c r="L33" s="14">
        <v>13666.25</v>
      </c>
      <c r="M33" s="14">
        <v>16165.6</v>
      </c>
      <c r="N33" s="14">
        <v>22665.3</v>
      </c>
      <c r="O33" s="14">
        <v>29481.05</v>
      </c>
      <c r="P33" s="14">
        <v>36636.149999999994</v>
      </c>
      <c r="Q33" s="14">
        <v>44121.4</v>
      </c>
      <c r="R33" s="14">
        <v>59739.4</v>
      </c>
      <c r="S33" s="14">
        <v>75530.25</v>
      </c>
      <c r="T33" s="14">
        <v>105956.05</v>
      </c>
      <c r="U33" s="14">
        <v>133506.05000000002</v>
      </c>
      <c r="V33" s="14">
        <v>271256.05</v>
      </c>
      <c r="W33" s="8" t="str">
        <f t="shared" si="0"/>
        <v>Neuchâtel</v>
      </c>
    </row>
    <row r="34" spans="1:23" ht="18.899999999999999" customHeight="1">
      <c r="A34" s="24" t="str">
        <f>'Page 9'!$A$40</f>
        <v>Geneva</v>
      </c>
      <c r="B34" s="14">
        <v>25</v>
      </c>
      <c r="C34" s="14">
        <v>25</v>
      </c>
      <c r="D34" s="14">
        <v>25</v>
      </c>
      <c r="E34" s="14">
        <v>25</v>
      </c>
      <c r="F34" s="14">
        <v>25</v>
      </c>
      <c r="G34" s="14">
        <v>25</v>
      </c>
      <c r="H34" s="14">
        <v>25</v>
      </c>
      <c r="I34" s="14">
        <v>442.55</v>
      </c>
      <c r="J34" s="14">
        <v>2312.4</v>
      </c>
      <c r="K34" s="14">
        <v>4518</v>
      </c>
      <c r="L34" s="14">
        <v>7156.85</v>
      </c>
      <c r="M34" s="14">
        <v>10083.6</v>
      </c>
      <c r="N34" s="14">
        <v>17079.45</v>
      </c>
      <c r="O34" s="14">
        <v>23598.199999999997</v>
      </c>
      <c r="P34" s="14">
        <v>30246</v>
      </c>
      <c r="Q34" s="14">
        <v>36981.949999999997</v>
      </c>
      <c r="R34" s="14">
        <v>50453.95</v>
      </c>
      <c r="S34" s="14">
        <v>64321.599999999999</v>
      </c>
      <c r="T34" s="14">
        <v>92838.25</v>
      </c>
      <c r="U34" s="14">
        <v>122494</v>
      </c>
      <c r="V34" s="14">
        <v>281958.30000000005</v>
      </c>
      <c r="W34" s="8" t="str">
        <f t="shared" si="0"/>
        <v>Geneva</v>
      </c>
    </row>
    <row r="35" spans="1:23" ht="18.899999999999999" customHeight="1">
      <c r="A35" s="24" t="str">
        <f>'Page 9'!$A$41</f>
        <v>Delémont</v>
      </c>
      <c r="B35" s="193">
        <v>0</v>
      </c>
      <c r="C35" s="193">
        <v>0</v>
      </c>
      <c r="D35" s="193">
        <v>0</v>
      </c>
      <c r="E35" s="193">
        <v>192.6</v>
      </c>
      <c r="F35" s="193">
        <v>675.5</v>
      </c>
      <c r="G35" s="193">
        <v>1768.7</v>
      </c>
      <c r="H35" s="193">
        <v>3120.6</v>
      </c>
      <c r="I35" s="193">
        <v>5663.35</v>
      </c>
      <c r="J35" s="193">
        <v>7811.9</v>
      </c>
      <c r="K35" s="193">
        <v>9960.4500000000007</v>
      </c>
      <c r="L35" s="193">
        <v>12109.05</v>
      </c>
      <c r="M35" s="193">
        <v>14484.3</v>
      </c>
      <c r="N35" s="193">
        <v>20701.55</v>
      </c>
      <c r="O35" s="193">
        <v>26918.85</v>
      </c>
      <c r="P35" s="193">
        <v>33136.1</v>
      </c>
      <c r="Q35" s="193">
        <v>39483.799999999996</v>
      </c>
      <c r="R35" s="193">
        <v>54332.800000000003</v>
      </c>
      <c r="S35" s="193">
        <v>69181.800000000017</v>
      </c>
      <c r="T35" s="193">
        <v>98879.75</v>
      </c>
      <c r="U35" s="193">
        <v>128988.75</v>
      </c>
      <c r="V35" s="193">
        <v>279870.84999999998</v>
      </c>
      <c r="W35" s="8" t="str">
        <f t="shared" si="0"/>
        <v>Delémont</v>
      </c>
    </row>
    <row r="36" spans="1:23" ht="18.899999999999999" customHeight="1">
      <c r="A36" s="24"/>
      <c r="B36" s="15"/>
      <c r="C36" s="15"/>
      <c r="D36" s="15"/>
      <c r="E36" s="15"/>
      <c r="F36" s="15"/>
      <c r="G36" s="15"/>
      <c r="H36" s="15"/>
      <c r="I36" s="15"/>
      <c r="J36" s="15"/>
      <c r="K36" s="15"/>
      <c r="L36" s="15"/>
      <c r="M36" s="15"/>
      <c r="N36" s="15"/>
      <c r="O36" s="15"/>
      <c r="P36" s="15"/>
      <c r="Q36" s="15"/>
      <c r="R36" s="15"/>
      <c r="S36" s="15"/>
      <c r="T36" s="15"/>
      <c r="U36" s="15"/>
      <c r="V36" s="15"/>
      <c r="W36" s="8"/>
    </row>
    <row r="37" spans="1:23" ht="18.899999999999999" customHeight="1">
      <c r="A37" s="24" t="str">
        <f>'Page 9'!$A$43</f>
        <v>Direct federal tax</v>
      </c>
      <c r="B37" s="193">
        <v>0</v>
      </c>
      <c r="C37" s="193">
        <v>0</v>
      </c>
      <c r="D37" s="193">
        <v>0</v>
      </c>
      <c r="E37" s="193">
        <v>0</v>
      </c>
      <c r="F37" s="193">
        <v>38</v>
      </c>
      <c r="G37" s="193">
        <v>88</v>
      </c>
      <c r="H37" s="193">
        <v>138</v>
      </c>
      <c r="I37" s="193">
        <v>250</v>
      </c>
      <c r="J37" s="193">
        <v>487</v>
      </c>
      <c r="K37" s="193">
        <v>787</v>
      </c>
      <c r="L37" s="193">
        <v>1155</v>
      </c>
      <c r="M37" s="193">
        <v>1573</v>
      </c>
      <c r="N37" s="193">
        <v>2984</v>
      </c>
      <c r="O37" s="193">
        <v>5074</v>
      </c>
      <c r="P37" s="193">
        <v>8285</v>
      </c>
      <c r="Q37" s="193">
        <v>11535</v>
      </c>
      <c r="R37" s="193">
        <v>18035</v>
      </c>
      <c r="S37" s="193">
        <v>24535</v>
      </c>
      <c r="T37" s="193">
        <v>37535</v>
      </c>
      <c r="U37" s="193">
        <v>50535</v>
      </c>
      <c r="V37" s="193">
        <v>114090.5</v>
      </c>
      <c r="W37" s="8" t="str">
        <f t="shared" si="0"/>
        <v>Direct federal tax</v>
      </c>
    </row>
    <row r="38" spans="1:23" ht="18.899999999999999" customHeight="1">
      <c r="A38" s="1"/>
      <c r="B38" s="2"/>
      <c r="C38" s="2"/>
      <c r="D38" s="2"/>
      <c r="E38" s="2"/>
      <c r="F38" s="2"/>
      <c r="G38" s="2"/>
      <c r="H38" s="2"/>
      <c r="I38" s="2"/>
      <c r="J38" s="2"/>
      <c r="K38" s="2"/>
      <c r="L38" s="14"/>
      <c r="M38" s="14"/>
      <c r="N38" s="14"/>
      <c r="O38" s="14"/>
      <c r="P38" s="14"/>
      <c r="Q38" s="14"/>
      <c r="R38" s="14"/>
      <c r="S38" s="14"/>
      <c r="T38" s="14"/>
      <c r="U38" s="8"/>
      <c r="W38" s="8"/>
    </row>
    <row r="39" spans="1:23" ht="18.899999999999999" customHeight="1">
      <c r="A39" s="7"/>
      <c r="B39" s="916" t="s">
        <v>109</v>
      </c>
      <c r="C39" s="921"/>
      <c r="D39" s="921"/>
      <c r="E39" s="921"/>
      <c r="F39" s="921"/>
      <c r="G39" s="921"/>
      <c r="H39" s="921"/>
      <c r="I39" s="921"/>
      <c r="J39" s="921"/>
      <c r="K39" s="392"/>
      <c r="L39" s="916" t="str">
        <f>B39</f>
        <v>Tax burden in percent</v>
      </c>
      <c r="M39" s="921"/>
      <c r="N39" s="921"/>
      <c r="O39" s="921"/>
      <c r="P39" s="921"/>
      <c r="Q39" s="921"/>
      <c r="R39" s="921"/>
      <c r="S39" s="921"/>
      <c r="T39" s="921"/>
      <c r="U39" s="921"/>
      <c r="V39" s="922"/>
      <c r="W39" s="8"/>
    </row>
    <row r="40" spans="1:23" ht="18.899999999999999" customHeight="1">
      <c r="A40" s="24" t="str">
        <f>'Page 9'!$A$16</f>
        <v>Zurich</v>
      </c>
      <c r="B40" s="10">
        <v>0.95</v>
      </c>
      <c r="C40" s="10">
        <v>1.8499999999999999</v>
      </c>
      <c r="D40" s="10">
        <v>2.3890000000000002</v>
      </c>
      <c r="E40" s="10">
        <v>3.2254285714285715</v>
      </c>
      <c r="F40" s="10">
        <v>3.7839999999999998</v>
      </c>
      <c r="G40" s="10">
        <v>4.5237777777777781</v>
      </c>
      <c r="H40" s="10">
        <v>5.0332000000000008</v>
      </c>
      <c r="I40" s="10">
        <v>6.1828333333333338</v>
      </c>
      <c r="J40" s="10">
        <v>7.1348571428571432</v>
      </c>
      <c r="K40" s="10">
        <v>8.2467500000000005</v>
      </c>
      <c r="L40" s="10">
        <v>9.1115555555555581</v>
      </c>
      <c r="M40" s="10">
        <v>9.8056999999999999</v>
      </c>
      <c r="N40" s="10">
        <v>11.508560000000001</v>
      </c>
      <c r="O40" s="10">
        <v>12.938433333333336</v>
      </c>
      <c r="P40" s="10">
        <v>14.034371428571429</v>
      </c>
      <c r="Q40" s="10">
        <v>15.1174</v>
      </c>
      <c r="R40" s="10">
        <v>16.834220000000002</v>
      </c>
      <c r="S40" s="10">
        <v>18.283333333333331</v>
      </c>
      <c r="T40" s="10">
        <v>20.800625</v>
      </c>
      <c r="U40" s="10">
        <v>22.5945</v>
      </c>
      <c r="V40" s="10">
        <v>26.18225</v>
      </c>
      <c r="W40" s="8" t="str">
        <f t="shared" si="0"/>
        <v>Zurich</v>
      </c>
    </row>
    <row r="41" spans="1:23" ht="18.899999999999999" customHeight="1">
      <c r="A41" s="24" t="str">
        <f>'Page 9'!$A$17</f>
        <v>Berne</v>
      </c>
      <c r="B41" s="10">
        <v>0.22225</v>
      </c>
      <c r="C41" s="10">
        <v>1.7087999999999999</v>
      </c>
      <c r="D41" s="10">
        <v>3.5818333333333334</v>
      </c>
      <c r="E41" s="10">
        <v>5.0178571428571432</v>
      </c>
      <c r="F41" s="10">
        <v>6.8351250000000006</v>
      </c>
      <c r="G41" s="10">
        <v>8.2486666666666668</v>
      </c>
      <c r="H41" s="10">
        <v>9.4722999999999988</v>
      </c>
      <c r="I41" s="10">
        <v>10.923500000000001</v>
      </c>
      <c r="J41" s="10">
        <v>11.959999999999999</v>
      </c>
      <c r="K41" s="10">
        <v>12.913812500000002</v>
      </c>
      <c r="L41" s="10">
        <v>13.764611111111114</v>
      </c>
      <c r="M41" s="10">
        <v>14.450549999999998</v>
      </c>
      <c r="N41" s="10">
        <v>16.200920000000004</v>
      </c>
      <c r="O41" s="10">
        <v>17.641333333333336</v>
      </c>
      <c r="P41" s="10">
        <v>19.000257142857148</v>
      </c>
      <c r="Q41" s="10">
        <v>20.066500000000001</v>
      </c>
      <c r="R41" s="10">
        <v>21.664439999999999</v>
      </c>
      <c r="S41" s="10">
        <v>22.81976666666667</v>
      </c>
      <c r="T41" s="10">
        <v>24.658462499999999</v>
      </c>
      <c r="U41" s="10">
        <v>25.868479999999998</v>
      </c>
      <c r="V41" s="10">
        <v>28.482240000000004</v>
      </c>
      <c r="W41" s="8" t="str">
        <f t="shared" si="0"/>
        <v>Berne</v>
      </c>
    </row>
    <row r="42" spans="1:23" ht="18.899999999999999" customHeight="1">
      <c r="A42" s="24" t="str">
        <f>'Page 9'!$A$18</f>
        <v>Lucerne</v>
      </c>
      <c r="B42" s="10">
        <v>0.36099999999999999</v>
      </c>
      <c r="C42" s="10">
        <v>1.2063999999999999</v>
      </c>
      <c r="D42" s="10">
        <v>3.0526666666666666</v>
      </c>
      <c r="E42" s="10">
        <v>4.8631428571428579</v>
      </c>
      <c r="F42" s="10">
        <v>5.9617500000000003</v>
      </c>
      <c r="G42" s="10">
        <v>6.7793333333333345</v>
      </c>
      <c r="H42" s="10">
        <v>7.4668000000000001</v>
      </c>
      <c r="I42" s="10">
        <v>8.8308333333333344</v>
      </c>
      <c r="J42" s="10">
        <v>9.8288571428571441</v>
      </c>
      <c r="K42" s="10">
        <v>10.556625000000002</v>
      </c>
      <c r="L42" s="10">
        <v>11.122666666666667</v>
      </c>
      <c r="M42" s="10">
        <v>11.601400000000002</v>
      </c>
      <c r="N42" s="10">
        <v>12.892320000000002</v>
      </c>
      <c r="O42" s="10">
        <v>13.988533333333336</v>
      </c>
      <c r="P42" s="10">
        <v>15.012114285714286</v>
      </c>
      <c r="Q42" s="10">
        <v>15.818100000000001</v>
      </c>
      <c r="R42" s="10">
        <v>16.946480000000001</v>
      </c>
      <c r="S42" s="10">
        <v>17.698733333333333</v>
      </c>
      <c r="T42" s="10">
        <v>18.639049999999997</v>
      </c>
      <c r="U42" s="10">
        <v>19.203240000000001</v>
      </c>
      <c r="V42" s="10">
        <v>20.331620000000001</v>
      </c>
      <c r="W42" s="8" t="str">
        <f t="shared" si="0"/>
        <v>Lucerne</v>
      </c>
    </row>
    <row r="43" spans="1:23" ht="18.899999999999999" customHeight="1">
      <c r="A43" s="24" t="str">
        <f>'Page 9'!$A$19</f>
        <v>Altdorf</v>
      </c>
      <c r="B43" s="10">
        <v>0.5</v>
      </c>
      <c r="C43" s="10">
        <v>0.4</v>
      </c>
      <c r="D43" s="10">
        <v>2.5123599999999997</v>
      </c>
      <c r="E43" s="10">
        <v>4.275879999999999</v>
      </c>
      <c r="F43" s="10">
        <v>5.5985199999999997</v>
      </c>
      <c r="G43" s="10">
        <v>6.6272400000000005</v>
      </c>
      <c r="H43" s="10">
        <v>7.4502160000000011</v>
      </c>
      <c r="I43" s="10">
        <v>8.6599183333333336</v>
      </c>
      <c r="J43" s="10">
        <v>9.2480757142857133</v>
      </c>
      <c r="K43" s="10">
        <v>9.6706225000000003</v>
      </c>
      <c r="L43" s="10">
        <v>10.032285555555559</v>
      </c>
      <c r="M43" s="10">
        <v>10.410758</v>
      </c>
      <c r="N43" s="10">
        <v>11.300006399999999</v>
      </c>
      <c r="O43" s="10">
        <v>11.892838666666664</v>
      </c>
      <c r="P43" s="10">
        <v>12.316290285714285</v>
      </c>
      <c r="Q43" s="10">
        <v>12.633878999999999</v>
      </c>
      <c r="R43" s="10">
        <v>13.0785032</v>
      </c>
      <c r="S43" s="10">
        <v>13.374919333333334</v>
      </c>
      <c r="T43" s="10">
        <v>13.7454395</v>
      </c>
      <c r="U43" s="10">
        <v>13.9677516</v>
      </c>
      <c r="V43" s="10">
        <v>14.4123758</v>
      </c>
      <c r="W43" s="8" t="str">
        <f t="shared" si="0"/>
        <v>Altdorf</v>
      </c>
    </row>
    <row r="44" spans="1:23" ht="18.899999999999999" customHeight="1">
      <c r="A44" s="24" t="str">
        <f>'Page 9'!$A$20</f>
        <v>Schwyz</v>
      </c>
      <c r="B44" s="10">
        <v>0.80374999999999996</v>
      </c>
      <c r="C44" s="10">
        <v>1.7766</v>
      </c>
      <c r="D44" s="10">
        <v>2.8341666666666669</v>
      </c>
      <c r="E44" s="10">
        <v>3.8311428571428574</v>
      </c>
      <c r="F44" s="10">
        <v>4.6847499999999993</v>
      </c>
      <c r="G44" s="10">
        <v>5.452</v>
      </c>
      <c r="H44" s="10">
        <v>6.0743</v>
      </c>
      <c r="I44" s="10">
        <v>6.4366666666666665</v>
      </c>
      <c r="J44" s="10">
        <v>7.269571428571429</v>
      </c>
      <c r="K44" s="10">
        <v>7.9788124999999983</v>
      </c>
      <c r="L44" s="10">
        <v>8.5587222222222223</v>
      </c>
      <c r="M44" s="10">
        <v>9.1113999999999997</v>
      </c>
      <c r="N44" s="10">
        <v>10.151999999999999</v>
      </c>
      <c r="O44" s="10">
        <v>11.054399999999999</v>
      </c>
      <c r="P44" s="10">
        <v>11.737657142857143</v>
      </c>
      <c r="Q44" s="10">
        <v>12.332575000000002</v>
      </c>
      <c r="R44" s="10">
        <v>13.165460000000001</v>
      </c>
      <c r="S44" s="10">
        <v>13.720716666666666</v>
      </c>
      <c r="T44" s="10">
        <v>14.414787499999997</v>
      </c>
      <c r="U44" s="10">
        <v>14.929119999999999</v>
      </c>
      <c r="V44" s="10">
        <v>17.256440000000001</v>
      </c>
      <c r="W44" s="8" t="str">
        <f t="shared" si="0"/>
        <v>Schwyz</v>
      </c>
    </row>
    <row r="45" spans="1:23" ht="18.899999999999999" customHeight="1">
      <c r="A45" s="24" t="str">
        <f>'Page 9'!$A$21</f>
        <v>Sarnen</v>
      </c>
      <c r="B45" s="10">
        <v>0.13775000000000001</v>
      </c>
      <c r="C45" s="10">
        <v>2.754</v>
      </c>
      <c r="D45" s="10">
        <v>4.3605</v>
      </c>
      <c r="E45" s="10">
        <v>5.508</v>
      </c>
      <c r="F45" s="10">
        <v>6.3686250000000015</v>
      </c>
      <c r="G45" s="10">
        <v>7.0380000000000011</v>
      </c>
      <c r="H45" s="10">
        <v>7.5734999999999992</v>
      </c>
      <c r="I45" s="10">
        <v>8.4914999999999985</v>
      </c>
      <c r="J45" s="10">
        <v>8.8717857142857142</v>
      </c>
      <c r="K45" s="10">
        <v>9.5357500000000002</v>
      </c>
      <c r="L45" s="10">
        <v>9.9450000000000003</v>
      </c>
      <c r="M45" s="10">
        <v>10.327500000000001</v>
      </c>
      <c r="N45" s="10">
        <v>11.016</v>
      </c>
      <c r="O45" s="10">
        <v>11.475</v>
      </c>
      <c r="P45" s="10">
        <v>11.802857142857142</v>
      </c>
      <c r="Q45" s="10">
        <v>12.04875</v>
      </c>
      <c r="R45" s="10">
        <v>12.393000000000001</v>
      </c>
      <c r="S45" s="10">
        <v>12.6225</v>
      </c>
      <c r="T45" s="10">
        <v>12.909375000000001</v>
      </c>
      <c r="U45" s="10">
        <v>13.081499999999998</v>
      </c>
      <c r="V45" s="10">
        <v>13.425750000000001</v>
      </c>
      <c r="W45" s="8" t="str">
        <f t="shared" si="0"/>
        <v>Sarnen</v>
      </c>
    </row>
    <row r="46" spans="1:23" ht="18.899999999999999" customHeight="1">
      <c r="A46" s="24" t="str">
        <f>'Page 9'!$A$22</f>
        <v>Stans</v>
      </c>
      <c r="B46" s="10">
        <v>0.25</v>
      </c>
      <c r="C46" s="10">
        <v>0.80659999999999987</v>
      </c>
      <c r="D46" s="10">
        <v>1.7776666666666667</v>
      </c>
      <c r="E46" s="10">
        <v>2.8585714285714285</v>
      </c>
      <c r="F46" s="10">
        <v>4.0027499999999998</v>
      </c>
      <c r="G46" s="10">
        <v>5.0506666666666673</v>
      </c>
      <c r="H46" s="10">
        <v>5.8064999999999998</v>
      </c>
      <c r="I46" s="10">
        <v>7.0047499999999987</v>
      </c>
      <c r="J46" s="10">
        <v>7.9825714285714291</v>
      </c>
      <c r="K46" s="10">
        <v>8.8533749999999998</v>
      </c>
      <c r="L46" s="10">
        <v>9.5301666666666662</v>
      </c>
      <c r="M46" s="10">
        <v>10.191550000000001</v>
      </c>
      <c r="N46" s="10">
        <v>11.42864</v>
      </c>
      <c r="O46" s="10">
        <v>12.266999999999998</v>
      </c>
      <c r="P46" s="10">
        <v>12.932371428571427</v>
      </c>
      <c r="Q46" s="10">
        <v>13.431400000000002</v>
      </c>
      <c r="R46" s="10">
        <v>14.224780000000001</v>
      </c>
      <c r="S46" s="10">
        <v>14.768899999999999</v>
      </c>
      <c r="T46" s="10">
        <v>14.830425</v>
      </c>
      <c r="U46" s="10">
        <v>14.867339999999999</v>
      </c>
      <c r="V46" s="10">
        <v>14.941170000000001</v>
      </c>
      <c r="W46" s="8" t="str">
        <f t="shared" si="0"/>
        <v>Stans</v>
      </c>
    </row>
    <row r="47" spans="1:23" ht="18.899999999999999" customHeight="1">
      <c r="A47" s="24" t="str">
        <f>'Page 9'!$A$23</f>
        <v>Glarus</v>
      </c>
      <c r="B47" s="10">
        <v>1.016</v>
      </c>
      <c r="C47" s="10">
        <v>2.8447999999999998</v>
      </c>
      <c r="D47" s="10">
        <v>4.0640000000000001</v>
      </c>
      <c r="E47" s="10">
        <v>5.8420000000000005</v>
      </c>
      <c r="F47" s="10">
        <v>6.8580000000000005</v>
      </c>
      <c r="G47" s="10">
        <v>7.6482222222222234</v>
      </c>
      <c r="H47" s="10">
        <v>8.2829999999999995</v>
      </c>
      <c r="I47" s="10">
        <v>9.0487500000000001</v>
      </c>
      <c r="J47" s="10">
        <v>9.7608571428571427</v>
      </c>
      <c r="K47" s="10">
        <v>10.4806875</v>
      </c>
      <c r="L47" s="10">
        <v>11.175999999999997</v>
      </c>
      <c r="M47" s="10">
        <v>11.86815</v>
      </c>
      <c r="N47" s="10">
        <v>13.07592</v>
      </c>
      <c r="O47" s="10">
        <v>14.071599999999998</v>
      </c>
      <c r="P47" s="10">
        <v>14.839399999999999</v>
      </c>
      <c r="Q47" s="10">
        <v>15.524475000000001</v>
      </c>
      <c r="R47" s="10">
        <v>16.504919999999998</v>
      </c>
      <c r="S47" s="10">
        <v>17.458266666666667</v>
      </c>
      <c r="T47" s="10">
        <v>18.64995</v>
      </c>
      <c r="U47" s="10">
        <v>19.718529999999998</v>
      </c>
      <c r="V47" s="10">
        <v>21.434555000000003</v>
      </c>
      <c r="W47" s="8" t="str">
        <f t="shared" si="0"/>
        <v>Glarus</v>
      </c>
    </row>
    <row r="48" spans="1:23" ht="18.899999999999999" customHeight="1">
      <c r="A48" s="24" t="str">
        <f>'Page 9'!$A$24</f>
        <v>Zug</v>
      </c>
      <c r="B48" s="10">
        <v>0</v>
      </c>
      <c r="C48" s="10">
        <v>0.14319999999999999</v>
      </c>
      <c r="D48" s="10">
        <v>0.46183333333333337</v>
      </c>
      <c r="E48" s="10">
        <v>1.1027142857142855</v>
      </c>
      <c r="F48" s="10">
        <v>1.5308750000000002</v>
      </c>
      <c r="G48" s="10">
        <v>1.8988888888888884</v>
      </c>
      <c r="H48" s="10">
        <v>2.2007000000000003</v>
      </c>
      <c r="I48" s="10">
        <v>2.8223333333333329</v>
      </c>
      <c r="J48" s="10">
        <v>3.0662142857142856</v>
      </c>
      <c r="K48" s="10">
        <v>3.3496875000000004</v>
      </c>
      <c r="L48" s="10">
        <v>3.6811111111111114</v>
      </c>
      <c r="M48" s="10">
        <v>4.091499999999999</v>
      </c>
      <c r="N48" s="10">
        <v>4.8138799999999993</v>
      </c>
      <c r="O48" s="10">
        <v>5.5443000000000007</v>
      </c>
      <c r="P48" s="10">
        <v>6.5185142857142857</v>
      </c>
      <c r="Q48" s="10">
        <v>8.1882750000000009</v>
      </c>
      <c r="R48" s="10">
        <v>10.046020000000002</v>
      </c>
      <c r="S48" s="10">
        <v>10.875000000000002</v>
      </c>
      <c r="T48" s="10">
        <v>11.202575000000001</v>
      </c>
      <c r="U48" s="10">
        <v>11.346060000000001</v>
      </c>
      <c r="V48" s="10">
        <v>11.633029999999998</v>
      </c>
      <c r="W48" s="8" t="str">
        <f t="shared" si="0"/>
        <v>Zug</v>
      </c>
    </row>
    <row r="49" spans="1:23" ht="18.899999999999999" customHeight="1">
      <c r="A49" s="24" t="str">
        <f>'Page 9'!$A$25</f>
        <v>Fribourg</v>
      </c>
      <c r="B49" s="10">
        <v>0.55649999999999999</v>
      </c>
      <c r="C49" s="10">
        <v>0.73919999999999997</v>
      </c>
      <c r="D49" s="10">
        <v>1.4890000000000003</v>
      </c>
      <c r="E49" s="10">
        <v>2.468142857142857</v>
      </c>
      <c r="F49" s="10">
        <v>3.1693750000000001</v>
      </c>
      <c r="G49" s="10">
        <v>4.7766666666666664</v>
      </c>
      <c r="H49" s="10">
        <v>5.6676999999999991</v>
      </c>
      <c r="I49" s="10">
        <v>7.7475833333333339</v>
      </c>
      <c r="J49" s="10">
        <v>9.8618571428571435</v>
      </c>
      <c r="K49" s="10">
        <v>10.990562500000001</v>
      </c>
      <c r="L49" s="10">
        <v>12.037611111111111</v>
      </c>
      <c r="M49" s="10">
        <v>13.107699999999999</v>
      </c>
      <c r="N49" s="10">
        <v>15.014759999999997</v>
      </c>
      <c r="O49" s="10">
        <v>16.710666666666665</v>
      </c>
      <c r="P49" s="10">
        <v>18.043942857142859</v>
      </c>
      <c r="Q49" s="10">
        <v>18.993125000000003</v>
      </c>
      <c r="R49" s="10">
        <v>20.728760000000001</v>
      </c>
      <c r="S49" s="10">
        <v>22.286649999999998</v>
      </c>
      <c r="T49" s="10">
        <v>24.518587500000002</v>
      </c>
      <c r="U49" s="10">
        <v>24.921230000000001</v>
      </c>
      <c r="V49" s="10">
        <v>25.191114999999996</v>
      </c>
      <c r="W49" s="8" t="str">
        <f t="shared" si="0"/>
        <v>Fribourg</v>
      </c>
    </row>
    <row r="50" spans="1:23" ht="18.899999999999999" customHeight="1">
      <c r="A50" s="24" t="str">
        <f>'Page 9'!$A$26</f>
        <v>Solothurn</v>
      </c>
      <c r="B50" s="10">
        <v>0.3</v>
      </c>
      <c r="C50" s="10">
        <v>0.71960000000000002</v>
      </c>
      <c r="D50" s="10">
        <v>2.6234999999999999</v>
      </c>
      <c r="E50" s="10">
        <v>5.588571428571429</v>
      </c>
      <c r="F50" s="10">
        <v>7.8302500000000013</v>
      </c>
      <c r="G50" s="10">
        <v>8.6543333333333337</v>
      </c>
      <c r="H50" s="10">
        <v>8.7405999999999988</v>
      </c>
      <c r="I50" s="10">
        <v>10.301583333333335</v>
      </c>
      <c r="J50" s="10">
        <v>11.725428571428569</v>
      </c>
      <c r="K50" s="10">
        <v>12.911374999999998</v>
      </c>
      <c r="L50" s="10">
        <v>13.86577777777778</v>
      </c>
      <c r="M50" s="10">
        <v>14.629200000000001</v>
      </c>
      <c r="N50" s="10">
        <v>16.22308</v>
      </c>
      <c r="O50" s="10">
        <v>17.535233333333338</v>
      </c>
      <c r="P50" s="10">
        <v>18.630200000000002</v>
      </c>
      <c r="Q50" s="10">
        <v>19.526949999999999</v>
      </c>
      <c r="R50" s="10">
        <v>21.141639999999999</v>
      </c>
      <c r="S50" s="10">
        <v>22.218016666666667</v>
      </c>
      <c r="T50" s="10">
        <v>23.563525000000002</v>
      </c>
      <c r="U50" s="10">
        <v>24.37079</v>
      </c>
      <c r="V50" s="10">
        <v>25.017009999999999</v>
      </c>
      <c r="W50" s="8" t="str">
        <f t="shared" si="0"/>
        <v>Solothurn</v>
      </c>
    </row>
    <row r="51" spans="1:23" ht="18.899999999999999" customHeight="1">
      <c r="A51" s="24" t="str">
        <f>'Page 9'!$A$27</f>
        <v>Basel</v>
      </c>
      <c r="B51" s="215">
        <v>0</v>
      </c>
      <c r="C51" s="215">
        <v>0</v>
      </c>
      <c r="D51" s="215">
        <v>0</v>
      </c>
      <c r="E51" s="215">
        <v>0</v>
      </c>
      <c r="F51" s="215">
        <v>0.55625000000000002</v>
      </c>
      <c r="G51" s="215">
        <v>3.2039999999999997</v>
      </c>
      <c r="H51" s="215">
        <v>5.2866</v>
      </c>
      <c r="I51" s="215">
        <v>8.4105000000000008</v>
      </c>
      <c r="J51" s="215">
        <v>10.641857142857143</v>
      </c>
      <c r="K51" s="215">
        <v>12.315375</v>
      </c>
      <c r="L51" s="215">
        <v>13.616999999999999</v>
      </c>
      <c r="M51" s="215">
        <v>14.658299999999999</v>
      </c>
      <c r="N51" s="215">
        <v>16.532639999999997</v>
      </c>
      <c r="O51" s="215">
        <v>17.7822</v>
      </c>
      <c r="P51" s="215">
        <v>18.674742857142856</v>
      </c>
      <c r="Q51" s="215">
        <v>19.344150000000003</v>
      </c>
      <c r="R51" s="215">
        <v>20.281320000000001</v>
      </c>
      <c r="S51" s="215">
        <v>20.906099999999999</v>
      </c>
      <c r="T51" s="215">
        <v>21.687075</v>
      </c>
      <c r="U51" s="215">
        <v>22.649760000000001</v>
      </c>
      <c r="V51" s="215">
        <v>25.364879999999999</v>
      </c>
      <c r="W51" s="8" t="str">
        <f t="shared" si="0"/>
        <v>Basel</v>
      </c>
    </row>
    <row r="52" spans="1:23" ht="18.899999999999999" customHeight="1">
      <c r="A52" s="24" t="str">
        <f>'Page 9'!$A$28</f>
        <v>Liestal</v>
      </c>
      <c r="B52" s="10">
        <v>0</v>
      </c>
      <c r="C52" s="10">
        <v>0</v>
      </c>
      <c r="D52" s="10">
        <v>0</v>
      </c>
      <c r="E52" s="10">
        <v>0</v>
      </c>
      <c r="F52" s="10">
        <v>0</v>
      </c>
      <c r="G52" s="10">
        <v>0.57233333333333325</v>
      </c>
      <c r="H52" s="10">
        <v>0.85599999999999998</v>
      </c>
      <c r="I52" s="10">
        <v>5.7880833333333337</v>
      </c>
      <c r="J52" s="10">
        <v>7.476357142857144</v>
      </c>
      <c r="K52" s="10">
        <v>9.0241250000000015</v>
      </c>
      <c r="L52" s="10">
        <v>10.44427777777778</v>
      </c>
      <c r="M52" s="10">
        <v>11.6995</v>
      </c>
      <c r="N52" s="10">
        <v>14.206560000000001</v>
      </c>
      <c r="O52" s="10">
        <v>16.124633333333332</v>
      </c>
      <c r="P52" s="10">
        <v>17.669514285714286</v>
      </c>
      <c r="Q52" s="10">
        <v>18.9587</v>
      </c>
      <c r="R52" s="10">
        <v>20.969920000000002</v>
      </c>
      <c r="S52" s="10">
        <v>22.380533333333336</v>
      </c>
      <c r="T52" s="10">
        <v>24.248150000000003</v>
      </c>
      <c r="U52" s="10">
        <v>25.456670000000003</v>
      </c>
      <c r="V52" s="10">
        <v>28.301955</v>
      </c>
      <c r="W52" s="8" t="str">
        <f t="shared" si="0"/>
        <v>Liestal</v>
      </c>
    </row>
    <row r="53" spans="1:23" ht="18.899999999999999" customHeight="1">
      <c r="A53" s="24" t="str">
        <f>'Page 9'!$A$29</f>
        <v>Schaffhausen</v>
      </c>
      <c r="B53" s="10">
        <v>0.3</v>
      </c>
      <c r="C53" s="10">
        <v>0.83920000000000006</v>
      </c>
      <c r="D53" s="10">
        <v>2.2079999999999997</v>
      </c>
      <c r="E53" s="10">
        <v>3.8094285714285712</v>
      </c>
      <c r="F53" s="10">
        <v>5.0890000000000004</v>
      </c>
      <c r="G53" s="10">
        <v>6.1280000000000001</v>
      </c>
      <c r="H53" s="10">
        <v>7.1093000000000002</v>
      </c>
      <c r="I53" s="10">
        <v>8.2682499999999983</v>
      </c>
      <c r="J53" s="10">
        <v>9.2255714285714276</v>
      </c>
      <c r="K53" s="10">
        <v>10.2388125</v>
      </c>
      <c r="L53" s="10">
        <v>11.135333333333334</v>
      </c>
      <c r="M53" s="10">
        <v>12.05335</v>
      </c>
      <c r="N53" s="10">
        <v>13.917320000000002</v>
      </c>
      <c r="O53" s="10">
        <v>15.561066666666667</v>
      </c>
      <c r="P53" s="10">
        <v>16.877799999999997</v>
      </c>
      <c r="Q53" s="10">
        <v>17.858225000000001</v>
      </c>
      <c r="R53" s="10">
        <v>19.236539999999998</v>
      </c>
      <c r="S53" s="10">
        <v>20.365016666666669</v>
      </c>
      <c r="T53" s="10">
        <v>22.026</v>
      </c>
      <c r="U53" s="10">
        <v>22.107489999999999</v>
      </c>
      <c r="V53" s="10">
        <v>22.191244999999999</v>
      </c>
      <c r="W53" s="8" t="str">
        <f t="shared" si="0"/>
        <v>Schaffhausen</v>
      </c>
    </row>
    <row r="54" spans="1:23" ht="18.899999999999999" customHeight="1">
      <c r="A54" s="24" t="str">
        <f>'Page 9'!$A$30</f>
        <v>Herisau</v>
      </c>
      <c r="B54" s="10">
        <v>1.0850000000000002</v>
      </c>
      <c r="C54" s="10">
        <v>2.8830000000000005</v>
      </c>
      <c r="D54" s="10">
        <v>4.5208333333333339</v>
      </c>
      <c r="E54" s="10">
        <v>5.7571428571428571</v>
      </c>
      <c r="F54" s="10">
        <v>6.6941250000000005</v>
      </c>
      <c r="G54" s="10">
        <v>6.9320000000000004</v>
      </c>
      <c r="H54" s="10">
        <v>7.5935000000000006</v>
      </c>
      <c r="I54" s="10">
        <v>8.8866666666666667</v>
      </c>
      <c r="J54" s="10">
        <v>9.9642857142857153</v>
      </c>
      <c r="K54" s="10">
        <v>11.140625</v>
      </c>
      <c r="L54" s="10">
        <v>12.07277777777778</v>
      </c>
      <c r="M54" s="10">
        <v>12.958000000000002</v>
      </c>
      <c r="N54" s="10">
        <v>14.619599999999998</v>
      </c>
      <c r="O54" s="10">
        <v>15.799666666666667</v>
      </c>
      <c r="P54" s="10">
        <v>16.647000000000002</v>
      </c>
      <c r="Q54" s="10">
        <v>17.375500000000006</v>
      </c>
      <c r="R54" s="10">
        <v>18.395400000000002</v>
      </c>
      <c r="S54" s="10">
        <v>19.075333333333337</v>
      </c>
      <c r="T54" s="10">
        <v>19.925250000000002</v>
      </c>
      <c r="U54" s="10">
        <v>19.988800000000005</v>
      </c>
      <c r="V54" s="10">
        <v>20.069400000000005</v>
      </c>
      <c r="W54" s="8" t="str">
        <f t="shared" si="0"/>
        <v>Herisau</v>
      </c>
    </row>
    <row r="55" spans="1:23" ht="18.899999999999999" customHeight="1">
      <c r="A55" s="24" t="str">
        <f>'Page 9'!$A$31</f>
        <v>Appenzell</v>
      </c>
      <c r="B55" s="10">
        <v>2.1480000000000001</v>
      </c>
      <c r="C55" s="10">
        <v>2.8639999999999999</v>
      </c>
      <c r="D55" s="10">
        <v>3.58</v>
      </c>
      <c r="E55" s="10">
        <v>4.347142857142857</v>
      </c>
      <c r="F55" s="10">
        <v>5.1014999999999997</v>
      </c>
      <c r="G55" s="10">
        <v>5.7677777777777779</v>
      </c>
      <c r="H55" s="10">
        <v>6.1666000000000007</v>
      </c>
      <c r="I55" s="10">
        <v>6.8338333333333336</v>
      </c>
      <c r="J55" s="10">
        <v>7.7237857142857136</v>
      </c>
      <c r="K55" s="10">
        <v>8.4443749999999991</v>
      </c>
      <c r="L55" s="10">
        <v>9.0530000000000008</v>
      </c>
      <c r="M55" s="10">
        <v>9.5812499999999989</v>
      </c>
      <c r="N55" s="10">
        <v>10.57816</v>
      </c>
      <c r="O55" s="10">
        <v>11.350966666666668</v>
      </c>
      <c r="P55" s="10">
        <v>12.006314285714286</v>
      </c>
      <c r="Q55" s="10">
        <v>12.519274999999999</v>
      </c>
      <c r="R55" s="10">
        <v>13.237419999999997</v>
      </c>
      <c r="S55" s="10">
        <v>13.676783333333336</v>
      </c>
      <c r="T55" s="10">
        <v>14.0613375</v>
      </c>
      <c r="U55" s="10">
        <v>14.125240000000003</v>
      </c>
      <c r="V55" s="10">
        <v>14.222620000000003</v>
      </c>
      <c r="W55" s="8" t="str">
        <f t="shared" si="0"/>
        <v>Appenzell</v>
      </c>
    </row>
    <row r="56" spans="1:23" ht="18.899999999999999" customHeight="1">
      <c r="A56" s="24" t="str">
        <f>'Page 9'!$A$32</f>
        <v>St. Gall</v>
      </c>
      <c r="B56" s="10">
        <v>0</v>
      </c>
      <c r="C56" s="10">
        <v>0.45760000000000012</v>
      </c>
      <c r="D56" s="10">
        <v>2.052</v>
      </c>
      <c r="E56" s="10">
        <v>3.3980000000000001</v>
      </c>
      <c r="F56" s="10">
        <v>4.0754999999999999</v>
      </c>
      <c r="G56" s="10">
        <v>5.5226666666666659</v>
      </c>
      <c r="H56" s="10">
        <v>6.6804000000000006</v>
      </c>
      <c r="I56" s="10">
        <v>8.4169999999999998</v>
      </c>
      <c r="J56" s="10">
        <v>9.6737142857142864</v>
      </c>
      <c r="K56" s="10">
        <v>11.314500000000001</v>
      </c>
      <c r="L56" s="10">
        <v>12.590666666666664</v>
      </c>
      <c r="M56" s="10">
        <v>13.611599999999999</v>
      </c>
      <c r="N56" s="10">
        <v>15.591559999999999</v>
      </c>
      <c r="O56" s="10">
        <v>17.362966666666669</v>
      </c>
      <c r="P56" s="10">
        <v>18.628257142857148</v>
      </c>
      <c r="Q56" s="10">
        <v>19.600574999999999</v>
      </c>
      <c r="R56" s="10">
        <v>21.038459999999997</v>
      </c>
      <c r="S56" s="10">
        <v>21.997049999999998</v>
      </c>
      <c r="T56" s="10">
        <v>23.195287499999999</v>
      </c>
      <c r="U56" s="10">
        <v>23.91423</v>
      </c>
      <c r="V56" s="10">
        <v>24.084495</v>
      </c>
      <c r="W56" s="8" t="str">
        <f t="shared" si="0"/>
        <v>St. Gall</v>
      </c>
    </row>
    <row r="57" spans="1:23" ht="18.899999999999999" customHeight="1">
      <c r="A57" s="24" t="str">
        <f>'Page 9'!$A$33</f>
        <v>Chur</v>
      </c>
      <c r="B57" s="10">
        <v>0</v>
      </c>
      <c r="C57" s="10">
        <v>0</v>
      </c>
      <c r="D57" s="10">
        <v>0.25459999999999994</v>
      </c>
      <c r="E57" s="10">
        <v>1.5333428571428571</v>
      </c>
      <c r="F57" s="10">
        <v>2.9948999999999995</v>
      </c>
      <c r="G57" s="10">
        <v>4.3683999999999994</v>
      </c>
      <c r="H57" s="10">
        <v>5.5073999999999996</v>
      </c>
      <c r="I57" s="10">
        <v>6.9847499999999991</v>
      </c>
      <c r="J57" s="10">
        <v>8.1749571428571421</v>
      </c>
      <c r="K57" s="10">
        <v>9.1907249999999987</v>
      </c>
      <c r="L57" s="10">
        <v>10.255466666666663</v>
      </c>
      <c r="M57" s="10">
        <v>11.197709999999999</v>
      </c>
      <c r="N57" s="10">
        <v>12.868823999999998</v>
      </c>
      <c r="O57" s="10">
        <v>14.075359999999998</v>
      </c>
      <c r="P57" s="10">
        <v>14.953251428571429</v>
      </c>
      <c r="Q57" s="10">
        <v>15.664934999999996</v>
      </c>
      <c r="R57" s="10">
        <v>17.030327999999997</v>
      </c>
      <c r="S57" s="10">
        <v>17.943939999999998</v>
      </c>
      <c r="T57" s="10">
        <v>19.090477499999999</v>
      </c>
      <c r="U57" s="10">
        <v>19.814981999999997</v>
      </c>
      <c r="V57" s="10">
        <v>21.440267999999996</v>
      </c>
      <c r="W57" s="8" t="str">
        <f t="shared" si="0"/>
        <v>Chur</v>
      </c>
    </row>
    <row r="58" spans="1:23" ht="18.899999999999999" customHeight="1">
      <c r="A58" s="24" t="str">
        <f>'Page 9'!$A$34</f>
        <v>Aarau</v>
      </c>
      <c r="B58" s="10">
        <v>5.6000000000000008E-2</v>
      </c>
      <c r="C58" s="10">
        <v>1.1467999999999998</v>
      </c>
      <c r="D58" s="10">
        <v>1.971166666666667</v>
      </c>
      <c r="E58" s="10">
        <v>2.8415714285714286</v>
      </c>
      <c r="F58" s="10">
        <v>3.8080000000000003</v>
      </c>
      <c r="G58" s="10">
        <v>4.5098888888888879</v>
      </c>
      <c r="H58" s="10">
        <v>5.1788999999999996</v>
      </c>
      <c r="I58" s="10">
        <v>6.4810833333333333</v>
      </c>
      <c r="J58" s="10">
        <v>7.6032142857142855</v>
      </c>
      <c r="K58" s="10">
        <v>8.6128125000000004</v>
      </c>
      <c r="L58" s="10">
        <v>9.5971666666666682</v>
      </c>
      <c r="M58" s="10">
        <v>10.429450000000001</v>
      </c>
      <c r="N58" s="10">
        <v>12.17844</v>
      </c>
      <c r="O58" s="10">
        <v>13.553500000000001</v>
      </c>
      <c r="P58" s="10">
        <v>14.657285714285715</v>
      </c>
      <c r="Q58" s="10">
        <v>15.485125</v>
      </c>
      <c r="R58" s="10">
        <v>16.8233</v>
      </c>
      <c r="S58" s="10">
        <v>17.752749999999999</v>
      </c>
      <c r="T58" s="10">
        <v>19.099362500000002</v>
      </c>
      <c r="U58" s="10">
        <v>19.98349</v>
      </c>
      <c r="V58" s="10">
        <v>22.128064999999999</v>
      </c>
      <c r="W58" s="8" t="str">
        <f t="shared" si="0"/>
        <v>Aarau</v>
      </c>
    </row>
    <row r="59" spans="1:23" ht="18.899999999999999" customHeight="1">
      <c r="A59" s="24" t="str">
        <f>'Page 9'!$A$35</f>
        <v>Frauenfeld</v>
      </c>
      <c r="B59" s="215">
        <v>0</v>
      </c>
      <c r="C59" s="215">
        <v>0</v>
      </c>
      <c r="D59" s="215">
        <v>0.33466666666666672</v>
      </c>
      <c r="E59" s="215">
        <v>1.4507142857142858</v>
      </c>
      <c r="F59" s="215">
        <v>2.7417500000000001</v>
      </c>
      <c r="G59" s="215">
        <v>4.3648888888888893</v>
      </c>
      <c r="H59" s="215">
        <v>5.5471000000000004</v>
      </c>
      <c r="I59" s="215">
        <v>7.2482499999999987</v>
      </c>
      <c r="J59" s="215">
        <v>8.4974999999999987</v>
      </c>
      <c r="K59" s="215">
        <v>9.5906249999999993</v>
      </c>
      <c r="L59" s="215">
        <v>10.564833333333331</v>
      </c>
      <c r="M59" s="215">
        <v>11.35615</v>
      </c>
      <c r="N59" s="215">
        <v>12.918840000000001</v>
      </c>
      <c r="O59" s="215">
        <v>14.0207</v>
      </c>
      <c r="P59" s="215">
        <v>14.877857142857142</v>
      </c>
      <c r="Q59" s="215">
        <v>15.633749999999999</v>
      </c>
      <c r="R59" s="215">
        <v>16.692</v>
      </c>
      <c r="S59" s="215">
        <v>17.397499999999997</v>
      </c>
      <c r="T59" s="215">
        <v>18.6065</v>
      </c>
      <c r="U59" s="215">
        <v>19.3492</v>
      </c>
      <c r="V59" s="215">
        <v>20.834600000000002</v>
      </c>
      <c r="W59" s="8" t="str">
        <f t="shared" si="0"/>
        <v>Frauenfeld</v>
      </c>
    </row>
    <row r="60" spans="1:23" ht="18.899999999999999" customHeight="1">
      <c r="A60" s="24" t="str">
        <f>'Page 9'!$A$36</f>
        <v>Bellinzona</v>
      </c>
      <c r="B60" s="10">
        <v>0.2</v>
      </c>
      <c r="C60" s="10">
        <v>0.16</v>
      </c>
      <c r="D60" s="10">
        <v>0.13333333333333333</v>
      </c>
      <c r="E60" s="10">
        <v>1.0091428571428571</v>
      </c>
      <c r="F60" s="10">
        <v>1.5337499999999999</v>
      </c>
      <c r="G60" s="10">
        <v>1.982</v>
      </c>
      <c r="H60" s="10">
        <v>2.5826000000000007</v>
      </c>
      <c r="I60" s="10">
        <v>4.0758333333333336</v>
      </c>
      <c r="J60" s="10">
        <v>5.9169999999999989</v>
      </c>
      <c r="K60" s="10">
        <v>7.6066249999999984</v>
      </c>
      <c r="L60" s="10">
        <v>8.9827777777777786</v>
      </c>
      <c r="M60" s="10">
        <v>10.274200000000002</v>
      </c>
      <c r="N60" s="10">
        <v>13.154120000000002</v>
      </c>
      <c r="O60" s="10">
        <v>14.952866666666671</v>
      </c>
      <c r="P60" s="10">
        <v>16.414514285714287</v>
      </c>
      <c r="Q60" s="10">
        <v>17.609925000000004</v>
      </c>
      <c r="R60" s="10">
        <v>19.555659999999996</v>
      </c>
      <c r="S60" s="10">
        <v>21.023183333333336</v>
      </c>
      <c r="T60" s="10">
        <v>23.019112499999999</v>
      </c>
      <c r="U60" s="10">
        <v>24.22551</v>
      </c>
      <c r="V60" s="10">
        <v>26.726635000000005</v>
      </c>
      <c r="W60" s="8" t="str">
        <f t="shared" si="0"/>
        <v>Bellinzona</v>
      </c>
    </row>
    <row r="61" spans="1:23" ht="18.899999999999999" customHeight="1">
      <c r="A61" s="24" t="str">
        <f>'Page 9'!$A$37</f>
        <v>Lausanne</v>
      </c>
      <c r="B61" s="215">
        <v>0</v>
      </c>
      <c r="C61" s="215">
        <v>0</v>
      </c>
      <c r="D61" s="215">
        <v>0.11683333333333333</v>
      </c>
      <c r="E61" s="215">
        <v>1.4892857142857143</v>
      </c>
      <c r="F61" s="215">
        <v>3.49</v>
      </c>
      <c r="G61" s="215">
        <v>5.6733333333333329</v>
      </c>
      <c r="H61" s="215">
        <v>7.859799999999999</v>
      </c>
      <c r="I61" s="215">
        <v>11.177</v>
      </c>
      <c r="J61" s="215">
        <v>13.067785714285716</v>
      </c>
      <c r="K61" s="215">
        <v>13.864937500000002</v>
      </c>
      <c r="L61" s="215">
        <v>14.637888888888892</v>
      </c>
      <c r="M61" s="215">
        <v>15.254200000000001</v>
      </c>
      <c r="N61" s="215">
        <v>16.724880000000002</v>
      </c>
      <c r="O61" s="215">
        <v>18.236966666666664</v>
      </c>
      <c r="P61" s="215">
        <v>19.445285714285713</v>
      </c>
      <c r="Q61" s="215">
        <v>20.530550000000002</v>
      </c>
      <c r="R61" s="215">
        <v>22.27384</v>
      </c>
      <c r="S61" s="215">
        <v>23.692083333333333</v>
      </c>
      <c r="T61" s="215">
        <v>25.885349999999995</v>
      </c>
      <c r="U61" s="215">
        <v>27.6142</v>
      </c>
      <c r="V61" s="215">
        <v>29.783999999999999</v>
      </c>
      <c r="W61" s="8" t="str">
        <f t="shared" si="0"/>
        <v>Lausanne</v>
      </c>
    </row>
    <row r="62" spans="1:23" ht="18.899999999999999" customHeight="1">
      <c r="A62" s="24" t="str">
        <f>'Page 9'!$A$38</f>
        <v>Sion</v>
      </c>
      <c r="B62" s="10">
        <v>0.12</v>
      </c>
      <c r="C62" s="10">
        <v>1.9929999999999997</v>
      </c>
      <c r="D62" s="10">
        <v>3.1836666666666673</v>
      </c>
      <c r="E62" s="10">
        <v>4.1075714285714282</v>
      </c>
      <c r="F62" s="10">
        <v>4.8657500000000002</v>
      </c>
      <c r="G62" s="10">
        <v>5.6465555555555564</v>
      </c>
      <c r="H62" s="10">
        <v>6.234799999999999</v>
      </c>
      <c r="I62" s="10">
        <v>7.3964999999999987</v>
      </c>
      <c r="J62" s="10">
        <v>8.3841428571428587</v>
      </c>
      <c r="K62" s="10">
        <v>9.2920000000000016</v>
      </c>
      <c r="L62" s="10">
        <v>10.105833333333335</v>
      </c>
      <c r="M62" s="10">
        <v>10.909750000000001</v>
      </c>
      <c r="N62" s="10">
        <v>12.797160000000002</v>
      </c>
      <c r="O62" s="10">
        <v>15.505200000000002</v>
      </c>
      <c r="P62" s="10">
        <v>17.308714285714284</v>
      </c>
      <c r="Q62" s="10">
        <v>18.398924999999998</v>
      </c>
      <c r="R62" s="10">
        <v>19.911239999999999</v>
      </c>
      <c r="S62" s="10">
        <v>21.063333333333333</v>
      </c>
      <c r="T62" s="10">
        <v>22.580950000000001</v>
      </c>
      <c r="U62" s="10">
        <v>23.130759999999999</v>
      </c>
      <c r="V62" s="10">
        <v>24.23038</v>
      </c>
      <c r="W62" s="8" t="str">
        <f t="shared" si="0"/>
        <v>Sion</v>
      </c>
    </row>
    <row r="63" spans="1:23" ht="18.899999999999999" customHeight="1">
      <c r="A63" s="24" t="str">
        <f>'Page 9'!$A$39</f>
        <v>Neuchâtel</v>
      </c>
      <c r="B63" s="10">
        <v>1.3852499999999999</v>
      </c>
      <c r="C63" s="10">
        <v>2.3355999999999999</v>
      </c>
      <c r="D63" s="10">
        <v>3.2286666666666664</v>
      </c>
      <c r="E63" s="10">
        <v>4.717428571428572</v>
      </c>
      <c r="F63" s="10">
        <v>5.9237500000000001</v>
      </c>
      <c r="G63" s="10">
        <v>6.6789999999999985</v>
      </c>
      <c r="H63" s="10">
        <v>7.4926000000000004</v>
      </c>
      <c r="I63" s="10">
        <v>9.7924166666666679</v>
      </c>
      <c r="J63" s="10">
        <v>12.427785714285715</v>
      </c>
      <c r="K63" s="10">
        <v>13.995312500000001</v>
      </c>
      <c r="L63" s="10">
        <v>15.184722222222222</v>
      </c>
      <c r="M63" s="10">
        <v>16.165599999999998</v>
      </c>
      <c r="N63" s="10">
        <v>18.132239999999999</v>
      </c>
      <c r="O63" s="10">
        <v>19.654033333333331</v>
      </c>
      <c r="P63" s="10">
        <v>20.934942857142854</v>
      </c>
      <c r="Q63" s="10">
        <v>22.060700000000001</v>
      </c>
      <c r="R63" s="10">
        <v>23.895759999999999</v>
      </c>
      <c r="S63" s="10">
        <v>25.176749999999998</v>
      </c>
      <c r="T63" s="10">
        <v>26.489012500000005</v>
      </c>
      <c r="U63" s="10">
        <v>26.701210000000003</v>
      </c>
      <c r="V63" s="10">
        <v>27.125604999999997</v>
      </c>
      <c r="W63" s="8" t="str">
        <f t="shared" si="0"/>
        <v>Neuchâtel</v>
      </c>
    </row>
    <row r="64" spans="1:23" ht="18.899999999999999" customHeight="1">
      <c r="A64" s="24" t="str">
        <f>'Page 9'!$A$40</f>
        <v>Geneva</v>
      </c>
      <c r="B64" s="10">
        <v>0.125</v>
      </c>
      <c r="C64" s="10">
        <v>0.1</v>
      </c>
      <c r="D64" s="10">
        <v>8.3333333333333343E-2</v>
      </c>
      <c r="E64" s="10">
        <v>7.1428571428571425E-2</v>
      </c>
      <c r="F64" s="10">
        <v>6.25E-2</v>
      </c>
      <c r="G64" s="10">
        <v>5.5555555555555552E-2</v>
      </c>
      <c r="H64" s="10">
        <v>0.05</v>
      </c>
      <c r="I64" s="10">
        <v>0.73758333333333337</v>
      </c>
      <c r="J64" s="10">
        <v>3.3034285714285718</v>
      </c>
      <c r="K64" s="10">
        <v>5.6475</v>
      </c>
      <c r="L64" s="10">
        <v>7.952055555555555</v>
      </c>
      <c r="M64" s="10">
        <v>10.083600000000001</v>
      </c>
      <c r="N64" s="10">
        <v>13.66356</v>
      </c>
      <c r="O64" s="10">
        <v>15.732133333333332</v>
      </c>
      <c r="P64" s="10">
        <v>17.283428571428573</v>
      </c>
      <c r="Q64" s="10">
        <v>18.490974999999999</v>
      </c>
      <c r="R64" s="10">
        <v>20.18158</v>
      </c>
      <c r="S64" s="10">
        <v>21.440533333333335</v>
      </c>
      <c r="T64" s="10">
        <v>23.209562500000001</v>
      </c>
      <c r="U64" s="10">
        <v>24.498800000000003</v>
      </c>
      <c r="V64" s="10">
        <v>28.195830000000004</v>
      </c>
      <c r="W64" s="8" t="str">
        <f t="shared" si="0"/>
        <v>Geneva</v>
      </c>
    </row>
    <row r="65" spans="1:23" ht="18.899999999999999" customHeight="1">
      <c r="A65" s="24" t="str">
        <f>'Page 9'!$A$41</f>
        <v>Delémont</v>
      </c>
      <c r="B65" s="215">
        <v>0</v>
      </c>
      <c r="C65" s="215">
        <v>0</v>
      </c>
      <c r="D65" s="215">
        <v>0</v>
      </c>
      <c r="E65" s="215">
        <v>0.55028571428571427</v>
      </c>
      <c r="F65" s="215">
        <v>1.68875</v>
      </c>
      <c r="G65" s="215">
        <v>3.9304444444444449</v>
      </c>
      <c r="H65" s="215">
        <v>6.2411999999999992</v>
      </c>
      <c r="I65" s="215">
        <v>9.4389166666666675</v>
      </c>
      <c r="J65" s="215">
        <v>11.159857142857142</v>
      </c>
      <c r="K65" s="215">
        <v>12.4505625</v>
      </c>
      <c r="L65" s="215">
        <v>13.454499999999999</v>
      </c>
      <c r="M65" s="215">
        <v>14.484299999999999</v>
      </c>
      <c r="N65" s="215">
        <v>16.561239999999998</v>
      </c>
      <c r="O65" s="215">
        <v>17.945899999999998</v>
      </c>
      <c r="P65" s="215">
        <v>18.934914285714285</v>
      </c>
      <c r="Q65" s="215">
        <v>19.741899999999998</v>
      </c>
      <c r="R65" s="215">
        <v>21.73312</v>
      </c>
      <c r="S65" s="215">
        <v>23.060600000000004</v>
      </c>
      <c r="T65" s="215">
        <v>24.7199375</v>
      </c>
      <c r="U65" s="215">
        <v>25.797750000000004</v>
      </c>
      <c r="V65" s="215">
        <v>27.987085</v>
      </c>
      <c r="W65" s="8" t="str">
        <f t="shared" si="0"/>
        <v>Delémont</v>
      </c>
    </row>
    <row r="66" spans="1:23" ht="18.899999999999999" customHeight="1">
      <c r="A66" s="24"/>
      <c r="B66" s="11"/>
      <c r="C66" s="11"/>
      <c r="D66" s="11"/>
      <c r="E66" s="11"/>
      <c r="F66" s="11"/>
      <c r="G66" s="11"/>
      <c r="H66" s="11"/>
      <c r="I66" s="11"/>
      <c r="J66" s="11"/>
      <c r="K66" s="11"/>
      <c r="L66" s="11"/>
      <c r="M66" s="11"/>
      <c r="N66" s="11"/>
      <c r="O66" s="11"/>
      <c r="P66" s="11"/>
      <c r="Q66" s="11"/>
      <c r="R66" s="11"/>
      <c r="S66" s="11"/>
      <c r="T66" s="11"/>
      <c r="U66" s="11"/>
      <c r="V66" s="11"/>
      <c r="W66" s="8"/>
    </row>
    <row r="67" spans="1:23" ht="18.899999999999999" customHeight="1">
      <c r="A67" s="24" t="str">
        <f>'Page 9'!$A$43</f>
        <v>Direct federal tax</v>
      </c>
      <c r="B67" s="215">
        <v>0</v>
      </c>
      <c r="C67" s="215">
        <v>0</v>
      </c>
      <c r="D67" s="215">
        <v>0</v>
      </c>
      <c r="E67" s="215">
        <v>0</v>
      </c>
      <c r="F67" s="215">
        <v>9.5000000000000001E-2</v>
      </c>
      <c r="G67" s="215">
        <v>0.19555555555555554</v>
      </c>
      <c r="H67" s="215">
        <v>0.27599999999999997</v>
      </c>
      <c r="I67" s="215">
        <v>0.41666666666666669</v>
      </c>
      <c r="J67" s="215">
        <v>0.69571428571428573</v>
      </c>
      <c r="K67" s="215">
        <v>0.98375000000000012</v>
      </c>
      <c r="L67" s="215">
        <v>1.2833333333333334</v>
      </c>
      <c r="M67" s="215">
        <v>1.5730000000000002</v>
      </c>
      <c r="N67" s="215">
        <v>2.3872</v>
      </c>
      <c r="O67" s="215">
        <v>3.3826666666666663</v>
      </c>
      <c r="P67" s="215">
        <v>4.7342857142857149</v>
      </c>
      <c r="Q67" s="215">
        <v>5.7675000000000001</v>
      </c>
      <c r="R67" s="215">
        <v>7.2139999999999995</v>
      </c>
      <c r="S67" s="215">
        <v>8.1783333333333328</v>
      </c>
      <c r="T67" s="215">
        <v>9.3837500000000009</v>
      </c>
      <c r="U67" s="215">
        <v>10.106999999999999</v>
      </c>
      <c r="V67" s="215">
        <v>11.409050000000001</v>
      </c>
      <c r="W67" s="8" t="str">
        <f t="shared" si="0"/>
        <v>Direct federal tax</v>
      </c>
    </row>
    <row r="68" spans="1:23" ht="18.899999999999999" customHeight="1">
      <c r="A68" s="4"/>
      <c r="B68" s="12"/>
      <c r="C68" s="12"/>
      <c r="D68" s="12"/>
      <c r="E68" s="12"/>
      <c r="F68" s="12"/>
      <c r="G68" s="12"/>
      <c r="H68" s="12"/>
      <c r="I68" s="12"/>
      <c r="J68" s="12"/>
      <c r="K68" s="12"/>
      <c r="L68" s="12"/>
    </row>
    <row r="69" spans="1:23" ht="18.899999999999999" customHeight="1">
      <c r="A69" s="4"/>
      <c r="B69" s="12"/>
      <c r="C69" s="12"/>
      <c r="D69" s="12"/>
      <c r="E69" s="12"/>
      <c r="F69" s="12"/>
      <c r="G69" s="12"/>
      <c r="H69" s="12"/>
      <c r="I69" s="12"/>
      <c r="J69" s="12"/>
      <c r="K69" s="12"/>
      <c r="L69" s="12"/>
    </row>
    <row r="70" spans="1:23" ht="18.899999999999999" customHeight="1">
      <c r="B70" s="13"/>
      <c r="C70" s="13"/>
      <c r="D70" s="13"/>
      <c r="E70" s="13"/>
      <c r="F70" s="13"/>
      <c r="G70" s="13"/>
      <c r="H70" s="13"/>
      <c r="I70" s="13"/>
      <c r="J70" s="13"/>
      <c r="K70" s="13"/>
      <c r="L70" s="13"/>
    </row>
    <row r="71" spans="1:23" ht="18.899999999999999" customHeight="1">
      <c r="B71" s="13"/>
      <c r="C71" s="13"/>
      <c r="D71" s="13"/>
      <c r="E71" s="13"/>
      <c r="F71" s="13"/>
      <c r="G71" s="13"/>
      <c r="H71" s="13"/>
      <c r="I71" s="13"/>
      <c r="J71" s="13"/>
      <c r="K71" s="13"/>
      <c r="L71" s="13"/>
    </row>
    <row r="72" spans="1:23" ht="18.899999999999999" customHeight="1">
      <c r="B72" s="13"/>
      <c r="C72" s="13"/>
      <c r="D72" s="13"/>
      <c r="E72" s="13"/>
      <c r="F72" s="13"/>
      <c r="G72" s="13"/>
      <c r="H72" s="13"/>
      <c r="I72" s="13"/>
      <c r="J72" s="13"/>
      <c r="K72" s="13"/>
      <c r="L72" s="13"/>
    </row>
    <row r="73" spans="1:23" ht="18.899999999999999" customHeight="1">
      <c r="B73" s="13"/>
      <c r="C73" s="13"/>
      <c r="D73" s="13"/>
      <c r="E73" s="13"/>
      <c r="F73" s="13"/>
      <c r="G73" s="13"/>
      <c r="H73" s="13"/>
      <c r="I73" s="13"/>
      <c r="J73" s="13"/>
      <c r="K73" s="13"/>
      <c r="L73" s="13"/>
    </row>
    <row r="74" spans="1:23" ht="18.899999999999999" customHeight="1">
      <c r="B74" s="13"/>
      <c r="C74" s="13"/>
      <c r="D74" s="13"/>
      <c r="E74" s="13"/>
      <c r="F74" s="13"/>
      <c r="G74" s="13"/>
      <c r="H74" s="13"/>
      <c r="I74" s="13"/>
      <c r="J74" s="13"/>
      <c r="K74" s="13"/>
      <c r="L74" s="13"/>
    </row>
    <row r="75" spans="1:23" ht="18.899999999999999" customHeight="1">
      <c r="B75" s="13"/>
      <c r="C75" s="13"/>
      <c r="D75" s="13"/>
      <c r="E75" s="13"/>
      <c r="F75" s="13"/>
      <c r="G75" s="13"/>
      <c r="H75" s="13"/>
      <c r="I75" s="13"/>
      <c r="J75" s="13"/>
      <c r="K75" s="13"/>
      <c r="L75" s="13"/>
    </row>
    <row r="76" spans="1:23" ht="18.899999999999999" customHeight="1">
      <c r="B76" s="13"/>
      <c r="C76" s="13"/>
      <c r="D76" s="13"/>
      <c r="E76" s="13"/>
      <c r="F76" s="13"/>
      <c r="G76" s="13"/>
      <c r="H76" s="13"/>
      <c r="I76" s="13"/>
      <c r="J76" s="13"/>
      <c r="K76" s="13"/>
      <c r="L76" s="13"/>
    </row>
    <row r="77" spans="1:23" ht="18.899999999999999" customHeight="1">
      <c r="B77" s="13"/>
      <c r="C77" s="13"/>
      <c r="D77" s="13"/>
      <c r="E77" s="13"/>
      <c r="F77" s="13"/>
      <c r="G77" s="13"/>
      <c r="H77" s="13"/>
      <c r="I77" s="13"/>
      <c r="J77" s="13"/>
      <c r="K77" s="13"/>
      <c r="L77" s="13"/>
    </row>
    <row r="78" spans="1:23" ht="18.899999999999999" customHeight="1">
      <c r="B78" s="13"/>
      <c r="C78" s="13"/>
      <c r="D78" s="13"/>
      <c r="E78" s="13"/>
      <c r="F78" s="13"/>
      <c r="G78" s="13"/>
      <c r="H78" s="13"/>
      <c r="I78" s="13"/>
      <c r="J78" s="13"/>
      <c r="K78" s="13"/>
      <c r="L78" s="13"/>
    </row>
    <row r="79" spans="1:23" ht="18.899999999999999" customHeight="1">
      <c r="B79" s="13"/>
      <c r="C79" s="13"/>
      <c r="D79" s="13"/>
      <c r="E79" s="13"/>
      <c r="F79" s="13"/>
      <c r="G79" s="13"/>
      <c r="H79" s="13"/>
      <c r="I79" s="13"/>
      <c r="J79" s="13"/>
      <c r="K79" s="13"/>
      <c r="L79" s="13"/>
    </row>
    <row r="80" spans="1:23" ht="18.899999999999999" customHeight="1">
      <c r="B80" s="13"/>
      <c r="C80" s="13"/>
      <c r="D80" s="13"/>
      <c r="E80" s="13"/>
      <c r="F80" s="13"/>
      <c r="G80" s="13"/>
      <c r="H80" s="13"/>
      <c r="I80" s="13"/>
      <c r="J80" s="13"/>
      <c r="K80" s="13"/>
      <c r="L80" s="13"/>
    </row>
    <row r="81" spans="2:12">
      <c r="B81" s="13"/>
      <c r="C81" s="13"/>
      <c r="D81" s="13"/>
      <c r="E81" s="13"/>
      <c r="F81" s="13"/>
      <c r="G81" s="13"/>
      <c r="H81" s="13"/>
      <c r="I81" s="13"/>
      <c r="J81" s="13"/>
      <c r="K81" s="13"/>
      <c r="L81" s="13"/>
    </row>
    <row r="82" spans="2:12">
      <c r="B82" s="13"/>
      <c r="C82" s="13"/>
      <c r="D82" s="13"/>
      <c r="E82" s="13"/>
      <c r="F82" s="13"/>
      <c r="G82" s="13"/>
      <c r="H82" s="13"/>
      <c r="I82" s="13"/>
      <c r="J82" s="13"/>
      <c r="K82" s="13"/>
      <c r="L82" s="13"/>
    </row>
    <row r="83" spans="2:12">
      <c r="B83" s="13"/>
      <c r="C83" s="13"/>
      <c r="D83" s="13"/>
      <c r="E83" s="13"/>
      <c r="F83" s="13"/>
      <c r="G83" s="13"/>
      <c r="H83" s="13"/>
      <c r="I83" s="13"/>
      <c r="J83" s="13"/>
      <c r="K83" s="13"/>
      <c r="L83" s="13"/>
    </row>
    <row r="84" spans="2:12">
      <c r="B84" s="13"/>
      <c r="C84" s="13"/>
      <c r="D84" s="13"/>
      <c r="E84" s="13"/>
      <c r="F84" s="13"/>
      <c r="G84" s="13"/>
      <c r="H84" s="13"/>
      <c r="I84" s="13"/>
      <c r="J84" s="13"/>
      <c r="K84" s="13"/>
      <c r="L84" s="13"/>
    </row>
    <row r="85" spans="2:12">
      <c r="B85" s="13"/>
      <c r="C85" s="13"/>
      <c r="D85" s="13"/>
      <c r="E85" s="13"/>
      <c r="F85" s="13"/>
      <c r="G85" s="13"/>
      <c r="H85" s="13"/>
      <c r="I85" s="13"/>
      <c r="J85" s="13"/>
      <c r="K85" s="13"/>
      <c r="L85" s="13"/>
    </row>
    <row r="86" spans="2:12">
      <c r="B86" s="13"/>
      <c r="C86" s="13"/>
      <c r="D86" s="13"/>
      <c r="E86" s="13"/>
      <c r="F86" s="13"/>
      <c r="G86" s="13"/>
      <c r="H86" s="13"/>
      <c r="I86" s="13"/>
      <c r="J86" s="13"/>
      <c r="K86" s="13"/>
      <c r="L86" s="13"/>
    </row>
    <row r="87" spans="2:12">
      <c r="B87" s="13"/>
      <c r="C87" s="13"/>
      <c r="D87" s="13"/>
      <c r="E87" s="13"/>
      <c r="F87" s="13"/>
      <c r="G87" s="13"/>
      <c r="H87" s="13"/>
      <c r="I87" s="13"/>
      <c r="J87" s="13"/>
      <c r="K87" s="13"/>
      <c r="L87" s="13"/>
    </row>
    <row r="88" spans="2:12">
      <c r="B88" s="13"/>
      <c r="C88" s="13"/>
      <c r="D88" s="13"/>
      <c r="E88" s="13"/>
      <c r="F88" s="13"/>
      <c r="G88" s="13"/>
      <c r="H88" s="13"/>
      <c r="I88" s="13"/>
      <c r="J88" s="13"/>
      <c r="K88" s="13"/>
      <c r="L88" s="13"/>
    </row>
    <row r="89" spans="2:12">
      <c r="B89" s="13"/>
      <c r="C89" s="13"/>
      <c r="D89" s="13"/>
      <c r="E89" s="13"/>
      <c r="F89" s="13"/>
      <c r="G89" s="13"/>
      <c r="H89" s="13"/>
      <c r="I89" s="13"/>
      <c r="J89" s="13"/>
      <c r="K89" s="13"/>
      <c r="L89" s="13"/>
    </row>
    <row r="90" spans="2:12">
      <c r="B90" s="13"/>
      <c r="C90" s="13"/>
      <c r="D90" s="13"/>
      <c r="E90" s="13"/>
      <c r="F90" s="13"/>
      <c r="G90" s="13"/>
      <c r="H90" s="13"/>
      <c r="I90" s="13"/>
      <c r="J90" s="13"/>
      <c r="K90" s="13"/>
      <c r="L90" s="13"/>
    </row>
    <row r="91" spans="2:12">
      <c r="B91" s="13"/>
      <c r="C91" s="13"/>
      <c r="D91" s="13"/>
      <c r="E91" s="13"/>
      <c r="F91" s="13"/>
      <c r="G91" s="13"/>
      <c r="H91" s="13"/>
      <c r="I91" s="13"/>
      <c r="J91" s="13"/>
      <c r="K91" s="13"/>
      <c r="L91" s="13"/>
    </row>
    <row r="92" spans="2:12">
      <c r="B92" s="13"/>
      <c r="C92" s="13"/>
      <c r="D92" s="13"/>
      <c r="E92" s="13"/>
      <c r="F92" s="13"/>
      <c r="G92" s="13"/>
      <c r="H92" s="13"/>
      <c r="I92" s="13"/>
      <c r="J92" s="13"/>
      <c r="K92" s="13"/>
      <c r="L92" s="13"/>
    </row>
    <row r="93" spans="2:12">
      <c r="B93" s="13"/>
      <c r="C93" s="13"/>
      <c r="D93" s="13"/>
      <c r="E93" s="13"/>
      <c r="F93" s="13"/>
      <c r="G93" s="13"/>
      <c r="H93" s="13"/>
      <c r="I93" s="13"/>
      <c r="J93" s="13"/>
      <c r="K93" s="13"/>
      <c r="L93" s="13"/>
    </row>
    <row r="94" spans="2:12">
      <c r="B94" s="13"/>
      <c r="C94" s="13"/>
      <c r="D94" s="13"/>
      <c r="E94" s="13"/>
      <c r="F94" s="13"/>
      <c r="G94" s="13"/>
      <c r="H94" s="13"/>
      <c r="I94" s="13"/>
      <c r="J94" s="13"/>
      <c r="K94" s="13"/>
      <c r="L94" s="13"/>
    </row>
    <row r="95" spans="2:12">
      <c r="B95" s="13"/>
      <c r="C95" s="13"/>
      <c r="D95" s="13"/>
      <c r="E95" s="13"/>
      <c r="F95" s="13"/>
      <c r="G95" s="13"/>
      <c r="H95" s="13"/>
      <c r="I95" s="13"/>
      <c r="J95" s="13"/>
      <c r="K95" s="13"/>
      <c r="L95" s="13"/>
    </row>
    <row r="96" spans="2:12">
      <c r="B96" s="13"/>
      <c r="C96" s="13"/>
      <c r="D96" s="13"/>
      <c r="E96" s="13"/>
      <c r="F96" s="13"/>
      <c r="G96" s="13"/>
      <c r="H96" s="13"/>
      <c r="I96" s="13"/>
      <c r="J96" s="13"/>
      <c r="K96" s="13"/>
      <c r="L96" s="13"/>
    </row>
    <row r="97" spans="2:12">
      <c r="B97" s="13"/>
      <c r="C97" s="13"/>
      <c r="D97" s="13"/>
      <c r="E97" s="13"/>
      <c r="F97" s="13"/>
      <c r="G97" s="13"/>
      <c r="H97" s="13"/>
      <c r="I97" s="13"/>
      <c r="J97" s="13"/>
      <c r="K97" s="13"/>
      <c r="L97" s="13"/>
    </row>
    <row r="98" spans="2:12">
      <c r="B98" s="13"/>
      <c r="C98" s="13"/>
      <c r="D98" s="13"/>
      <c r="E98" s="13"/>
      <c r="F98" s="13"/>
      <c r="G98" s="13"/>
      <c r="H98" s="13"/>
      <c r="I98" s="13"/>
      <c r="J98" s="13"/>
      <c r="K98" s="13"/>
      <c r="L98" s="13"/>
    </row>
    <row r="99" spans="2:12">
      <c r="B99" s="13"/>
      <c r="C99" s="13"/>
      <c r="D99" s="13"/>
      <c r="E99" s="13"/>
      <c r="F99" s="13"/>
      <c r="G99" s="13"/>
      <c r="H99" s="13"/>
      <c r="I99" s="13"/>
      <c r="J99" s="13"/>
      <c r="K99" s="13"/>
      <c r="L99" s="13"/>
    </row>
    <row r="100" spans="2:12">
      <c r="B100" s="13"/>
      <c r="C100" s="13"/>
      <c r="D100" s="13"/>
      <c r="E100" s="13"/>
      <c r="F100" s="13"/>
      <c r="G100" s="13"/>
      <c r="H100" s="13"/>
      <c r="I100" s="13"/>
      <c r="J100" s="13"/>
      <c r="K100" s="13"/>
      <c r="L100" s="13"/>
    </row>
    <row r="101" spans="2:12">
      <c r="B101" s="13"/>
      <c r="C101" s="13"/>
      <c r="D101" s="13"/>
      <c r="E101" s="13"/>
      <c r="F101" s="13"/>
      <c r="G101" s="13"/>
      <c r="H101" s="13"/>
      <c r="I101" s="13"/>
      <c r="J101" s="13"/>
      <c r="K101" s="13"/>
      <c r="L101" s="13"/>
    </row>
    <row r="102" spans="2:12">
      <c r="B102" s="13"/>
      <c r="C102" s="13"/>
      <c r="D102" s="13"/>
      <c r="E102" s="13"/>
      <c r="F102" s="13"/>
      <c r="G102" s="13"/>
      <c r="H102" s="13"/>
      <c r="I102" s="13"/>
      <c r="J102" s="13"/>
      <c r="K102" s="13"/>
      <c r="L102" s="13"/>
    </row>
    <row r="103" spans="2:12">
      <c r="B103" s="13"/>
      <c r="C103" s="13"/>
      <c r="D103" s="13"/>
      <c r="E103" s="13"/>
      <c r="F103" s="13"/>
      <c r="G103" s="13"/>
      <c r="H103" s="13"/>
      <c r="I103" s="13"/>
      <c r="J103" s="13"/>
      <c r="K103" s="13"/>
      <c r="L103" s="13"/>
    </row>
    <row r="104" spans="2:12">
      <c r="B104" s="13"/>
      <c r="C104" s="13"/>
      <c r="D104" s="13"/>
      <c r="E104" s="13"/>
      <c r="F104" s="13"/>
      <c r="G104" s="13"/>
      <c r="H104" s="13"/>
      <c r="I104" s="13"/>
      <c r="J104" s="13"/>
      <c r="K104" s="13"/>
      <c r="L104" s="13"/>
    </row>
    <row r="105" spans="2:12">
      <c r="B105" s="13"/>
      <c r="C105" s="13"/>
      <c r="D105" s="13"/>
      <c r="E105" s="13"/>
      <c r="F105" s="13"/>
      <c r="G105" s="13"/>
      <c r="H105" s="13"/>
      <c r="I105" s="13"/>
      <c r="J105" s="13"/>
      <c r="K105" s="13"/>
      <c r="L105" s="13"/>
    </row>
    <row r="106" spans="2:12">
      <c r="B106" s="13"/>
      <c r="C106" s="13"/>
      <c r="D106" s="13"/>
      <c r="E106" s="13"/>
      <c r="F106" s="13"/>
      <c r="G106" s="13"/>
      <c r="H106" s="13"/>
      <c r="I106" s="13"/>
      <c r="J106" s="13"/>
      <c r="K106" s="13"/>
      <c r="L106" s="13"/>
    </row>
    <row r="107" spans="2:12">
      <c r="B107" s="13"/>
      <c r="C107" s="13"/>
      <c r="D107" s="13"/>
      <c r="E107" s="13"/>
      <c r="F107" s="13"/>
      <c r="G107" s="13"/>
      <c r="H107" s="13"/>
      <c r="I107" s="13"/>
      <c r="J107" s="13"/>
      <c r="K107" s="13"/>
      <c r="L107" s="13"/>
    </row>
    <row r="108" spans="2:12">
      <c r="B108" s="13"/>
      <c r="C108" s="13"/>
      <c r="D108" s="13"/>
      <c r="E108" s="13"/>
      <c r="F108" s="13"/>
      <c r="G108" s="13"/>
      <c r="H108" s="13"/>
      <c r="I108" s="13"/>
      <c r="J108" s="13"/>
      <c r="K108" s="13"/>
      <c r="L108" s="13"/>
    </row>
    <row r="109" spans="2:12">
      <c r="B109" s="13"/>
      <c r="C109" s="13"/>
      <c r="D109" s="13"/>
      <c r="E109" s="13"/>
      <c r="F109" s="13"/>
      <c r="G109" s="13"/>
      <c r="H109" s="13"/>
      <c r="I109" s="13"/>
      <c r="J109" s="13"/>
      <c r="K109" s="13"/>
      <c r="L109" s="13"/>
    </row>
    <row r="110" spans="2:12">
      <c r="B110" s="13"/>
      <c r="C110" s="13"/>
      <c r="D110" s="13"/>
      <c r="E110" s="13"/>
      <c r="F110" s="13"/>
      <c r="G110" s="13"/>
      <c r="H110" s="13"/>
      <c r="I110" s="13"/>
      <c r="J110" s="13"/>
      <c r="K110" s="13"/>
      <c r="L110" s="13"/>
    </row>
    <row r="111" spans="2:12">
      <c r="B111" s="13"/>
      <c r="C111" s="13"/>
      <c r="D111" s="13"/>
      <c r="E111" s="13"/>
      <c r="F111" s="13"/>
      <c r="G111" s="13"/>
      <c r="H111" s="13"/>
      <c r="I111" s="13"/>
      <c r="J111" s="13"/>
      <c r="K111" s="13"/>
      <c r="L111" s="13"/>
    </row>
    <row r="112" spans="2:12">
      <c r="B112" s="13"/>
      <c r="C112" s="13"/>
      <c r="D112" s="13"/>
      <c r="E112" s="13"/>
      <c r="F112" s="13"/>
      <c r="G112" s="13"/>
      <c r="H112" s="13"/>
      <c r="I112" s="13"/>
      <c r="J112" s="13"/>
      <c r="K112" s="13"/>
      <c r="L112" s="13"/>
    </row>
    <row r="113" spans="2:12">
      <c r="B113" s="13"/>
      <c r="C113" s="13"/>
      <c r="D113" s="13"/>
      <c r="E113" s="13"/>
      <c r="F113" s="13"/>
      <c r="G113" s="13"/>
      <c r="H113" s="13"/>
      <c r="I113" s="13"/>
      <c r="J113" s="13"/>
      <c r="K113" s="13"/>
      <c r="L113" s="13"/>
    </row>
    <row r="114" spans="2:12">
      <c r="B114" s="13"/>
      <c r="C114" s="13"/>
      <c r="D114" s="13"/>
      <c r="E114" s="13"/>
      <c r="F114" s="13"/>
      <c r="G114" s="13"/>
      <c r="H114" s="13"/>
      <c r="I114" s="13"/>
      <c r="J114" s="13"/>
      <c r="K114" s="13"/>
      <c r="L114" s="13"/>
    </row>
    <row r="115" spans="2:12">
      <c r="B115" s="13"/>
      <c r="C115" s="13"/>
      <c r="D115" s="13"/>
      <c r="E115" s="13"/>
      <c r="F115" s="13"/>
      <c r="G115" s="13"/>
      <c r="H115" s="13"/>
      <c r="I115" s="13"/>
      <c r="J115" s="13"/>
      <c r="K115" s="13"/>
      <c r="L115" s="13"/>
    </row>
    <row r="116" spans="2:12">
      <c r="B116" s="13"/>
      <c r="C116" s="13"/>
      <c r="D116" s="13"/>
      <c r="E116" s="13"/>
      <c r="F116" s="13"/>
      <c r="G116" s="13"/>
      <c r="H116" s="13"/>
      <c r="I116" s="13"/>
      <c r="J116" s="13"/>
      <c r="K116" s="13"/>
      <c r="L116" s="13"/>
    </row>
    <row r="117" spans="2:12">
      <c r="B117" s="13"/>
      <c r="C117" s="13"/>
      <c r="D117" s="13"/>
      <c r="E117" s="13"/>
      <c r="F117" s="13"/>
      <c r="G117" s="13"/>
      <c r="H117" s="13"/>
      <c r="I117" s="13"/>
      <c r="J117" s="13"/>
      <c r="K117" s="13"/>
      <c r="L117" s="13"/>
    </row>
    <row r="118" spans="2:12">
      <c r="B118" s="13"/>
      <c r="C118" s="13"/>
      <c r="D118" s="13"/>
      <c r="E118" s="13"/>
      <c r="F118" s="13"/>
      <c r="G118" s="13"/>
      <c r="H118" s="13"/>
      <c r="I118" s="13"/>
      <c r="J118" s="13"/>
      <c r="K118" s="13"/>
      <c r="L118" s="13"/>
    </row>
    <row r="119" spans="2:12">
      <c r="B119" s="13"/>
      <c r="C119" s="13"/>
      <c r="D119" s="13"/>
      <c r="E119" s="13"/>
      <c r="F119" s="13"/>
      <c r="G119" s="13"/>
      <c r="H119" s="13"/>
      <c r="I119" s="13"/>
      <c r="J119" s="13"/>
      <c r="K119" s="13"/>
      <c r="L119" s="13"/>
    </row>
    <row r="120" spans="2:12">
      <c r="B120" s="13"/>
      <c r="C120" s="13"/>
      <c r="D120" s="13"/>
      <c r="E120" s="13"/>
      <c r="F120" s="13"/>
      <c r="G120" s="13"/>
      <c r="H120" s="13"/>
      <c r="I120" s="13"/>
      <c r="J120" s="13"/>
      <c r="K120" s="13"/>
      <c r="L120" s="13"/>
    </row>
    <row r="121" spans="2:12">
      <c r="B121" s="13"/>
      <c r="C121" s="13"/>
      <c r="D121" s="13"/>
      <c r="E121" s="13"/>
      <c r="F121" s="13"/>
      <c r="G121" s="13"/>
      <c r="H121" s="13"/>
      <c r="I121" s="13"/>
      <c r="J121" s="13"/>
      <c r="K121" s="13"/>
      <c r="L121" s="13"/>
    </row>
  </sheetData>
  <mergeCells count="9">
    <mergeCell ref="L9:V9"/>
    <mergeCell ref="B9:J9"/>
    <mergeCell ref="B39:J39"/>
    <mergeCell ref="L39:V39"/>
    <mergeCell ref="A3:J3"/>
    <mergeCell ref="A4:J4"/>
    <mergeCell ref="B6:K6"/>
    <mergeCell ref="L6:V6"/>
    <mergeCell ref="L3:U3"/>
  </mergeCells>
  <phoneticPr fontId="7" type="noConversion"/>
  <printOptions horizontalCentered="1"/>
  <pageMargins left="0.39370078740157483" right="0.39370078740157483" top="0.59055118110236227" bottom="0.59055118110236227" header="0.39370078740157483" footer="0.39370078740157483"/>
  <pageSetup paperSize="9" scale="50" fitToWidth="2" orientation="portrait" r:id="rId1"/>
  <headerFooter alignWithMargins="0">
    <oddHeader>&amp;C&amp;"Helvetica,Fett"&amp;12 2010</oddHeader>
    <oddFooter>&amp;C&amp;"Helvetica,Standard" Eidg. Steuerverwaltung  -  Administration fédérale des contributions  -  Amministrazione federale delle contribuzioni&amp;R42 - 43</oddFooter>
  </headerFooter>
  <colBreaks count="1" manualBreakCount="1">
    <brk id="11" max="67" man="1"/>
  </colBreaks>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42">
    <pageSetUpPr fitToPage="1"/>
  </sheetPr>
  <dimension ref="A1:N78"/>
  <sheetViews>
    <sheetView zoomScale="60" zoomScaleNormal="60" workbookViewId="0"/>
  </sheetViews>
  <sheetFormatPr baseColWidth="10" defaultColWidth="10.33203125" defaultRowHeight="17.399999999999999"/>
  <cols>
    <col min="1" max="1" width="32.6640625" style="19" customWidth="1"/>
    <col min="2" max="16" width="10.6640625" style="19" customWidth="1"/>
    <col min="17" max="21" width="12.6640625" style="19" customWidth="1"/>
    <col min="22" max="16384" width="10.33203125" style="19"/>
  </cols>
  <sheetData>
    <row r="1" spans="1:14" ht="20.25" customHeight="1">
      <c r="A1" s="17" t="str">
        <f>'Page 46-47'!$A$1</f>
        <v>Married retired person</v>
      </c>
      <c r="B1" s="20"/>
      <c r="C1" s="20"/>
      <c r="D1" s="20"/>
      <c r="E1" s="20"/>
      <c r="F1" s="20"/>
      <c r="G1" s="20"/>
      <c r="H1" s="20"/>
      <c r="I1" s="20"/>
      <c r="J1" s="20"/>
      <c r="K1" s="20"/>
      <c r="L1" s="20"/>
      <c r="M1" s="20"/>
      <c r="N1" s="20"/>
    </row>
    <row r="2" spans="1:14" ht="20.25" customHeight="1">
      <c r="B2" s="20"/>
      <c r="C2" s="20"/>
      <c r="D2" s="20"/>
      <c r="E2" s="20"/>
      <c r="F2" s="20"/>
      <c r="G2" s="20"/>
      <c r="H2" s="20"/>
      <c r="I2" s="20"/>
      <c r="J2" s="20"/>
      <c r="K2" s="20"/>
      <c r="L2" s="20"/>
      <c r="M2" s="20"/>
      <c r="N2" s="20"/>
    </row>
    <row r="3" spans="1:14" ht="14.25" customHeight="1">
      <c r="A3" s="20" t="str">
        <f>'Page 9'!$A$3</f>
        <v>Marginal tax burden in the cantonal capitals</v>
      </c>
      <c r="B3" s="17"/>
      <c r="C3" s="17"/>
      <c r="D3" s="17"/>
      <c r="E3" s="17"/>
      <c r="F3" s="17"/>
      <c r="G3" s="17"/>
      <c r="H3" s="17"/>
      <c r="I3" s="21"/>
      <c r="J3" s="17"/>
      <c r="K3" s="17"/>
      <c r="L3" s="17"/>
      <c r="M3" s="17"/>
      <c r="N3" s="17"/>
    </row>
    <row r="4" spans="1:14" ht="15" customHeight="1">
      <c r="A4" s="20"/>
      <c r="B4" s="20"/>
      <c r="C4" s="20"/>
      <c r="D4" s="20"/>
      <c r="E4" s="20"/>
      <c r="F4" s="20"/>
      <c r="G4" s="20"/>
      <c r="H4" s="20"/>
      <c r="I4" s="20"/>
      <c r="J4" s="20"/>
      <c r="K4" s="20"/>
      <c r="L4" s="20"/>
      <c r="M4" s="20"/>
      <c r="N4" s="20"/>
    </row>
    <row r="5" spans="1:14">
      <c r="A5" s="17"/>
      <c r="B5" s="20"/>
      <c r="C5" s="20"/>
      <c r="D5" s="20"/>
      <c r="E5" s="20"/>
      <c r="F5" s="20"/>
      <c r="G5" s="20"/>
      <c r="H5" s="20"/>
      <c r="I5" s="20"/>
      <c r="J5" s="20"/>
      <c r="K5" s="20"/>
      <c r="L5" s="20"/>
      <c r="M5" s="20"/>
      <c r="N5" s="20"/>
    </row>
    <row r="6" spans="1:14">
      <c r="A6" s="20" t="str">
        <f>'Page 41'!$A$5</f>
        <v xml:space="preserve">Cantonal, municipal and church tax burden on social security and retirement income </v>
      </c>
      <c r="B6" s="17"/>
      <c r="C6" s="17"/>
      <c r="D6" s="17"/>
      <c r="E6" s="17"/>
      <c r="F6" s="17"/>
      <c r="H6" s="17"/>
      <c r="I6" s="17"/>
      <c r="J6" s="17"/>
      <c r="K6" s="17"/>
      <c r="L6" s="17"/>
      <c r="M6" s="17"/>
      <c r="N6" s="17"/>
    </row>
    <row r="7" spans="1:14">
      <c r="A7" s="20"/>
      <c r="B7" s="17"/>
      <c r="D7" s="17"/>
      <c r="E7" s="17"/>
      <c r="F7" s="17"/>
      <c r="H7" s="17"/>
      <c r="I7" s="17"/>
      <c r="J7" s="17"/>
      <c r="K7" s="17"/>
      <c r="L7" s="17"/>
      <c r="M7" s="17"/>
      <c r="N7" s="17"/>
    </row>
    <row r="8" spans="1:14">
      <c r="A8" s="17"/>
      <c r="B8" s="17"/>
      <c r="C8" s="17"/>
      <c r="D8" s="17"/>
      <c r="E8" s="17"/>
      <c r="F8" s="17"/>
      <c r="G8" s="17"/>
      <c r="H8" s="17"/>
      <c r="I8" s="17"/>
      <c r="J8" s="17"/>
      <c r="K8" s="17"/>
      <c r="L8" s="17"/>
      <c r="M8" s="17"/>
      <c r="N8" s="17"/>
    </row>
    <row r="9" spans="1:14" ht="18" thickBot="1">
      <c r="A9" s="17"/>
      <c r="B9" s="17"/>
      <c r="C9" s="17"/>
      <c r="D9" s="17"/>
      <c r="E9" s="17"/>
      <c r="F9" s="17"/>
      <c r="G9" s="17"/>
      <c r="H9" s="17"/>
      <c r="I9" s="17"/>
      <c r="J9" s="17"/>
      <c r="K9" s="17"/>
      <c r="L9" s="17"/>
      <c r="M9" s="17"/>
      <c r="N9" s="17"/>
    </row>
    <row r="10" spans="1:14" ht="18" thickBot="1">
      <c r="A10" s="22">
        <v>22</v>
      </c>
      <c r="B10" s="825" t="str">
        <f>'Page 41'!$B$10:$N$10</f>
        <v>Social security and retirement income in 1'000 SFr.</v>
      </c>
      <c r="C10" s="826"/>
      <c r="D10" s="826"/>
      <c r="E10" s="826"/>
      <c r="F10" s="826"/>
      <c r="G10" s="826"/>
      <c r="H10" s="826"/>
      <c r="I10" s="826"/>
      <c r="J10" s="826"/>
      <c r="K10" s="826"/>
      <c r="L10" s="826"/>
      <c r="M10" s="826"/>
      <c r="N10" s="827"/>
    </row>
    <row r="11" spans="1:14">
      <c r="A11" s="23" t="str">
        <f>'Pages 10-11'!$A$6</f>
        <v>Cantonal capitals</v>
      </c>
      <c r="B11" s="29">
        <v>20</v>
      </c>
      <c r="C11" s="29">
        <v>30</v>
      </c>
      <c r="D11" s="29">
        <v>40</v>
      </c>
      <c r="E11" s="29">
        <v>50</v>
      </c>
      <c r="F11" s="29">
        <v>60</v>
      </c>
      <c r="G11" s="29">
        <v>80</v>
      </c>
      <c r="H11" s="29">
        <v>100</v>
      </c>
      <c r="I11" s="29">
        <v>150</v>
      </c>
      <c r="J11" s="405">
        <v>200</v>
      </c>
      <c r="K11" s="29">
        <v>250</v>
      </c>
      <c r="L11" s="29">
        <v>300</v>
      </c>
      <c r="M11" s="29">
        <v>400</v>
      </c>
      <c r="N11" s="29">
        <v>500</v>
      </c>
    </row>
    <row r="12" spans="1:14">
      <c r="B12" s="30" t="s">
        <v>71</v>
      </c>
      <c r="C12" s="30" t="s">
        <v>71</v>
      </c>
      <c r="D12" s="30" t="s">
        <v>71</v>
      </c>
      <c r="E12" s="30" t="s">
        <v>71</v>
      </c>
      <c r="F12" s="30" t="s">
        <v>71</v>
      </c>
      <c r="G12" s="30" t="s">
        <v>71</v>
      </c>
      <c r="H12" s="30" t="s">
        <v>71</v>
      </c>
      <c r="I12" s="30" t="s">
        <v>71</v>
      </c>
      <c r="J12" s="30" t="s">
        <v>71</v>
      </c>
      <c r="K12" s="30" t="s">
        <v>71</v>
      </c>
      <c r="L12" s="30" t="s">
        <v>71</v>
      </c>
      <c r="M12" s="30" t="s">
        <v>71</v>
      </c>
      <c r="N12" s="30" t="s">
        <v>71</v>
      </c>
    </row>
    <row r="13" spans="1:14">
      <c r="A13" s="23" t="str">
        <f>'Pages 10-11'!$A$7</f>
        <v>Confederation</v>
      </c>
      <c r="B13" s="31">
        <v>30</v>
      </c>
      <c r="C13" s="31">
        <v>40</v>
      </c>
      <c r="D13" s="31">
        <v>50</v>
      </c>
      <c r="E13" s="31">
        <v>60</v>
      </c>
      <c r="F13" s="31">
        <v>80</v>
      </c>
      <c r="G13" s="31">
        <v>100</v>
      </c>
      <c r="H13" s="31">
        <v>150</v>
      </c>
      <c r="I13" s="31">
        <v>200</v>
      </c>
      <c r="J13" s="406">
        <v>250</v>
      </c>
      <c r="K13" s="31">
        <v>300</v>
      </c>
      <c r="L13" s="31">
        <v>400</v>
      </c>
      <c r="M13" s="31">
        <v>500</v>
      </c>
      <c r="N13" s="32">
        <v>1000</v>
      </c>
    </row>
    <row r="14" spans="1:14">
      <c r="B14" s="17"/>
      <c r="C14" s="17"/>
      <c r="D14" s="17"/>
      <c r="E14" s="17"/>
      <c r="F14" s="17"/>
      <c r="G14" s="17"/>
      <c r="H14" s="17"/>
      <c r="I14" s="17"/>
      <c r="J14" s="17"/>
      <c r="K14" s="17"/>
      <c r="L14" s="17"/>
      <c r="M14" s="17"/>
      <c r="N14" s="17"/>
    </row>
    <row r="15" spans="1:14">
      <c r="A15" s="17"/>
      <c r="B15" s="822" t="str">
        <f>'Page 9'!B15:$N$15</f>
        <v xml:space="preserve">Marginal tax burden in o/o </v>
      </c>
      <c r="C15" s="823"/>
      <c r="D15" s="823"/>
      <c r="E15" s="823"/>
      <c r="F15" s="823"/>
      <c r="G15" s="823"/>
      <c r="H15" s="823"/>
      <c r="I15" s="823"/>
      <c r="J15" s="823"/>
      <c r="K15" s="823"/>
      <c r="L15" s="823"/>
      <c r="M15" s="823"/>
      <c r="N15" s="824"/>
    </row>
    <row r="16" spans="1:14" ht="18.899999999999999" customHeight="1">
      <c r="A16" s="24" t="str">
        <f>'Page 9'!$A$16</f>
        <v>Zurich</v>
      </c>
      <c r="B16" s="25">
        <v>5.2670000000000003</v>
      </c>
      <c r="C16" s="25">
        <v>7.9689999999999985</v>
      </c>
      <c r="D16" s="25">
        <v>10.030000000000005</v>
      </c>
      <c r="E16" s="25">
        <v>11.930999999999999</v>
      </c>
      <c r="F16" s="25">
        <v>14.438499999999996</v>
      </c>
      <c r="G16" s="25">
        <v>16.041500000000006</v>
      </c>
      <c r="H16" s="25">
        <v>19.203900000000001</v>
      </c>
      <c r="I16" s="25">
        <v>21.654299999999996</v>
      </c>
      <c r="J16" s="25">
        <v>23.701500000000006</v>
      </c>
      <c r="K16" s="25">
        <v>25.528899999999993</v>
      </c>
      <c r="L16" s="25">
        <v>28.352500000000003</v>
      </c>
      <c r="M16" s="25">
        <v>29.770000000000003</v>
      </c>
      <c r="N16" s="25">
        <v>29.770000000000007</v>
      </c>
    </row>
    <row r="17" spans="1:14" ht="18.899999999999999" customHeight="1">
      <c r="A17" s="24" t="str">
        <f>'Page 9'!$A$17</f>
        <v>Berne</v>
      </c>
      <c r="B17" s="25">
        <v>10.300999999999998</v>
      </c>
      <c r="C17" s="25">
        <v>16.595000000000002</v>
      </c>
      <c r="D17" s="25">
        <v>20.020999999999994</v>
      </c>
      <c r="E17" s="25">
        <v>18.179500000000008</v>
      </c>
      <c r="F17" s="25">
        <v>18.884750000000004</v>
      </c>
      <c r="G17" s="25">
        <v>20.597499999999989</v>
      </c>
      <c r="H17" s="25">
        <v>24.022900000000003</v>
      </c>
      <c r="I17" s="25">
        <v>27.341999999999999</v>
      </c>
      <c r="J17" s="25">
        <v>28.056199999999997</v>
      </c>
      <c r="K17" s="25">
        <v>28.59640000000001</v>
      </c>
      <c r="L17" s="25">
        <v>30.174550000000007</v>
      </c>
      <c r="M17" s="25">
        <v>30.708550000000002</v>
      </c>
      <c r="N17" s="25">
        <v>31.096</v>
      </c>
    </row>
    <row r="18" spans="1:14" ht="18.899999999999999" customHeight="1">
      <c r="A18" s="24" t="str">
        <f>'Page 9'!$A$18</f>
        <v>Lucerne</v>
      </c>
      <c r="B18" s="25">
        <v>8.4359999999999999</v>
      </c>
      <c r="C18" s="25">
        <v>14.689000000000002</v>
      </c>
      <c r="D18" s="25">
        <v>13.486999999999998</v>
      </c>
      <c r="E18" s="25">
        <v>15.650999999999998</v>
      </c>
      <c r="F18" s="25">
        <v>15.734000000000007</v>
      </c>
      <c r="G18" s="25">
        <v>15.780500000000004</v>
      </c>
      <c r="H18" s="25">
        <v>18.762800000000002</v>
      </c>
      <c r="I18" s="25">
        <v>21.306799999999996</v>
      </c>
      <c r="J18" s="25">
        <v>21.459999999999994</v>
      </c>
      <c r="K18" s="25">
        <v>21.46</v>
      </c>
      <c r="L18" s="25">
        <v>21.46</v>
      </c>
      <c r="M18" s="25">
        <v>21.46</v>
      </c>
      <c r="N18" s="25">
        <v>21.460000000000004</v>
      </c>
    </row>
    <row r="19" spans="1:14" ht="18.899999999999999" customHeight="1">
      <c r="A19" s="24" t="str">
        <f>'Page 9'!$A$19</f>
        <v>Altdorf</v>
      </c>
      <c r="B19" s="25">
        <v>6.5370799999999978</v>
      </c>
      <c r="C19" s="25">
        <v>14.857000000000001</v>
      </c>
      <c r="D19" s="25">
        <v>14.857000000000006</v>
      </c>
      <c r="E19" s="25">
        <v>14.708429999999995</v>
      </c>
      <c r="F19" s="25">
        <v>12.702735000000001</v>
      </c>
      <c r="G19" s="25">
        <v>13.371299999999998</v>
      </c>
      <c r="H19" s="25">
        <v>14.856999999999996</v>
      </c>
      <c r="I19" s="25">
        <v>14.857000000000001</v>
      </c>
      <c r="J19" s="25">
        <v>14.857000000000001</v>
      </c>
      <c r="K19" s="25">
        <v>14.857000000000006</v>
      </c>
      <c r="L19" s="25">
        <v>14.857000000000001</v>
      </c>
      <c r="M19" s="25">
        <v>14.857000000000001</v>
      </c>
      <c r="N19" s="25">
        <v>14.857000000000001</v>
      </c>
    </row>
    <row r="20" spans="1:14" ht="18.899999999999999" customHeight="1">
      <c r="A20" s="24" t="str">
        <f>'Page 9'!$A$20</f>
        <v>Schwyz</v>
      </c>
      <c r="B20" s="25">
        <v>6.8949999999999996</v>
      </c>
      <c r="C20" s="25">
        <v>10.236499999999998</v>
      </c>
      <c r="D20" s="25">
        <v>11.632500000000002</v>
      </c>
      <c r="E20" s="25">
        <v>8.2485000000000035</v>
      </c>
      <c r="F20" s="25">
        <v>12.605249999999993</v>
      </c>
      <c r="G20" s="25">
        <v>13.641750000000002</v>
      </c>
      <c r="H20" s="25">
        <v>14.940399999999999</v>
      </c>
      <c r="I20" s="25">
        <v>16.167100000000005</v>
      </c>
      <c r="J20" s="25">
        <v>16.497</v>
      </c>
      <c r="K20" s="25">
        <v>16.496999999999986</v>
      </c>
      <c r="L20" s="25">
        <v>16.497</v>
      </c>
      <c r="M20" s="25">
        <v>16.986449999999998</v>
      </c>
      <c r="N20" s="25">
        <v>19.583760000000002</v>
      </c>
    </row>
    <row r="21" spans="1:14" ht="18.899999999999999" customHeight="1">
      <c r="A21" s="24" t="str">
        <f>'Page 9'!$A$21</f>
        <v>Sarnen</v>
      </c>
      <c r="B21" s="25">
        <v>12.805999999999997</v>
      </c>
      <c r="C21" s="25">
        <v>12.393000000000004</v>
      </c>
      <c r="D21" s="25">
        <v>12.392999999999997</v>
      </c>
      <c r="E21" s="25">
        <v>13.081499999999997</v>
      </c>
      <c r="F21" s="25">
        <v>12.668500000000005</v>
      </c>
      <c r="G21" s="25">
        <v>13.494499999999999</v>
      </c>
      <c r="H21" s="25">
        <v>13.77</v>
      </c>
      <c r="I21" s="25">
        <v>13.77</v>
      </c>
      <c r="J21" s="25">
        <v>13.77</v>
      </c>
      <c r="K21" s="25">
        <v>13.77</v>
      </c>
      <c r="L21" s="25">
        <v>13.77</v>
      </c>
      <c r="M21" s="25">
        <v>13.77</v>
      </c>
      <c r="N21" s="25">
        <v>13.77</v>
      </c>
    </row>
    <row r="22" spans="1:14" ht="18.899999999999999" customHeight="1">
      <c r="A22" s="24" t="str">
        <f>'Page 9'!$A$22</f>
        <v>Stans</v>
      </c>
      <c r="B22" s="25">
        <v>4.8330000000000002</v>
      </c>
      <c r="C22" s="25">
        <v>10.678000000000001</v>
      </c>
      <c r="D22" s="25">
        <v>13.0215</v>
      </c>
      <c r="E22" s="25">
        <v>12.995999999999993</v>
      </c>
      <c r="F22" s="25">
        <v>14.399250000000002</v>
      </c>
      <c r="G22" s="25">
        <v>15.544250000000007</v>
      </c>
      <c r="H22" s="25">
        <v>16.417899999999992</v>
      </c>
      <c r="I22" s="25">
        <v>16.924600000000012</v>
      </c>
      <c r="J22" s="25">
        <v>17.398300000000003</v>
      </c>
      <c r="K22" s="25">
        <v>17.489499999999985</v>
      </c>
      <c r="L22" s="25">
        <v>15.015000000000001</v>
      </c>
      <c r="M22" s="25">
        <v>15.015000000000001</v>
      </c>
      <c r="N22" s="25">
        <v>15.015000000000004</v>
      </c>
    </row>
    <row r="23" spans="1:14" ht="18.899999999999999" customHeight="1">
      <c r="A23" s="24" t="str">
        <f>'Page 9'!$A$23</f>
        <v>Glarus</v>
      </c>
      <c r="B23" s="25">
        <v>10.16</v>
      </c>
      <c r="C23" s="25">
        <v>15.240000000000004</v>
      </c>
      <c r="D23" s="25">
        <v>13.982999999999999</v>
      </c>
      <c r="E23" s="25">
        <v>12.8775</v>
      </c>
      <c r="F23" s="25">
        <v>14.776500000000006</v>
      </c>
      <c r="G23" s="25">
        <v>17.417999999999992</v>
      </c>
      <c r="H23" s="25">
        <v>18.478499999999997</v>
      </c>
      <c r="I23" s="25">
        <v>19.883100000000006</v>
      </c>
      <c r="J23" s="25">
        <v>20.42669999999999</v>
      </c>
      <c r="K23" s="25">
        <v>22.225000000000001</v>
      </c>
      <c r="L23" s="25">
        <v>22.225000000000009</v>
      </c>
      <c r="M23" s="25">
        <v>23.99284999999999</v>
      </c>
      <c r="N23" s="25">
        <v>23.150580000000005</v>
      </c>
    </row>
    <row r="24" spans="1:14" ht="18.899999999999999" customHeight="1">
      <c r="A24" s="24" t="str">
        <f>'Page 9'!$A$24</f>
        <v>Zug</v>
      </c>
      <c r="B24" s="25">
        <v>1.3855000000000002</v>
      </c>
      <c r="C24" s="25">
        <v>4.7379999999999995</v>
      </c>
      <c r="D24" s="25">
        <v>4.8800000000000008</v>
      </c>
      <c r="E24" s="25">
        <v>5.9304999999999977</v>
      </c>
      <c r="F24" s="25">
        <v>4.931750000000001</v>
      </c>
      <c r="G24" s="25">
        <v>7.0587499999999981</v>
      </c>
      <c r="H24" s="25">
        <v>8.4499000000000013</v>
      </c>
      <c r="I24" s="25">
        <v>16.120200000000001</v>
      </c>
      <c r="J24" s="25">
        <v>17.477000000000004</v>
      </c>
      <c r="K24" s="25">
        <v>15.019900000000003</v>
      </c>
      <c r="L24" s="25">
        <v>12.185299999999998</v>
      </c>
      <c r="M24" s="25">
        <v>11.92</v>
      </c>
      <c r="N24" s="25">
        <v>11.919999999999998</v>
      </c>
    </row>
    <row r="25" spans="1:14" ht="18.899999999999999" customHeight="1">
      <c r="A25" s="24" t="str">
        <f>'Page 9'!$A$25</f>
        <v>Fribourg</v>
      </c>
      <c r="B25" s="25">
        <v>3.3540000000000001</v>
      </c>
      <c r="C25" s="25">
        <v>8.2104999999999997</v>
      </c>
      <c r="D25" s="25">
        <v>15.660999999999994</v>
      </c>
      <c r="E25" s="25">
        <v>18.147000000000009</v>
      </c>
      <c r="F25" s="25">
        <v>20.719500000000004</v>
      </c>
      <c r="G25" s="25">
        <v>21.576249999999998</v>
      </c>
      <c r="H25" s="25">
        <v>23.916599999999999</v>
      </c>
      <c r="I25" s="25">
        <v>25.840500000000016</v>
      </c>
      <c r="J25" s="25">
        <v>27.671299999999988</v>
      </c>
      <c r="K25" s="25">
        <v>30.07609999999999</v>
      </c>
      <c r="L25" s="25">
        <v>31.214400000000008</v>
      </c>
      <c r="M25" s="25">
        <v>26.53179999999999</v>
      </c>
      <c r="N25" s="25">
        <v>25.460999999999999</v>
      </c>
    </row>
    <row r="26" spans="1:14" ht="18.899999999999999" customHeight="1">
      <c r="A26" s="24" t="str">
        <f>'Page 9'!$A$26</f>
        <v>Solothurn</v>
      </c>
      <c r="B26" s="25">
        <v>7.2705000000000002</v>
      </c>
      <c r="C26" s="25">
        <v>23.450500000000002</v>
      </c>
      <c r="D26" s="25">
        <v>12.381999999999989</v>
      </c>
      <c r="E26" s="25">
        <v>18.106500000000015</v>
      </c>
      <c r="F26" s="25">
        <v>20.740749999999988</v>
      </c>
      <c r="G26" s="25">
        <v>21.500500000000009</v>
      </c>
      <c r="H26" s="25">
        <v>23.347300000000004</v>
      </c>
      <c r="I26" s="25">
        <v>25.502099999999984</v>
      </c>
      <c r="J26" s="25">
        <v>27.600400000000008</v>
      </c>
      <c r="K26" s="25">
        <v>27.599900000000012</v>
      </c>
      <c r="L26" s="25">
        <v>27.600050000000003</v>
      </c>
      <c r="M26" s="25">
        <v>27.599849999999993</v>
      </c>
      <c r="N26" s="25">
        <v>25.663230000000002</v>
      </c>
    </row>
    <row r="27" spans="1:14" ht="18.899999999999999" customHeight="1">
      <c r="A27" s="24" t="str">
        <f>'Page 9'!$A$27</f>
        <v>Basel</v>
      </c>
      <c r="B27" s="25">
        <v>0</v>
      </c>
      <c r="C27" s="25">
        <v>2.2250000000000001</v>
      </c>
      <c r="D27" s="25">
        <v>24.208000000000002</v>
      </c>
      <c r="E27" s="25">
        <v>24.03</v>
      </c>
      <c r="F27" s="25">
        <v>24.029999999999994</v>
      </c>
      <c r="G27" s="25">
        <v>24.03</v>
      </c>
      <c r="H27" s="25">
        <v>24.03</v>
      </c>
      <c r="I27" s="25">
        <v>24.030000000000008</v>
      </c>
      <c r="J27" s="25">
        <v>24.03</v>
      </c>
      <c r="K27" s="25">
        <v>24.03</v>
      </c>
      <c r="L27" s="25">
        <v>24.03</v>
      </c>
      <c r="M27" s="25">
        <v>26.500499999999999</v>
      </c>
      <c r="N27" s="25">
        <v>28.08</v>
      </c>
    </row>
    <row r="28" spans="1:14" ht="18.899999999999999" customHeight="1">
      <c r="A28" s="24" t="str">
        <f>'Page 9'!$A$28</f>
        <v>Liestal</v>
      </c>
      <c r="B28" s="25">
        <v>0</v>
      </c>
      <c r="C28" s="25">
        <v>0</v>
      </c>
      <c r="D28" s="25">
        <v>4.2799999999999994</v>
      </c>
      <c r="E28" s="25">
        <v>30.448499999999999</v>
      </c>
      <c r="F28" s="25">
        <v>18.732250000000001</v>
      </c>
      <c r="G28" s="25">
        <v>22.401</v>
      </c>
      <c r="H28" s="25">
        <v>24.974899999999995</v>
      </c>
      <c r="I28" s="25">
        <v>27.460900000000009</v>
      </c>
      <c r="J28" s="25">
        <v>29.014800000000001</v>
      </c>
      <c r="K28" s="25">
        <v>29.433600000000006</v>
      </c>
      <c r="L28" s="25">
        <v>29.850999999999999</v>
      </c>
      <c r="M28" s="25">
        <v>30.290749999999999</v>
      </c>
      <c r="N28" s="25">
        <v>31.147239999999996</v>
      </c>
    </row>
    <row r="29" spans="1:14" ht="18.899999999999999" customHeight="1">
      <c r="A29" s="24" t="str">
        <f>'Page 9'!$A$29</f>
        <v>Schaffhausen</v>
      </c>
      <c r="B29" s="25">
        <v>6.0239999999999991</v>
      </c>
      <c r="C29" s="25">
        <v>13.732000000000003</v>
      </c>
      <c r="D29" s="25">
        <v>15.190499999999998</v>
      </c>
      <c r="E29" s="25">
        <v>14.06299999999999</v>
      </c>
      <c r="F29" s="25">
        <v>16.150500000000008</v>
      </c>
      <c r="G29" s="25">
        <v>19.311500000000002</v>
      </c>
      <c r="H29" s="25">
        <v>22.576500000000006</v>
      </c>
      <c r="I29" s="25">
        <v>24.749700000000004</v>
      </c>
      <c r="J29" s="25">
        <v>24.74979999999999</v>
      </c>
      <c r="K29" s="25">
        <v>26.007400000000008</v>
      </c>
      <c r="L29" s="25">
        <v>27.008949999999999</v>
      </c>
      <c r="M29" s="25">
        <v>22.433449999999997</v>
      </c>
      <c r="N29" s="25">
        <v>22.274999999999999</v>
      </c>
    </row>
    <row r="30" spans="1:14" ht="18.899999999999999" customHeight="1">
      <c r="A30" s="24" t="str">
        <f>'Page 9'!$A$30</f>
        <v>Herisau</v>
      </c>
      <c r="B30" s="25">
        <v>11.3925</v>
      </c>
      <c r="C30" s="25">
        <v>13.214000000000006</v>
      </c>
      <c r="D30" s="25">
        <v>11.190999999999994</v>
      </c>
      <c r="E30" s="25">
        <v>15.352499999999999</v>
      </c>
      <c r="F30" s="25">
        <v>17.9025</v>
      </c>
      <c r="G30" s="25">
        <v>20.22750000000001</v>
      </c>
      <c r="H30" s="25">
        <v>21.482999999999997</v>
      </c>
      <c r="I30" s="25">
        <v>22.103000000000016</v>
      </c>
      <c r="J30" s="25">
        <v>22.474999999999987</v>
      </c>
      <c r="K30" s="25">
        <v>22.475000000000016</v>
      </c>
      <c r="L30" s="25">
        <v>22.475000000000005</v>
      </c>
      <c r="M30" s="25">
        <v>20.242999999999999</v>
      </c>
      <c r="N30" s="25">
        <v>20.150000000000006</v>
      </c>
    </row>
    <row r="31" spans="1:14" ht="18.899999999999999" customHeight="1">
      <c r="A31" s="24" t="str">
        <f>'Page 9'!$A$31</f>
        <v>Appenzell</v>
      </c>
      <c r="B31" s="25">
        <v>6.444</v>
      </c>
      <c r="C31" s="25">
        <v>9.6660000000000004</v>
      </c>
      <c r="D31" s="25">
        <v>10.427000000000003</v>
      </c>
      <c r="E31" s="25">
        <v>10.17</v>
      </c>
      <c r="F31" s="25">
        <v>13.276</v>
      </c>
      <c r="G31" s="25">
        <v>14.12875</v>
      </c>
      <c r="H31" s="25">
        <v>14.890400000000001</v>
      </c>
      <c r="I31" s="25">
        <v>16.02419999999999</v>
      </c>
      <c r="J31" s="25">
        <v>16.11</v>
      </c>
      <c r="K31" s="25">
        <v>15.873600000000021</v>
      </c>
      <c r="L31" s="25">
        <v>15.215</v>
      </c>
      <c r="M31" s="25">
        <v>14.380850000000006</v>
      </c>
      <c r="N31" s="25">
        <v>14.32</v>
      </c>
    </row>
    <row r="32" spans="1:14" ht="18.899999999999999" customHeight="1">
      <c r="A32" s="24" t="str">
        <f>'Page 9'!$A$32</f>
        <v>St. Gall</v>
      </c>
      <c r="B32" s="25">
        <v>6.1560000000000006</v>
      </c>
      <c r="C32" s="25">
        <v>10.146000000000001</v>
      </c>
      <c r="D32" s="25">
        <v>17.099999999999998</v>
      </c>
      <c r="E32" s="25">
        <v>17.100000000000001</v>
      </c>
      <c r="F32" s="25">
        <v>20.007000000000001</v>
      </c>
      <c r="G32" s="25">
        <v>22.79999999999999</v>
      </c>
      <c r="H32" s="25">
        <v>24.865700000000004</v>
      </c>
      <c r="I32" s="25">
        <v>26.313400000000005</v>
      </c>
      <c r="J32" s="25">
        <v>26.789999999999985</v>
      </c>
      <c r="K32" s="25">
        <v>26.790000000000003</v>
      </c>
      <c r="L32" s="25">
        <v>26.790000000000003</v>
      </c>
      <c r="M32" s="25">
        <v>26.790000000000003</v>
      </c>
      <c r="N32" s="25">
        <v>24.254760000000005</v>
      </c>
    </row>
    <row r="33" spans="1:14" ht="18.899999999999999" customHeight="1">
      <c r="A33" s="24" t="str">
        <f>'Page 9'!$A$33</f>
        <v>Chur</v>
      </c>
      <c r="B33" s="25">
        <v>0.76180000000000003</v>
      </c>
      <c r="C33" s="25">
        <v>11.213799999999999</v>
      </c>
      <c r="D33" s="25">
        <v>15.561399999999997</v>
      </c>
      <c r="E33" s="25">
        <v>14.376500000000005</v>
      </c>
      <c r="F33" s="25">
        <v>15.805149999999998</v>
      </c>
      <c r="G33" s="25">
        <v>19.227149999999995</v>
      </c>
      <c r="H33" s="25">
        <v>19.831259999999997</v>
      </c>
      <c r="I33" s="25">
        <v>20.432260000000003</v>
      </c>
      <c r="J33" s="25">
        <v>22.492899999999992</v>
      </c>
      <c r="K33" s="25">
        <v>22.512</v>
      </c>
      <c r="L33" s="25">
        <v>22.529989999999998</v>
      </c>
      <c r="M33" s="25">
        <v>22.713000000000001</v>
      </c>
      <c r="N33" s="25">
        <v>23.065494000000005</v>
      </c>
    </row>
    <row r="34" spans="1:14" ht="18.899999999999999" customHeight="1">
      <c r="A34" s="24" t="str">
        <f>'Page 9'!$A$34</f>
        <v>Aarau</v>
      </c>
      <c r="B34" s="25">
        <v>5.8014999999999999</v>
      </c>
      <c r="C34" s="25">
        <v>9.3185000000000002</v>
      </c>
      <c r="D34" s="25">
        <v>10.662499999999998</v>
      </c>
      <c r="E34" s="25">
        <v>12.991999999999997</v>
      </c>
      <c r="F34" s="25">
        <v>15.008000000000003</v>
      </c>
      <c r="G34" s="25">
        <v>17.696000000000005</v>
      </c>
      <c r="H34" s="25">
        <v>19.801600000000004</v>
      </c>
      <c r="I34" s="25">
        <v>21.279999999999994</v>
      </c>
      <c r="J34" s="25">
        <v>22.176000000000002</v>
      </c>
      <c r="K34" s="25">
        <v>22.400000000000002</v>
      </c>
      <c r="L34" s="25">
        <v>23.139200000000013</v>
      </c>
      <c r="M34" s="25">
        <v>23.52</v>
      </c>
      <c r="N34" s="25">
        <v>24.272639999999996</v>
      </c>
    </row>
    <row r="35" spans="1:14" ht="18.899999999999999" customHeight="1">
      <c r="A35" s="24" t="str">
        <f>'Page 9'!$A$35</f>
        <v>Frauenfeld</v>
      </c>
      <c r="B35" s="25">
        <v>1.004</v>
      </c>
      <c r="C35" s="25">
        <v>9.963000000000001</v>
      </c>
      <c r="D35" s="25">
        <v>16.7685</v>
      </c>
      <c r="E35" s="25">
        <v>15.753999999999996</v>
      </c>
      <c r="F35" s="25">
        <v>16.617750000000001</v>
      </c>
      <c r="G35" s="25">
        <v>18.418249999999997</v>
      </c>
      <c r="H35" s="25">
        <v>19.349800000000002</v>
      </c>
      <c r="I35" s="25">
        <v>20.472900000000003</v>
      </c>
      <c r="J35" s="25">
        <v>20.925000000000001</v>
      </c>
      <c r="K35" s="25">
        <v>20.924999999999986</v>
      </c>
      <c r="L35" s="25">
        <v>22.233500000000006</v>
      </c>
      <c r="M35" s="25">
        <v>22.32</v>
      </c>
      <c r="N35" s="25">
        <v>22.32</v>
      </c>
    </row>
    <row r="36" spans="1:14" ht="18.899999999999999" customHeight="1">
      <c r="A36" s="24" t="str">
        <f>'Page 9'!$A$36</f>
        <v>Bellinzona</v>
      </c>
      <c r="B36" s="25">
        <v>0</v>
      </c>
      <c r="C36" s="25">
        <v>5.7349999999999994</v>
      </c>
      <c r="D36" s="25">
        <v>6.7780000000000022</v>
      </c>
      <c r="E36" s="25">
        <v>11.541999999999998</v>
      </c>
      <c r="F36" s="25">
        <v>18.198999999999995</v>
      </c>
      <c r="G36" s="25">
        <v>20.944500000000009</v>
      </c>
      <c r="H36" s="25">
        <v>24.310200000000005</v>
      </c>
      <c r="I36" s="25">
        <v>25.581100000000006</v>
      </c>
      <c r="J36" s="25">
        <v>27.338599999999975</v>
      </c>
      <c r="K36" s="25">
        <v>28.360800000000019</v>
      </c>
      <c r="L36" s="25">
        <v>29.006899999999998</v>
      </c>
      <c r="M36" s="25">
        <v>29.051100000000009</v>
      </c>
      <c r="N36" s="25">
        <v>29.227760000000007</v>
      </c>
    </row>
    <row r="37" spans="1:14" ht="18.899999999999999" customHeight="1">
      <c r="A37" s="24" t="str">
        <f>'Page 9'!$A$37</f>
        <v>Lausanne</v>
      </c>
      <c r="B37" s="25">
        <v>0.35049999999999998</v>
      </c>
      <c r="C37" s="25">
        <v>13.609499999999999</v>
      </c>
      <c r="D37" s="25">
        <v>25.338999999999995</v>
      </c>
      <c r="E37" s="25">
        <v>27.763000000000005</v>
      </c>
      <c r="F37" s="25">
        <v>21.928750000000004</v>
      </c>
      <c r="G37" s="25">
        <v>20.811250000000001</v>
      </c>
      <c r="H37" s="25">
        <v>24.202499999999993</v>
      </c>
      <c r="I37" s="25">
        <v>27.411300000000004</v>
      </c>
      <c r="J37" s="25">
        <v>29.247</v>
      </c>
      <c r="K37" s="25">
        <v>30.783300000000004</v>
      </c>
      <c r="L37" s="25">
        <v>32.465149999999994</v>
      </c>
      <c r="M37" s="25">
        <v>34.529600000000002</v>
      </c>
      <c r="N37" s="25">
        <v>31.953799999999998</v>
      </c>
    </row>
    <row r="38" spans="1:14" ht="18.899999999999999" customHeight="1">
      <c r="A38" s="24" t="str">
        <f>'Page 9'!$A$38</f>
        <v>Sion</v>
      </c>
      <c r="B38" s="25">
        <v>9.3110000000000017</v>
      </c>
      <c r="C38" s="25">
        <v>9.9120000000000008</v>
      </c>
      <c r="D38" s="25">
        <v>11.710999999999995</v>
      </c>
      <c r="E38" s="25">
        <v>13.205</v>
      </c>
      <c r="F38" s="25">
        <v>14.978500000000009</v>
      </c>
      <c r="G38" s="25">
        <v>17.380750000000003</v>
      </c>
      <c r="H38" s="25">
        <v>24.696100000000001</v>
      </c>
      <c r="I38" s="25">
        <v>27.080099999999991</v>
      </c>
      <c r="J38" s="25">
        <v>25.960499999999996</v>
      </c>
      <c r="K38" s="25">
        <v>26.823799999999988</v>
      </c>
      <c r="L38" s="25">
        <v>27.133800000000008</v>
      </c>
      <c r="M38" s="25">
        <v>25.330000000000002</v>
      </c>
      <c r="N38" s="25">
        <v>25.33</v>
      </c>
    </row>
    <row r="39" spans="1:14" ht="18.899999999999999" customHeight="1">
      <c r="A39" s="24" t="str">
        <f>'Page 9'!$A$39</f>
        <v>Neuchâtel</v>
      </c>
      <c r="B39" s="25">
        <v>6.9154999999999998</v>
      </c>
      <c r="C39" s="25">
        <v>14.009000000000002</v>
      </c>
      <c r="D39" s="25">
        <v>13.768000000000002</v>
      </c>
      <c r="E39" s="25">
        <v>21.291500000000006</v>
      </c>
      <c r="F39" s="25">
        <v>26.603999999999996</v>
      </c>
      <c r="G39" s="25">
        <v>24.84675</v>
      </c>
      <c r="H39" s="25">
        <v>26.630899999999997</v>
      </c>
      <c r="I39" s="25">
        <v>29.280700000000003</v>
      </c>
      <c r="J39" s="25">
        <v>31.236000000000004</v>
      </c>
      <c r="K39" s="25">
        <v>31.581699999999994</v>
      </c>
      <c r="L39" s="25">
        <v>30.425800000000002</v>
      </c>
      <c r="M39" s="25">
        <v>27.550000000000015</v>
      </c>
      <c r="N39" s="25">
        <v>27.549999999999997</v>
      </c>
    </row>
    <row r="40" spans="1:14" ht="18.899999999999999" customHeight="1">
      <c r="A40" s="24" t="str">
        <f>'Page 9'!$A$40</f>
        <v>Geneva</v>
      </c>
      <c r="B40" s="25">
        <v>0</v>
      </c>
      <c r="C40" s="25">
        <v>0</v>
      </c>
      <c r="D40" s="25">
        <v>0</v>
      </c>
      <c r="E40" s="25">
        <v>4.1755000000000004</v>
      </c>
      <c r="F40" s="25">
        <v>20.37725</v>
      </c>
      <c r="G40" s="25">
        <v>27.828000000000003</v>
      </c>
      <c r="H40" s="25">
        <v>27.029199999999992</v>
      </c>
      <c r="I40" s="25">
        <v>26.767499999999998</v>
      </c>
      <c r="J40" s="25">
        <v>26.944000000000003</v>
      </c>
      <c r="K40" s="25">
        <v>27.735300000000002</v>
      </c>
      <c r="L40" s="25">
        <v>28.516649999999998</v>
      </c>
      <c r="M40" s="25">
        <v>29.655749999999998</v>
      </c>
      <c r="N40" s="25">
        <v>31.892860000000013</v>
      </c>
    </row>
    <row r="41" spans="1:14" ht="18.899999999999999" customHeight="1">
      <c r="A41" s="24" t="str">
        <f>'Page 9'!$A$41</f>
        <v>Delémont</v>
      </c>
      <c r="B41" s="25">
        <v>0</v>
      </c>
      <c r="C41" s="25">
        <v>6.7549999999999999</v>
      </c>
      <c r="D41" s="25">
        <v>24.450999999999997</v>
      </c>
      <c r="E41" s="25">
        <v>25.427500000000002</v>
      </c>
      <c r="F41" s="25">
        <v>21.485500000000002</v>
      </c>
      <c r="G41" s="25">
        <v>22.619249999999994</v>
      </c>
      <c r="H41" s="25">
        <v>24.8691</v>
      </c>
      <c r="I41" s="25">
        <v>25.129899999999992</v>
      </c>
      <c r="J41" s="25">
        <v>29.698000000000015</v>
      </c>
      <c r="K41" s="25">
        <v>29.698000000000029</v>
      </c>
      <c r="L41" s="25">
        <v>29.697949999999985</v>
      </c>
      <c r="M41" s="25">
        <v>30.109000000000002</v>
      </c>
      <c r="N41" s="25">
        <v>30.176419999999993</v>
      </c>
    </row>
    <row r="42" spans="1:14" ht="17.25" customHeight="1">
      <c r="A42" s="24"/>
      <c r="B42" s="25"/>
      <c r="C42" s="25"/>
      <c r="D42" s="25"/>
      <c r="E42" s="25"/>
      <c r="F42" s="25"/>
      <c r="G42" s="25"/>
      <c r="H42" s="25"/>
      <c r="I42" s="25"/>
      <c r="J42" s="25"/>
      <c r="K42" s="25"/>
      <c r="L42" s="25"/>
      <c r="M42" s="25"/>
      <c r="N42" s="25"/>
    </row>
    <row r="43" spans="1:14" ht="24" customHeight="1">
      <c r="A43" s="24" t="str">
        <f>'Page 9'!$A$43</f>
        <v>Direct federal tax</v>
      </c>
      <c r="B43" s="25">
        <v>0</v>
      </c>
      <c r="C43" s="25">
        <v>0.38</v>
      </c>
      <c r="D43" s="25">
        <v>1</v>
      </c>
      <c r="E43" s="25">
        <v>1.1199999999999999</v>
      </c>
      <c r="F43" s="25">
        <v>2.6850000000000001</v>
      </c>
      <c r="G43" s="25">
        <v>3.93</v>
      </c>
      <c r="H43" s="25">
        <v>7.0019999999999998</v>
      </c>
      <c r="I43" s="25">
        <v>12.922000000000001</v>
      </c>
      <c r="J43" s="25">
        <v>13</v>
      </c>
      <c r="K43" s="25">
        <v>13</v>
      </c>
      <c r="L43" s="25">
        <v>13</v>
      </c>
      <c r="M43" s="25">
        <v>13</v>
      </c>
      <c r="N43" s="25">
        <v>12.7111</v>
      </c>
    </row>
    <row r="44" spans="1:14" ht="27" customHeight="1">
      <c r="A44" s="28"/>
      <c r="B44" s="17"/>
      <c r="C44" s="17"/>
      <c r="D44" s="17"/>
      <c r="E44" s="17"/>
      <c r="F44" s="17"/>
      <c r="G44" s="17"/>
      <c r="H44" s="17"/>
      <c r="I44" s="17"/>
      <c r="J44" s="17"/>
      <c r="K44" s="17"/>
      <c r="L44" s="17"/>
      <c r="M44" s="17"/>
      <c r="N44" s="17"/>
    </row>
    <row r="45" spans="1:14">
      <c r="A45" s="17"/>
      <c r="B45" s="17"/>
      <c r="C45" s="17"/>
      <c r="D45" s="17"/>
      <c r="E45" s="17"/>
      <c r="F45" s="17"/>
      <c r="G45" s="17"/>
      <c r="H45" s="17"/>
      <c r="I45" s="17"/>
      <c r="J45" s="17"/>
      <c r="K45" s="17"/>
      <c r="L45" s="17"/>
      <c r="M45" s="17"/>
      <c r="N45" s="17"/>
    </row>
    <row r="46" spans="1:14">
      <c r="A46" s="17"/>
      <c r="B46" s="17"/>
      <c r="C46" s="17"/>
      <c r="D46" s="17"/>
      <c r="E46" s="17"/>
      <c r="F46" s="17"/>
      <c r="G46" s="17"/>
      <c r="H46" s="17"/>
      <c r="I46" s="17"/>
      <c r="J46" s="17"/>
      <c r="K46" s="17"/>
      <c r="L46" s="17"/>
      <c r="M46" s="17"/>
      <c r="N46" s="17"/>
    </row>
    <row r="47" spans="1:14">
      <c r="A47" s="17"/>
      <c r="B47" s="17"/>
      <c r="C47" s="17"/>
      <c r="D47" s="17"/>
      <c r="E47" s="17"/>
      <c r="F47" s="17"/>
      <c r="G47" s="17"/>
      <c r="H47" s="17"/>
      <c r="I47" s="17"/>
      <c r="J47" s="17"/>
      <c r="K47" s="17"/>
      <c r="L47" s="17"/>
      <c r="M47" s="17"/>
      <c r="N47" s="17"/>
    </row>
    <row r="48" spans="1:14">
      <c r="A48" s="17"/>
      <c r="B48" s="17"/>
      <c r="C48" s="17"/>
      <c r="D48" s="17"/>
      <c r="E48" s="17"/>
      <c r="F48" s="17"/>
      <c r="G48" s="17"/>
      <c r="H48" s="17"/>
      <c r="I48" s="17"/>
      <c r="J48" s="17"/>
      <c r="K48" s="17"/>
      <c r="L48" s="17"/>
      <c r="M48" s="17"/>
      <c r="N48" s="17"/>
    </row>
    <row r="49" spans="1:14">
      <c r="A49" s="17"/>
      <c r="B49" s="17"/>
      <c r="C49" s="17"/>
      <c r="D49" s="17"/>
      <c r="E49" s="17"/>
      <c r="F49" s="17"/>
      <c r="G49" s="17"/>
      <c r="H49" s="17"/>
      <c r="I49" s="17"/>
      <c r="J49" s="17"/>
      <c r="K49" s="17"/>
      <c r="L49" s="17"/>
      <c r="M49" s="17"/>
      <c r="N49" s="17"/>
    </row>
    <row r="50" spans="1:14">
      <c r="A50" s="17"/>
      <c r="B50" s="17"/>
      <c r="C50" s="17"/>
      <c r="D50" s="17"/>
      <c r="E50" s="17"/>
      <c r="F50" s="17"/>
      <c r="G50" s="17"/>
      <c r="H50" s="17"/>
      <c r="I50" s="17"/>
      <c r="J50" s="17"/>
      <c r="K50" s="17"/>
      <c r="L50" s="17"/>
      <c r="M50" s="17"/>
      <c r="N50" s="17"/>
    </row>
    <row r="51" spans="1:14">
      <c r="A51" s="17"/>
      <c r="B51" s="17"/>
      <c r="C51" s="17"/>
      <c r="D51" s="17"/>
      <c r="E51" s="17"/>
      <c r="F51" s="17"/>
      <c r="G51" s="17"/>
      <c r="H51" s="17"/>
      <c r="I51" s="17"/>
      <c r="J51" s="17"/>
      <c r="K51" s="17"/>
      <c r="L51" s="17"/>
      <c r="M51" s="17"/>
      <c r="N51" s="17"/>
    </row>
    <row r="52" spans="1:14">
      <c r="A52" s="17"/>
      <c r="B52" s="17"/>
      <c r="C52" s="17"/>
      <c r="D52" s="17"/>
      <c r="E52" s="17"/>
      <c r="F52" s="17"/>
      <c r="G52" s="17"/>
      <c r="H52" s="17"/>
      <c r="I52" s="17"/>
      <c r="J52" s="17"/>
      <c r="K52" s="17"/>
      <c r="L52" s="17"/>
      <c r="M52" s="17"/>
      <c r="N52" s="17"/>
    </row>
    <row r="53" spans="1:14">
      <c r="A53" s="17"/>
      <c r="B53" s="17"/>
      <c r="C53" s="17"/>
      <c r="D53" s="17"/>
      <c r="E53" s="17"/>
      <c r="F53" s="17"/>
      <c r="G53" s="17"/>
      <c r="H53" s="17"/>
      <c r="I53" s="17"/>
      <c r="J53" s="17"/>
      <c r="K53" s="17"/>
      <c r="L53" s="17"/>
      <c r="M53" s="17"/>
      <c r="N53" s="17"/>
    </row>
    <row r="54" spans="1:14">
      <c r="A54" s="17"/>
      <c r="B54" s="17"/>
      <c r="C54" s="17"/>
      <c r="D54" s="17"/>
      <c r="E54" s="17"/>
      <c r="F54" s="17"/>
      <c r="G54" s="17"/>
      <c r="H54" s="17"/>
      <c r="I54" s="17"/>
      <c r="J54" s="17"/>
      <c r="K54" s="17"/>
      <c r="L54" s="17"/>
      <c r="M54" s="17"/>
      <c r="N54" s="17"/>
    </row>
    <row r="55" spans="1:14">
      <c r="A55" s="17"/>
      <c r="B55" s="17"/>
      <c r="C55" s="17"/>
      <c r="D55" s="17"/>
      <c r="E55" s="17"/>
      <c r="F55" s="17"/>
      <c r="G55" s="17"/>
      <c r="H55" s="17"/>
      <c r="I55" s="17"/>
      <c r="J55" s="17"/>
      <c r="K55" s="17"/>
      <c r="L55" s="17"/>
      <c r="M55" s="17"/>
      <c r="N55" s="17"/>
    </row>
    <row r="56" spans="1:14">
      <c r="A56" s="17"/>
      <c r="B56" s="17"/>
      <c r="C56" s="17"/>
      <c r="D56" s="17"/>
      <c r="E56" s="17"/>
      <c r="F56" s="17"/>
      <c r="G56" s="17"/>
      <c r="H56" s="17"/>
      <c r="I56" s="17"/>
      <c r="J56" s="17"/>
      <c r="K56" s="17"/>
      <c r="L56" s="17"/>
      <c r="M56" s="17"/>
      <c r="N56" s="17"/>
    </row>
    <row r="57" spans="1:14">
      <c r="A57" s="17"/>
      <c r="B57" s="17"/>
      <c r="C57" s="17"/>
      <c r="D57" s="17"/>
      <c r="E57" s="17"/>
      <c r="F57" s="17"/>
      <c r="G57" s="17"/>
      <c r="H57" s="17"/>
      <c r="I57" s="17"/>
      <c r="J57" s="17"/>
      <c r="K57" s="17"/>
      <c r="L57" s="17"/>
      <c r="M57" s="17"/>
      <c r="N57" s="17"/>
    </row>
    <row r="58" spans="1:14">
      <c r="A58" s="17"/>
      <c r="B58" s="17"/>
      <c r="C58" s="17"/>
      <c r="D58" s="17"/>
      <c r="E58" s="17"/>
      <c r="F58" s="17"/>
      <c r="G58" s="17"/>
      <c r="H58" s="17"/>
      <c r="I58" s="17"/>
      <c r="J58" s="17"/>
      <c r="K58" s="17"/>
      <c r="L58" s="17"/>
      <c r="M58" s="17"/>
      <c r="N58" s="17"/>
    </row>
    <row r="59" spans="1:14" ht="14.25" customHeight="1">
      <c r="A59" s="17"/>
      <c r="B59" s="17"/>
      <c r="C59" s="17"/>
      <c r="D59" s="17"/>
      <c r="E59" s="17"/>
      <c r="F59" s="17"/>
      <c r="G59" s="17"/>
      <c r="H59" s="17"/>
      <c r="I59" s="17"/>
      <c r="J59" s="17"/>
      <c r="K59" s="17"/>
      <c r="L59" s="17"/>
      <c r="M59" s="17"/>
      <c r="N59" s="17"/>
    </row>
    <row r="60" spans="1:14">
      <c r="A60" s="17"/>
      <c r="B60" s="17"/>
      <c r="C60" s="17"/>
      <c r="D60" s="17"/>
      <c r="E60" s="17"/>
      <c r="F60" s="17"/>
      <c r="G60" s="17"/>
      <c r="H60" s="17"/>
      <c r="I60" s="17"/>
      <c r="J60" s="17"/>
      <c r="K60" s="17"/>
      <c r="L60" s="17"/>
      <c r="M60" s="17"/>
      <c r="N60" s="17"/>
    </row>
    <row r="61" spans="1:14">
      <c r="A61" s="17"/>
      <c r="B61" s="17"/>
      <c r="C61" s="17"/>
      <c r="D61" s="17"/>
      <c r="E61" s="17"/>
      <c r="F61" s="17"/>
      <c r="G61" s="17"/>
      <c r="H61" s="17"/>
      <c r="I61" s="17"/>
      <c r="J61" s="17"/>
      <c r="K61" s="17"/>
      <c r="L61" s="17"/>
      <c r="M61" s="17"/>
      <c r="N61" s="17"/>
    </row>
    <row r="62" spans="1:14" ht="111.75" customHeight="1">
      <c r="A62" s="17"/>
      <c r="B62" s="17"/>
      <c r="C62" s="17"/>
      <c r="D62" s="17"/>
      <c r="E62" s="17"/>
      <c r="F62" s="17"/>
      <c r="G62" s="17"/>
      <c r="H62" s="17"/>
      <c r="I62" s="17"/>
      <c r="J62" s="17"/>
      <c r="K62" s="17"/>
      <c r="L62" s="17"/>
      <c r="M62" s="17"/>
      <c r="N62" s="17"/>
    </row>
    <row r="63" spans="1:14" ht="24.75" customHeight="1">
      <c r="A63" s="17"/>
      <c r="B63" s="17"/>
      <c r="C63" s="17"/>
      <c r="D63" s="17"/>
      <c r="E63" s="17"/>
      <c r="F63" s="17"/>
      <c r="G63" s="17"/>
      <c r="H63" s="17"/>
      <c r="I63" s="17"/>
      <c r="J63" s="17"/>
      <c r="K63" s="17"/>
      <c r="L63" s="17"/>
      <c r="M63" s="17"/>
      <c r="N63" s="18"/>
    </row>
    <row r="64" spans="1:14" ht="12.75" customHeight="1"/>
    <row r="65" spans="1:14">
      <c r="A65" s="17"/>
      <c r="B65" s="17"/>
      <c r="C65" s="17"/>
      <c r="D65" s="17"/>
      <c r="E65" s="17"/>
      <c r="F65" s="17"/>
      <c r="G65" s="17"/>
      <c r="H65" s="17"/>
      <c r="I65" s="17"/>
      <c r="J65" s="17"/>
      <c r="K65" s="17"/>
      <c r="L65" s="17"/>
      <c r="M65" s="17"/>
      <c r="N65" s="17"/>
    </row>
    <row r="66" spans="1:14">
      <c r="A66" s="17"/>
      <c r="B66" s="17"/>
      <c r="C66" s="17"/>
      <c r="D66" s="17"/>
      <c r="E66" s="17"/>
      <c r="F66" s="17"/>
      <c r="G66" s="17"/>
      <c r="H66" s="17"/>
      <c r="I66" s="17"/>
      <c r="J66" s="17"/>
      <c r="K66" s="17"/>
      <c r="L66" s="17"/>
      <c r="M66" s="17"/>
      <c r="N66" s="17"/>
    </row>
    <row r="67" spans="1:14">
      <c r="A67" s="17"/>
      <c r="B67" s="17"/>
      <c r="C67" s="17"/>
      <c r="D67" s="17"/>
      <c r="E67" s="17"/>
      <c r="F67" s="17"/>
      <c r="G67" s="17"/>
      <c r="H67" s="17"/>
      <c r="I67" s="17"/>
      <c r="J67" s="17"/>
      <c r="K67" s="17"/>
      <c r="L67" s="17"/>
      <c r="M67" s="17"/>
      <c r="N67" s="17"/>
    </row>
    <row r="68" spans="1:14">
      <c r="A68" s="17"/>
      <c r="B68" s="17"/>
      <c r="C68" s="17"/>
      <c r="D68" s="17"/>
      <c r="E68" s="17"/>
      <c r="F68" s="17"/>
      <c r="G68" s="17"/>
      <c r="H68" s="17"/>
      <c r="I68" s="17"/>
      <c r="J68" s="17"/>
      <c r="K68" s="17"/>
      <c r="L68" s="17"/>
      <c r="M68" s="17"/>
      <c r="N68" s="17"/>
    </row>
    <row r="69" spans="1:14">
      <c r="A69" s="17"/>
      <c r="B69" s="17"/>
      <c r="C69" s="17"/>
      <c r="D69" s="17"/>
      <c r="E69" s="17"/>
      <c r="F69" s="17"/>
      <c r="G69" s="17"/>
      <c r="H69" s="17"/>
      <c r="I69" s="17"/>
      <c r="J69" s="17"/>
      <c r="K69" s="17"/>
      <c r="L69" s="17"/>
      <c r="M69" s="17"/>
      <c r="N69" s="17"/>
    </row>
    <row r="70" spans="1:14">
      <c r="A70" s="17"/>
      <c r="B70" s="17"/>
      <c r="C70" s="17"/>
      <c r="D70" s="17"/>
      <c r="E70" s="17"/>
      <c r="F70" s="17"/>
      <c r="G70" s="17"/>
      <c r="H70" s="17"/>
      <c r="I70" s="17"/>
      <c r="J70" s="17"/>
      <c r="K70" s="17"/>
      <c r="L70" s="17"/>
      <c r="M70" s="17"/>
      <c r="N70" s="17"/>
    </row>
    <row r="71" spans="1:14">
      <c r="A71" s="17"/>
      <c r="B71" s="17"/>
      <c r="C71" s="17"/>
      <c r="D71" s="17"/>
      <c r="E71" s="17"/>
      <c r="F71" s="17"/>
      <c r="G71" s="17"/>
      <c r="H71" s="17"/>
      <c r="I71" s="17"/>
      <c r="J71" s="17"/>
      <c r="K71" s="17"/>
      <c r="L71" s="17"/>
      <c r="M71" s="17"/>
      <c r="N71" s="17"/>
    </row>
    <row r="72" spans="1:14">
      <c r="A72" s="17"/>
      <c r="B72" s="17"/>
      <c r="C72" s="17"/>
      <c r="D72" s="17"/>
      <c r="E72" s="17"/>
      <c r="F72" s="17"/>
      <c r="G72" s="17"/>
      <c r="H72" s="17"/>
      <c r="I72" s="17"/>
      <c r="J72" s="17"/>
      <c r="K72" s="17"/>
      <c r="L72" s="17"/>
      <c r="M72" s="17"/>
      <c r="N72" s="17"/>
    </row>
    <row r="73" spans="1:14">
      <c r="A73" s="17"/>
      <c r="B73" s="17"/>
      <c r="C73" s="17"/>
      <c r="D73" s="17"/>
      <c r="E73" s="17"/>
      <c r="F73" s="17"/>
      <c r="G73" s="17"/>
      <c r="H73" s="17"/>
      <c r="I73" s="17"/>
      <c r="J73" s="17"/>
      <c r="K73" s="17"/>
      <c r="L73" s="17"/>
      <c r="M73" s="17"/>
      <c r="N73" s="17"/>
    </row>
    <row r="74" spans="1:14">
      <c r="A74" s="17"/>
      <c r="B74" s="17"/>
      <c r="C74" s="17"/>
      <c r="D74" s="17"/>
      <c r="E74" s="17"/>
      <c r="F74" s="17"/>
      <c r="G74" s="17"/>
      <c r="H74" s="17"/>
      <c r="I74" s="17"/>
      <c r="J74" s="17"/>
      <c r="K74" s="17"/>
      <c r="L74" s="17"/>
      <c r="M74" s="17"/>
      <c r="N74" s="17"/>
    </row>
    <row r="75" spans="1:14">
      <c r="A75" s="17"/>
      <c r="B75" s="17"/>
      <c r="C75" s="17"/>
      <c r="D75" s="17"/>
      <c r="E75" s="17"/>
      <c r="F75" s="17"/>
      <c r="G75" s="17"/>
      <c r="H75" s="17"/>
      <c r="I75" s="17"/>
      <c r="J75" s="17"/>
      <c r="K75" s="17"/>
      <c r="L75" s="17"/>
      <c r="M75" s="17"/>
      <c r="N75" s="17"/>
    </row>
    <row r="76" spans="1:14">
      <c r="A76" s="17"/>
      <c r="B76" s="17"/>
      <c r="C76" s="17"/>
      <c r="D76" s="17"/>
      <c r="E76" s="17"/>
      <c r="F76" s="17"/>
      <c r="G76" s="17"/>
      <c r="H76" s="17"/>
      <c r="I76" s="17"/>
      <c r="J76" s="17"/>
      <c r="K76" s="17"/>
      <c r="L76" s="17"/>
      <c r="M76" s="17"/>
      <c r="N76" s="17"/>
    </row>
    <row r="77" spans="1:14">
      <c r="A77" s="17"/>
      <c r="B77" s="17"/>
      <c r="C77" s="17"/>
      <c r="D77" s="17"/>
      <c r="E77" s="17"/>
      <c r="F77" s="17"/>
      <c r="G77" s="17"/>
      <c r="H77" s="17"/>
      <c r="I77" s="17"/>
      <c r="J77" s="17"/>
      <c r="K77" s="17"/>
      <c r="L77" s="17"/>
      <c r="M77" s="17"/>
      <c r="N77" s="17"/>
    </row>
    <row r="78" spans="1:14">
      <c r="A78" s="17"/>
      <c r="B78" s="17"/>
      <c r="C78" s="17"/>
      <c r="D78" s="17"/>
      <c r="E78" s="17"/>
      <c r="F78" s="17"/>
      <c r="G78" s="17"/>
      <c r="H78" s="17"/>
      <c r="I78" s="17"/>
      <c r="J78" s="17"/>
      <c r="K78" s="17"/>
      <c r="L78" s="17"/>
      <c r="M78" s="17"/>
      <c r="N78" s="17"/>
    </row>
  </sheetData>
  <mergeCells count="2">
    <mergeCell ref="B15:N15"/>
    <mergeCell ref="B10:N10"/>
  </mergeCells>
  <phoneticPr fontId="7" type="noConversion"/>
  <printOptions horizontalCentered="1"/>
  <pageMargins left="0.39370078740157483" right="0.39370078740157483" top="0.59055118110236227" bottom="0.59055118110236227" header="0.39370078740157483" footer="0.39370078740157483"/>
  <pageSetup paperSize="9" scale="55" orientation="portrait" r:id="rId1"/>
  <headerFooter alignWithMargins="0">
    <oddHeader>&amp;C&amp;"Helvetica,Fett"&amp;12 2010</oddHeader>
    <oddFooter>&amp;L44&amp;C&amp;"Helvetica,Standard" Eidg. Steuerverwaltung  -  Administration fédérale des contributions  -  Amministrazione federale delle contribuzioni</odd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66">
    <tabColor indexed="43"/>
  </sheetPr>
  <dimension ref="A1:P64"/>
  <sheetViews>
    <sheetView zoomScale="90" zoomScaleNormal="90" workbookViewId="0">
      <selection sqref="A1:D1"/>
    </sheetView>
  </sheetViews>
  <sheetFormatPr baseColWidth="10" defaultColWidth="11.44140625" defaultRowHeight="13.2"/>
  <cols>
    <col min="1" max="2" width="13.6640625" style="738" customWidth="1"/>
    <col min="3" max="3" width="29.109375" style="738" customWidth="1"/>
    <col min="4" max="4" width="11.44140625" style="738"/>
    <col min="5" max="5" width="4.44140625" style="738" customWidth="1"/>
    <col min="6" max="8" width="13.6640625" style="738" customWidth="1"/>
    <col min="9" max="9" width="11.44140625" style="738"/>
    <col min="10" max="10" width="13.33203125" style="738" bestFit="1" customWidth="1"/>
    <col min="11" max="11" width="11.5546875" style="738" bestFit="1" customWidth="1"/>
    <col min="12" max="16384" width="11.44140625" style="738"/>
  </cols>
  <sheetData>
    <row r="1" spans="1:15" ht="33" customHeight="1">
      <c r="A1" s="931" t="s">
        <v>373</v>
      </c>
      <c r="B1" s="931"/>
      <c r="C1" s="931"/>
      <c r="D1" s="931"/>
      <c r="E1" s="736"/>
      <c r="F1" s="737"/>
      <c r="G1" s="737"/>
      <c r="H1" s="737"/>
      <c r="I1" s="737"/>
      <c r="J1" s="737"/>
      <c r="K1" s="481"/>
      <c r="L1" s="737"/>
      <c r="M1" s="737"/>
      <c r="N1" s="737"/>
    </row>
    <row r="2" spans="1:15">
      <c r="A2" s="933"/>
      <c r="B2" s="933"/>
      <c r="C2" s="933"/>
      <c r="D2" s="933"/>
      <c r="E2" s="736"/>
      <c r="F2" s="924"/>
      <c r="G2" s="924"/>
      <c r="H2" s="924"/>
      <c r="I2" s="924"/>
      <c r="J2" s="737"/>
      <c r="K2" s="737"/>
      <c r="L2" s="737"/>
      <c r="M2" s="737"/>
      <c r="N2" s="737"/>
    </row>
    <row r="3" spans="1:15" ht="12.75" customHeight="1">
      <c r="A3" s="933" t="s">
        <v>298</v>
      </c>
      <c r="B3" s="933"/>
      <c r="C3" s="933"/>
      <c r="D3" s="933"/>
      <c r="E3" s="737"/>
      <c r="F3" s="924"/>
      <c r="G3" s="924"/>
      <c r="H3" s="924"/>
      <c r="I3" s="924"/>
      <c r="J3" s="737"/>
      <c r="K3" s="737"/>
      <c r="L3" s="737"/>
      <c r="M3" s="737"/>
      <c r="N3" s="737"/>
    </row>
    <row r="4" spans="1:15" s="742" customFormat="1" ht="21.75" customHeight="1">
      <c r="A4" s="932" t="s">
        <v>221</v>
      </c>
      <c r="B4" s="932"/>
      <c r="C4" s="932"/>
      <c r="D4" s="932"/>
      <c r="E4" s="741"/>
      <c r="F4" s="934"/>
      <c r="G4" s="934"/>
      <c r="H4" s="934"/>
      <c r="I4" s="934"/>
      <c r="J4" s="740"/>
      <c r="K4" s="740"/>
      <c r="L4" s="740"/>
      <c r="M4" s="740"/>
      <c r="N4" s="740"/>
    </row>
    <row r="5" spans="1:15" ht="66" customHeight="1">
      <c r="A5" s="935" t="s">
        <v>374</v>
      </c>
      <c r="B5" s="935"/>
      <c r="C5" s="935"/>
      <c r="D5" s="935"/>
      <c r="E5" s="736"/>
      <c r="F5" s="935"/>
      <c r="G5" s="935"/>
      <c r="H5" s="935"/>
      <c r="I5" s="935"/>
      <c r="J5" s="737"/>
      <c r="K5" s="937"/>
      <c r="L5" s="937"/>
      <c r="M5" s="937"/>
      <c r="N5" s="937"/>
      <c r="O5" s="937"/>
    </row>
    <row r="6" spans="1:15" ht="13.5" customHeight="1">
      <c r="A6" s="933" t="s">
        <v>376</v>
      </c>
      <c r="B6" s="933"/>
      <c r="C6" s="933"/>
      <c r="D6" s="933"/>
      <c r="E6" s="736"/>
      <c r="F6" s="924"/>
      <c r="G6" s="924"/>
      <c r="H6" s="924"/>
      <c r="I6" s="924"/>
      <c r="J6" s="737"/>
      <c r="K6" s="737"/>
      <c r="L6" s="737"/>
      <c r="M6" s="737"/>
      <c r="N6" s="737"/>
    </row>
    <row r="7" spans="1:15" ht="13.5" customHeight="1">
      <c r="A7" s="933" t="s">
        <v>358</v>
      </c>
      <c r="B7" s="933"/>
      <c r="C7" s="933"/>
      <c r="D7" s="933"/>
      <c r="E7" s="736"/>
      <c r="F7" s="924"/>
      <c r="G7" s="924"/>
      <c r="H7" s="924"/>
      <c r="I7" s="924"/>
      <c r="K7" s="737"/>
      <c r="L7" s="737"/>
      <c r="M7" s="737"/>
      <c r="N7" s="737"/>
    </row>
    <row r="8" spans="1:15" ht="12.75" customHeight="1">
      <c r="A8" s="933" t="s">
        <v>369</v>
      </c>
      <c r="B8" s="933"/>
      <c r="C8" s="933"/>
      <c r="D8" s="933"/>
      <c r="E8" s="737"/>
      <c r="F8" s="924"/>
      <c r="G8" s="924"/>
      <c r="H8" s="924"/>
      <c r="I8" s="924"/>
      <c r="K8" s="737"/>
      <c r="L8" s="737"/>
      <c r="M8" s="737"/>
      <c r="N8" s="737"/>
    </row>
    <row r="9" spans="1:15" ht="13.5" customHeight="1">
      <c r="A9" s="933" t="s">
        <v>375</v>
      </c>
      <c r="B9" s="933"/>
      <c r="C9" s="933"/>
      <c r="D9" s="933"/>
      <c r="E9" s="930"/>
      <c r="F9" s="924"/>
      <c r="G9" s="924"/>
      <c r="H9" s="924"/>
      <c r="I9" s="924"/>
      <c r="K9" s="737"/>
      <c r="L9" s="737"/>
      <c r="M9" s="737"/>
      <c r="N9" s="737"/>
    </row>
    <row r="10" spans="1:15" ht="18.75" customHeight="1">
      <c r="A10" s="932" t="s">
        <v>221</v>
      </c>
      <c r="B10" s="932"/>
      <c r="C10" s="932"/>
      <c r="D10" s="932"/>
      <c r="E10" s="930"/>
      <c r="F10" s="932"/>
      <c r="G10" s="932"/>
      <c r="H10" s="932"/>
      <c r="I10" s="932"/>
      <c r="J10" s="743"/>
      <c r="K10" s="737"/>
      <c r="L10" s="737"/>
      <c r="M10" s="737"/>
      <c r="N10" s="737"/>
    </row>
    <row r="11" spans="1:15" ht="20.25" customHeight="1">
      <c r="A11" s="929" t="s">
        <v>378</v>
      </c>
      <c r="B11" s="929"/>
      <c r="C11" s="929"/>
      <c r="D11" s="929"/>
      <c r="E11" s="736"/>
      <c r="F11" s="929"/>
      <c r="G11" s="929"/>
      <c r="H11" s="929"/>
      <c r="I11" s="929"/>
      <c r="J11" s="743"/>
      <c r="K11" s="744"/>
      <c r="L11" s="744"/>
      <c r="M11" s="744"/>
      <c r="N11" s="744"/>
    </row>
    <row r="12" spans="1:15" ht="13.5" customHeight="1">
      <c r="A12" s="929" t="s">
        <v>359</v>
      </c>
      <c r="B12" s="929"/>
      <c r="C12" s="929"/>
      <c r="D12" s="929"/>
      <c r="E12" s="736"/>
      <c r="F12" s="929"/>
      <c r="G12" s="929"/>
      <c r="H12" s="929"/>
      <c r="I12" s="929"/>
      <c r="J12" s="743"/>
      <c r="K12" s="744"/>
      <c r="L12" s="744"/>
      <c r="M12" s="744"/>
      <c r="N12" s="744"/>
    </row>
    <row r="13" spans="1:15" ht="13.5" customHeight="1">
      <c r="A13" s="929" t="s">
        <v>368</v>
      </c>
      <c r="B13" s="929"/>
      <c r="C13" s="929"/>
      <c r="D13" s="929"/>
      <c r="E13" s="930"/>
      <c r="F13" s="929"/>
      <c r="G13" s="929"/>
      <c r="H13" s="929"/>
      <c r="I13" s="929"/>
      <c r="J13" s="743"/>
      <c r="K13" s="744"/>
      <c r="L13" s="744"/>
      <c r="M13" s="744"/>
      <c r="N13" s="744"/>
    </row>
    <row r="14" spans="1:15" ht="13.5" customHeight="1">
      <c r="A14" s="929" t="s">
        <v>377</v>
      </c>
      <c r="B14" s="929"/>
      <c r="C14" s="929"/>
      <c r="D14" s="929"/>
      <c r="E14" s="930"/>
      <c r="F14" s="929"/>
      <c r="G14" s="929"/>
      <c r="H14" s="929"/>
      <c r="I14" s="929"/>
      <c r="J14" s="744"/>
      <c r="K14" s="744"/>
      <c r="L14" s="744"/>
      <c r="M14" s="744"/>
      <c r="N14" s="744"/>
    </row>
    <row r="15" spans="1:15">
      <c r="A15" s="933"/>
      <c r="B15" s="933"/>
      <c r="C15" s="933"/>
      <c r="D15" s="933"/>
      <c r="E15" s="745"/>
      <c r="F15" s="924"/>
      <c r="G15" s="924"/>
      <c r="H15" s="924"/>
      <c r="I15" s="924"/>
      <c r="J15" s="744"/>
      <c r="K15" s="737"/>
      <c r="L15" s="737"/>
      <c r="M15" s="737"/>
      <c r="N15" s="737"/>
    </row>
    <row r="16" spans="1:15" ht="42" customHeight="1">
      <c r="A16" s="935" t="s">
        <v>386</v>
      </c>
      <c r="B16" s="935"/>
      <c r="C16" s="935"/>
      <c r="D16" s="935"/>
      <c r="E16" s="736"/>
      <c r="F16" s="935"/>
      <c r="G16" s="935"/>
      <c r="H16" s="935"/>
      <c r="I16" s="935"/>
      <c r="J16" s="744"/>
      <c r="K16" s="737"/>
      <c r="L16" s="737"/>
      <c r="M16" s="737"/>
      <c r="N16" s="737"/>
    </row>
    <row r="17" spans="1:16">
      <c r="A17" s="933"/>
      <c r="B17" s="933"/>
      <c r="C17" s="933"/>
      <c r="D17" s="933"/>
      <c r="E17" s="736"/>
      <c r="F17" s="924"/>
      <c r="G17" s="924"/>
      <c r="H17" s="924"/>
      <c r="I17" s="924"/>
      <c r="J17" s="737"/>
      <c r="K17" s="737"/>
      <c r="L17" s="737"/>
      <c r="M17" s="737"/>
      <c r="N17" s="737"/>
    </row>
    <row r="18" spans="1:16">
      <c r="A18" s="933" t="s">
        <v>220</v>
      </c>
      <c r="B18" s="933"/>
      <c r="C18" s="933"/>
      <c r="D18" s="933"/>
      <c r="E18" s="745"/>
      <c r="F18" s="924"/>
      <c r="G18" s="924"/>
      <c r="H18" s="924"/>
      <c r="I18" s="924"/>
      <c r="J18" s="737"/>
      <c r="K18" s="737"/>
      <c r="L18" s="737"/>
      <c r="M18" s="737"/>
      <c r="N18" s="737"/>
      <c r="O18" s="731"/>
      <c r="P18" s="731"/>
    </row>
    <row r="19" spans="1:16" ht="12.75" customHeight="1">
      <c r="A19" s="924" t="s">
        <v>309</v>
      </c>
      <c r="B19" s="924"/>
      <c r="C19" s="924"/>
      <c r="D19" s="924"/>
      <c r="E19" s="736"/>
      <c r="F19" s="924"/>
      <c r="G19" s="924"/>
      <c r="H19" s="924"/>
      <c r="I19" s="924"/>
      <c r="J19" s="737"/>
      <c r="K19" s="737"/>
      <c r="L19" s="737"/>
      <c r="M19" s="936"/>
      <c r="N19" s="936"/>
      <c r="O19" s="779"/>
      <c r="P19" s="598"/>
    </row>
    <row r="20" spans="1:16" ht="12.75" customHeight="1">
      <c r="A20" s="924" t="s">
        <v>252</v>
      </c>
      <c r="B20" s="924"/>
      <c r="C20" s="924"/>
      <c r="D20" s="924"/>
      <c r="E20" s="736"/>
      <c r="F20" s="924"/>
      <c r="G20" s="924"/>
      <c r="H20" s="924"/>
      <c r="I20" s="924"/>
      <c r="J20" s="737"/>
      <c r="K20" s="737"/>
      <c r="L20" s="737"/>
      <c r="M20" s="936"/>
      <c r="N20" s="936"/>
      <c r="O20" s="784"/>
      <c r="P20" s="731"/>
    </row>
    <row r="21" spans="1:16" ht="12.75" customHeight="1">
      <c r="A21" s="924"/>
      <c r="B21" s="924"/>
      <c r="C21" s="924"/>
      <c r="D21" s="924"/>
      <c r="E21" s="736"/>
      <c r="F21" s="924"/>
      <c r="G21" s="924"/>
      <c r="H21" s="924"/>
      <c r="I21" s="924"/>
      <c r="J21" s="737"/>
      <c r="K21" s="737"/>
      <c r="L21" s="737"/>
      <c r="M21" s="936"/>
      <c r="N21" s="936"/>
      <c r="O21" s="731"/>
      <c r="P21" s="731"/>
    </row>
    <row r="22" spans="1:16" ht="12.75" customHeight="1">
      <c r="A22" s="779" t="s">
        <v>259</v>
      </c>
      <c r="B22" s="779"/>
      <c r="C22" s="779"/>
      <c r="D22" s="779"/>
      <c r="E22" s="736"/>
      <c r="F22" s="924"/>
      <c r="G22" s="924"/>
      <c r="H22" s="924"/>
      <c r="I22" s="924"/>
      <c r="J22" s="737"/>
      <c r="K22" s="737"/>
      <c r="L22" s="737"/>
      <c r="M22" s="936"/>
      <c r="N22" s="936"/>
      <c r="O22" s="731"/>
      <c r="P22" s="731"/>
    </row>
    <row r="23" spans="1:16">
      <c r="A23" s="731" t="s">
        <v>244</v>
      </c>
      <c r="B23" s="731"/>
      <c r="C23" s="731"/>
      <c r="D23" s="731"/>
      <c r="E23" s="736"/>
      <c r="F23" s="736"/>
      <c r="G23" s="736"/>
      <c r="H23" s="736"/>
      <c r="I23" s="736"/>
      <c r="J23" s="745"/>
      <c r="K23" s="737"/>
      <c r="L23" s="936"/>
      <c r="M23" s="936"/>
      <c r="N23" s="936"/>
      <c r="O23" s="779"/>
      <c r="P23" s="598"/>
    </row>
    <row r="24" spans="1:16" ht="12.75" customHeight="1">
      <c r="A24" s="933"/>
      <c r="B24" s="933"/>
      <c r="C24" s="745"/>
      <c r="D24" s="747"/>
      <c r="E24" s="747"/>
      <c r="F24" s="747"/>
      <c r="G24" s="747"/>
      <c r="H24" s="745"/>
      <c r="I24" s="745"/>
      <c r="J24" s="737"/>
      <c r="K24" s="737"/>
      <c r="L24" s="737"/>
      <c r="M24" s="737"/>
      <c r="N24" s="936"/>
      <c r="O24" s="731"/>
      <c r="P24" s="731"/>
    </row>
    <row r="25" spans="1:16" ht="12.75" customHeight="1">
      <c r="A25" s="924" t="s">
        <v>379</v>
      </c>
      <c r="B25" s="924"/>
      <c r="C25" s="924"/>
      <c r="D25" s="924"/>
      <c r="E25" s="747"/>
      <c r="F25" s="924"/>
      <c r="G25" s="924"/>
      <c r="H25" s="924"/>
      <c r="I25" s="924"/>
      <c r="J25" s="737"/>
      <c r="K25" s="737"/>
      <c r="L25" s="737"/>
      <c r="M25" s="737"/>
      <c r="N25" s="936"/>
      <c r="O25" s="731"/>
      <c r="P25" s="731"/>
    </row>
    <row r="26" spans="1:16" ht="12.75" customHeight="1">
      <c r="A26" s="739"/>
      <c r="B26" s="739"/>
      <c r="C26" s="739"/>
      <c r="D26" s="739"/>
      <c r="E26" s="747"/>
      <c r="F26" s="739"/>
      <c r="G26" s="739"/>
      <c r="H26" s="739"/>
      <c r="I26" s="739"/>
      <c r="J26" s="737"/>
      <c r="K26" s="737"/>
      <c r="L26" s="737"/>
      <c r="M26" s="737"/>
      <c r="N26" s="746"/>
      <c r="O26" s="731"/>
      <c r="P26" s="731"/>
    </row>
    <row r="27" spans="1:16" ht="22.5" customHeight="1">
      <c r="A27" s="924" t="s">
        <v>310</v>
      </c>
      <c r="B27" s="924"/>
      <c r="C27" s="924"/>
      <c r="D27" s="747" t="s">
        <v>387</v>
      </c>
      <c r="E27" s="747"/>
      <c r="F27" s="924"/>
      <c r="G27" s="924"/>
      <c r="H27" s="924"/>
      <c r="I27" s="924"/>
      <c r="J27" s="737"/>
      <c r="K27" s="737"/>
      <c r="L27" s="737"/>
      <c r="M27" s="737"/>
      <c r="N27" s="746"/>
      <c r="O27" s="731"/>
      <c r="P27" s="731"/>
    </row>
    <row r="28" spans="1:16">
      <c r="A28" s="925" t="s">
        <v>222</v>
      </c>
      <c r="B28" s="925"/>
      <c r="C28" s="925"/>
      <c r="D28" s="747"/>
      <c r="E28" s="747"/>
      <c r="F28" s="925"/>
      <c r="G28" s="925"/>
      <c r="H28" s="925"/>
      <c r="I28" s="925"/>
      <c r="J28" s="748"/>
      <c r="K28" s="748"/>
      <c r="L28" s="748"/>
      <c r="M28" s="748"/>
      <c r="N28" s="746"/>
      <c r="O28" s="731"/>
      <c r="P28" s="731"/>
    </row>
    <row r="29" spans="1:16" ht="15" customHeight="1">
      <c r="A29" s="785" t="s">
        <v>371</v>
      </c>
      <c r="B29" s="731" t="s">
        <v>245</v>
      </c>
      <c r="C29" s="737"/>
      <c r="D29" s="747" t="s">
        <v>388</v>
      </c>
      <c r="E29" s="747"/>
      <c r="F29" s="924"/>
      <c r="G29" s="924"/>
      <c r="H29" s="924"/>
      <c r="I29" s="924"/>
      <c r="J29" s="737"/>
      <c r="K29" s="737"/>
      <c r="L29" s="737"/>
      <c r="M29" s="737"/>
      <c r="N29" s="746"/>
      <c r="O29" s="731"/>
      <c r="P29" s="731"/>
    </row>
    <row r="30" spans="1:16" ht="15" customHeight="1">
      <c r="A30" s="785" t="s">
        <v>322</v>
      </c>
      <c r="B30" s="731" t="s">
        <v>232</v>
      </c>
      <c r="C30" s="737"/>
      <c r="D30" s="747" t="s">
        <v>389</v>
      </c>
      <c r="E30" s="747"/>
      <c r="F30" s="924"/>
      <c r="G30" s="924"/>
      <c r="H30" s="924"/>
      <c r="I30" s="924"/>
      <c r="J30" s="737"/>
      <c r="K30" s="737"/>
      <c r="L30" s="737"/>
      <c r="M30" s="737"/>
      <c r="N30" s="746"/>
      <c r="O30" s="784"/>
      <c r="P30" s="731"/>
    </row>
    <row r="31" spans="1:16" ht="17.25" customHeight="1">
      <c r="A31" s="785" t="s">
        <v>216</v>
      </c>
      <c r="B31" s="731" t="s">
        <v>233</v>
      </c>
      <c r="C31" s="737"/>
      <c r="D31" s="747" t="s">
        <v>390</v>
      </c>
      <c r="E31" s="747"/>
      <c r="F31" s="924"/>
      <c r="G31" s="924"/>
      <c r="H31" s="924"/>
      <c r="I31" s="924"/>
      <c r="J31" s="737"/>
      <c r="K31" s="737"/>
      <c r="L31" s="737"/>
      <c r="M31" s="737"/>
      <c r="N31" s="746"/>
      <c r="O31" s="731"/>
      <c r="P31" s="731"/>
    </row>
    <row r="32" spans="1:16" ht="17.25" customHeight="1">
      <c r="A32" s="785"/>
      <c r="B32" s="731"/>
      <c r="C32" s="805"/>
      <c r="D32" s="747"/>
      <c r="E32" s="747"/>
      <c r="F32" s="804"/>
      <c r="G32" s="804"/>
      <c r="H32" s="804"/>
      <c r="I32" s="804"/>
      <c r="J32" s="805"/>
      <c r="K32" s="805"/>
      <c r="L32" s="805"/>
      <c r="M32" s="805"/>
      <c r="N32" s="806"/>
      <c r="O32" s="731"/>
      <c r="P32" s="731"/>
    </row>
    <row r="33" spans="1:16" ht="18.600000000000001" customHeight="1">
      <c r="A33" s="787" t="s">
        <v>284</v>
      </c>
      <c r="B33" s="788"/>
      <c r="C33" s="803"/>
      <c r="D33" s="808" t="s">
        <v>391</v>
      </c>
      <c r="E33" s="747"/>
      <c r="F33" s="924"/>
      <c r="G33" s="924"/>
      <c r="H33" s="924"/>
      <c r="I33" s="924"/>
      <c r="J33" s="737"/>
      <c r="K33" s="737"/>
      <c r="L33" s="737"/>
      <c r="M33" s="737"/>
      <c r="N33" s="746"/>
      <c r="O33" s="785"/>
      <c r="P33" s="731"/>
    </row>
    <row r="34" spans="1:16" ht="15" customHeight="1">
      <c r="A34" s="924" t="s">
        <v>269</v>
      </c>
      <c r="B34" s="924"/>
      <c r="C34" s="928"/>
      <c r="D34" s="809" t="s">
        <v>392</v>
      </c>
      <c r="E34" s="747"/>
      <c r="F34" s="924"/>
      <c r="G34" s="924"/>
      <c r="H34" s="924"/>
      <c r="I34" s="924"/>
      <c r="J34" s="737"/>
      <c r="K34" s="737"/>
      <c r="L34" s="737"/>
      <c r="M34" s="737"/>
      <c r="N34" s="746"/>
      <c r="O34" s="785"/>
      <c r="P34" s="731"/>
    </row>
    <row r="35" spans="1:16">
      <c r="A35" s="924"/>
      <c r="B35" s="924"/>
      <c r="C35" s="924"/>
      <c r="D35" s="802"/>
      <c r="E35" s="747"/>
      <c r="F35" s="924"/>
      <c r="G35" s="924"/>
      <c r="H35" s="924"/>
      <c r="I35" s="924"/>
      <c r="J35" s="737"/>
      <c r="K35" s="737"/>
      <c r="L35" s="737"/>
      <c r="M35" s="737"/>
      <c r="N35" s="746"/>
      <c r="O35" s="785"/>
      <c r="P35" s="731"/>
    </row>
    <row r="36" spans="1:16" ht="24" customHeight="1">
      <c r="D36" s="747" t="s">
        <v>393</v>
      </c>
      <c r="E36" s="747"/>
      <c r="F36" s="924"/>
      <c r="G36" s="924"/>
      <c r="H36" s="924"/>
      <c r="I36" s="924"/>
      <c r="J36" s="737"/>
      <c r="K36" s="737"/>
      <c r="L36" s="737"/>
      <c r="M36" s="737"/>
      <c r="N36" s="746"/>
      <c r="O36" s="785"/>
      <c r="P36" s="731"/>
    </row>
    <row r="37" spans="1:16" ht="24" customHeight="1">
      <c r="A37" s="924" t="s">
        <v>231</v>
      </c>
      <c r="B37" s="924"/>
      <c r="C37" s="924"/>
      <c r="D37" s="749" t="s">
        <v>394</v>
      </c>
      <c r="E37" s="747"/>
      <c r="F37" s="924"/>
      <c r="G37" s="924"/>
      <c r="H37" s="924"/>
      <c r="I37" s="924"/>
      <c r="J37" s="737"/>
      <c r="K37" s="737"/>
      <c r="L37" s="737"/>
      <c r="M37" s="737"/>
      <c r="N37" s="746"/>
      <c r="O37" s="785"/>
      <c r="P37" s="731"/>
    </row>
    <row r="38" spans="1:16" ht="15" customHeight="1">
      <c r="A38" s="804" t="s">
        <v>223</v>
      </c>
      <c r="B38" s="804"/>
      <c r="C38" s="804"/>
      <c r="D38" s="750" t="s">
        <v>395</v>
      </c>
      <c r="E38" s="747"/>
      <c r="F38" s="924"/>
      <c r="G38" s="924"/>
      <c r="H38" s="924"/>
      <c r="I38" s="924"/>
      <c r="J38" s="737"/>
      <c r="K38" s="737"/>
      <c r="L38" s="737"/>
      <c r="M38" s="737"/>
      <c r="N38" s="746"/>
      <c r="O38" s="780"/>
      <c r="P38" s="731"/>
    </row>
    <row r="39" spans="1:16" ht="15" customHeight="1">
      <c r="A39" s="805" t="s">
        <v>224</v>
      </c>
      <c r="B39" s="805"/>
      <c r="C39" s="805"/>
      <c r="D39" s="750" t="s">
        <v>396</v>
      </c>
      <c r="E39" s="747"/>
      <c r="F39" s="924"/>
      <c r="G39" s="924"/>
      <c r="H39" s="924"/>
      <c r="I39" s="924"/>
      <c r="J39" s="737"/>
      <c r="K39" s="737"/>
      <c r="L39" s="737"/>
      <c r="M39" s="737"/>
      <c r="N39" s="746"/>
      <c r="O39" s="780"/>
      <c r="P39" s="731"/>
    </row>
    <row r="40" spans="1:16" ht="15" customHeight="1">
      <c r="A40" s="804" t="s">
        <v>311</v>
      </c>
      <c r="B40" s="804"/>
      <c r="C40" s="804"/>
      <c r="D40" s="747" t="s">
        <v>396</v>
      </c>
      <c r="E40" s="747"/>
      <c r="F40" s="924"/>
      <c r="G40" s="924"/>
      <c r="H40" s="924"/>
      <c r="I40" s="924"/>
      <c r="J40" s="737"/>
      <c r="K40" s="737"/>
      <c r="L40" s="737"/>
      <c r="M40" s="737"/>
      <c r="N40" s="746"/>
      <c r="O40" s="780"/>
      <c r="P40" s="731"/>
    </row>
    <row r="41" spans="1:16" ht="15" customHeight="1">
      <c r="A41" s="804" t="s">
        <v>312</v>
      </c>
      <c r="B41" s="804"/>
      <c r="C41" s="804"/>
      <c r="D41" s="747" t="s">
        <v>397</v>
      </c>
      <c r="E41" s="747"/>
      <c r="F41" s="924"/>
      <c r="G41" s="924"/>
      <c r="H41" s="924"/>
      <c r="I41" s="924"/>
      <c r="J41" s="737"/>
      <c r="K41" s="737"/>
      <c r="L41" s="737"/>
      <c r="M41" s="737"/>
      <c r="N41" s="746"/>
      <c r="O41" s="780"/>
      <c r="P41" s="731"/>
    </row>
    <row r="42" spans="1:16" ht="15" customHeight="1">
      <c r="A42" s="804" t="s">
        <v>352</v>
      </c>
      <c r="B42" s="804"/>
      <c r="C42" s="804"/>
      <c r="D42" s="747" t="s">
        <v>398</v>
      </c>
      <c r="E42" s="751"/>
      <c r="F42" s="737"/>
      <c r="G42" s="737"/>
      <c r="H42" s="737"/>
      <c r="I42" s="737"/>
      <c r="J42" s="737"/>
      <c r="K42" s="737"/>
      <c r="L42" s="737"/>
      <c r="M42" s="737"/>
      <c r="N42" s="936"/>
      <c r="O42" s="780"/>
      <c r="P42" s="731"/>
    </row>
    <row r="43" spans="1:16" ht="15.6" customHeight="1">
      <c r="A43" s="805" t="s">
        <v>227</v>
      </c>
      <c r="B43" s="805"/>
      <c r="C43" s="805"/>
      <c r="D43" s="747" t="s">
        <v>399</v>
      </c>
      <c r="E43" s="751"/>
      <c r="F43" s="737"/>
      <c r="G43" s="737"/>
      <c r="H43" s="737"/>
      <c r="I43" s="737"/>
      <c r="J43" s="737"/>
      <c r="K43" s="737"/>
      <c r="L43" s="737"/>
      <c r="M43" s="737"/>
      <c r="N43" s="936"/>
      <c r="O43" s="780"/>
      <c r="P43" s="731"/>
    </row>
    <row r="44" spans="1:16" ht="14.4" customHeight="1">
      <c r="A44" s="805"/>
      <c r="B44" s="805"/>
      <c r="C44" s="805"/>
      <c r="D44" s="751"/>
      <c r="E44" s="751"/>
      <c r="F44" s="805"/>
      <c r="G44" s="805"/>
      <c r="H44" s="805"/>
      <c r="I44" s="805"/>
      <c r="J44" s="805"/>
      <c r="K44" s="805"/>
      <c r="L44" s="805"/>
      <c r="M44" s="805"/>
      <c r="N44" s="936"/>
      <c r="O44" s="780"/>
      <c r="P44" s="731"/>
    </row>
    <row r="45" spans="1:16" ht="11.25" customHeight="1">
      <c r="A45" s="805"/>
      <c r="B45" s="805"/>
      <c r="C45" s="805"/>
      <c r="D45" s="751"/>
      <c r="E45" s="751"/>
      <c r="F45" s="737"/>
      <c r="G45" s="737"/>
      <c r="H45" s="737"/>
      <c r="I45" s="737"/>
      <c r="J45" s="737"/>
      <c r="K45" s="737"/>
      <c r="L45" s="737"/>
      <c r="M45" s="737"/>
      <c r="N45" s="936"/>
      <c r="O45" s="598"/>
      <c r="P45" s="731"/>
    </row>
    <row r="46" spans="1:16" ht="15" customHeight="1">
      <c r="A46" s="926" t="s">
        <v>294</v>
      </c>
      <c r="B46" s="926"/>
      <c r="C46" s="927"/>
      <c r="D46" s="819" t="s">
        <v>400</v>
      </c>
      <c r="E46" s="752"/>
      <c r="F46" s="737"/>
      <c r="G46" s="737"/>
      <c r="H46" s="737"/>
      <c r="I46" s="737"/>
      <c r="J46" s="737"/>
      <c r="K46" s="737"/>
      <c r="L46" s="737"/>
      <c r="M46" s="737"/>
      <c r="N46" s="746"/>
      <c r="O46" s="598"/>
      <c r="P46" s="731"/>
    </row>
    <row r="47" spans="1:16" ht="5.4" customHeight="1">
      <c r="D47" s="753"/>
      <c r="F47" s="737"/>
      <c r="G47" s="737"/>
      <c r="H47" s="737"/>
      <c r="I47" s="737"/>
      <c r="O47" s="780"/>
      <c r="P47" s="731"/>
    </row>
    <row r="48" spans="1:16" ht="14.25" customHeight="1">
      <c r="D48" s="754" t="s">
        <v>217</v>
      </c>
      <c r="E48" s="754"/>
      <c r="F48" s="737"/>
      <c r="G48" s="737"/>
      <c r="H48" s="737"/>
      <c r="I48" s="737"/>
      <c r="J48" s="737"/>
      <c r="K48" s="737"/>
      <c r="L48" s="737"/>
      <c r="M48" s="737"/>
      <c r="N48" s="746"/>
      <c r="O48" s="780"/>
      <c r="P48" s="731"/>
    </row>
    <row r="49" spans="1:16" ht="18" customHeight="1">
      <c r="A49" s="923" t="s">
        <v>185</v>
      </c>
      <c r="B49" s="923"/>
      <c r="C49" s="923"/>
      <c r="D49" s="755">
        <v>3.9699999999999999E-2</v>
      </c>
      <c r="E49" s="756"/>
      <c r="F49" s="737"/>
      <c r="G49" s="737"/>
      <c r="H49" s="737"/>
      <c r="I49" s="737"/>
      <c r="J49" s="737"/>
      <c r="K49" s="737"/>
      <c r="L49" s="737"/>
      <c r="M49" s="737"/>
      <c r="N49" s="746"/>
      <c r="O49" s="780"/>
      <c r="P49" s="731"/>
    </row>
    <row r="50" spans="1:16" ht="5.25" customHeight="1">
      <c r="D50" s="753"/>
      <c r="F50" s="737"/>
      <c r="G50" s="737"/>
      <c r="H50" s="737"/>
      <c r="I50" s="737"/>
      <c r="O50" s="780"/>
      <c r="P50" s="731"/>
    </row>
    <row r="51" spans="1:16">
      <c r="O51" s="780"/>
      <c r="P51" s="731"/>
    </row>
    <row r="52" spans="1:16">
      <c r="O52" s="781"/>
      <c r="P52" s="786"/>
    </row>
    <row r="53" spans="1:16">
      <c r="O53" s="780"/>
      <c r="P53" s="731"/>
    </row>
    <row r="54" spans="1:16">
      <c r="O54" s="780"/>
      <c r="P54" s="731"/>
    </row>
    <row r="55" spans="1:16">
      <c r="O55" s="780"/>
      <c r="P55" s="731"/>
    </row>
    <row r="56" spans="1:16">
      <c r="O56" s="780"/>
      <c r="P56" s="731"/>
    </row>
    <row r="57" spans="1:16">
      <c r="O57" s="780"/>
      <c r="P57" s="731"/>
    </row>
    <row r="58" spans="1:16">
      <c r="O58" s="780"/>
      <c r="P58" s="731"/>
    </row>
    <row r="59" spans="1:16">
      <c r="O59" s="780"/>
      <c r="P59" s="731"/>
    </row>
    <row r="60" spans="1:16">
      <c r="O60" s="780"/>
      <c r="P60" s="731"/>
    </row>
    <row r="61" spans="1:16">
      <c r="O61" s="780"/>
      <c r="P61" s="731"/>
    </row>
    <row r="62" spans="1:16">
      <c r="O62" s="780"/>
      <c r="P62" s="731"/>
    </row>
    <row r="63" spans="1:16">
      <c r="O63" s="780"/>
      <c r="P63" s="731"/>
    </row>
    <row r="64" spans="1:16">
      <c r="O64" s="780"/>
      <c r="P64" s="731"/>
    </row>
  </sheetData>
  <mergeCells count="74">
    <mergeCell ref="N42:N45"/>
    <mergeCell ref="F39:I39"/>
    <mergeCell ref="F40:I40"/>
    <mergeCell ref="F41:I41"/>
    <mergeCell ref="K5:O5"/>
    <mergeCell ref="L23:N23"/>
    <mergeCell ref="F17:I17"/>
    <mergeCell ref="F12:I12"/>
    <mergeCell ref="F11:I11"/>
    <mergeCell ref="F6:I6"/>
    <mergeCell ref="F7:I7"/>
    <mergeCell ref="A24:B24"/>
    <mergeCell ref="N24:N25"/>
    <mergeCell ref="F30:I30"/>
    <mergeCell ref="A25:D25"/>
    <mergeCell ref="F31:I31"/>
    <mergeCell ref="A27:C27"/>
    <mergeCell ref="F25:I25"/>
    <mergeCell ref="A18:D18"/>
    <mergeCell ref="F18:I18"/>
    <mergeCell ref="M19:N20"/>
    <mergeCell ref="M21:N22"/>
    <mergeCell ref="A19:D19"/>
    <mergeCell ref="A20:D20"/>
    <mergeCell ref="A21:D21"/>
    <mergeCell ref="F19:I19"/>
    <mergeCell ref="F20:I20"/>
    <mergeCell ref="F21:I21"/>
    <mergeCell ref="F22:I22"/>
    <mergeCell ref="A17:D17"/>
    <mergeCell ref="F15:I15"/>
    <mergeCell ref="F16:I16"/>
    <mergeCell ref="A14:D14"/>
    <mergeCell ref="F13:I13"/>
    <mergeCell ref="F14:I14"/>
    <mergeCell ref="A15:D15"/>
    <mergeCell ref="A16:D16"/>
    <mergeCell ref="A6:D6"/>
    <mergeCell ref="A7:D7"/>
    <mergeCell ref="A8:D8"/>
    <mergeCell ref="A10:D10"/>
    <mergeCell ref="E9:E10"/>
    <mergeCell ref="A9:D9"/>
    <mergeCell ref="A12:D12"/>
    <mergeCell ref="A13:D13"/>
    <mergeCell ref="E13:E14"/>
    <mergeCell ref="A1:D1"/>
    <mergeCell ref="F8:I8"/>
    <mergeCell ref="F9:I9"/>
    <mergeCell ref="F10:I10"/>
    <mergeCell ref="A2:D2"/>
    <mergeCell ref="A3:D3"/>
    <mergeCell ref="A4:D4"/>
    <mergeCell ref="F3:I3"/>
    <mergeCell ref="F4:I4"/>
    <mergeCell ref="F5:I5"/>
    <mergeCell ref="F2:I2"/>
    <mergeCell ref="A5:D5"/>
    <mergeCell ref="A11:D11"/>
    <mergeCell ref="A49:C49"/>
    <mergeCell ref="F27:I27"/>
    <mergeCell ref="F28:I28"/>
    <mergeCell ref="F29:I29"/>
    <mergeCell ref="A28:C28"/>
    <mergeCell ref="A46:C46"/>
    <mergeCell ref="A35:C35"/>
    <mergeCell ref="F35:I35"/>
    <mergeCell ref="F33:I33"/>
    <mergeCell ref="F38:I38"/>
    <mergeCell ref="A37:C37"/>
    <mergeCell ref="F36:I36"/>
    <mergeCell ref="F37:I37"/>
    <mergeCell ref="A34:C34"/>
    <mergeCell ref="F34:I34"/>
  </mergeCells>
  <phoneticPr fontId="44" type="noConversion"/>
  <printOptions horizontalCentered="1"/>
  <pageMargins left="0.39370078740157483" right="0.39370078740157483" top="0.59055118110236227" bottom="0.59055118110236227" header="0.39370078740157483" footer="0.39370078740157483"/>
  <pageSetup paperSize="9" scale="86" orientation="portrait" r:id="rId1"/>
  <headerFooter alignWithMargins="0">
    <oddHeader>&amp;C&amp;"Helvetica,Fett"&amp;12 2010</oddHeader>
    <oddFooter>&amp;L46&amp;C&amp;"Helvetica,Standard" Eidg. Steuerverwaltung  -  Administration fédérale des contributions  -  Amministrazione federale delle contribuzioni</odd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8">
    <pageSetUpPr fitToPage="1"/>
  </sheetPr>
  <dimension ref="A1:F126"/>
  <sheetViews>
    <sheetView zoomScale="60" zoomScaleNormal="60" workbookViewId="0"/>
  </sheetViews>
  <sheetFormatPr baseColWidth="10" defaultColWidth="10.33203125" defaultRowHeight="13.2"/>
  <cols>
    <col min="1" max="1" width="35.6640625" style="132" customWidth="1"/>
    <col min="2" max="5" width="29" style="132" customWidth="1"/>
    <col min="6" max="228" width="12.6640625" style="132" customWidth="1"/>
    <col min="229" max="16384" width="10.33203125" style="132"/>
  </cols>
  <sheetData>
    <row r="1" spans="1:6" ht="18.899999999999999" customHeight="1">
      <c r="A1" s="481" t="s">
        <v>380</v>
      </c>
      <c r="B1" s="130"/>
      <c r="C1" s="130"/>
      <c r="D1" s="130"/>
      <c r="E1" s="131"/>
    </row>
    <row r="2" spans="1:6" ht="18.899999999999999" customHeight="1">
      <c r="A2" s="129"/>
      <c r="B2" s="441"/>
      <c r="C2" s="130"/>
      <c r="D2" s="130"/>
      <c r="E2" s="131"/>
      <c r="F2" s="131"/>
    </row>
    <row r="3" spans="1:6" ht="18.899999999999999" customHeight="1">
      <c r="A3" s="482" t="s">
        <v>199</v>
      </c>
      <c r="B3" s="133"/>
      <c r="C3" s="133"/>
      <c r="D3" s="133"/>
      <c r="E3" s="134"/>
    </row>
    <row r="4" spans="1:6" ht="18.899999999999999" customHeight="1">
      <c r="A4" s="135"/>
      <c r="B4" s="133"/>
      <c r="C4" s="133"/>
      <c r="D4" s="133"/>
      <c r="E4" s="134"/>
    </row>
    <row r="5" spans="1:6" ht="18.899999999999999" customHeight="1" thickBot="1">
      <c r="A5" s="136"/>
      <c r="B5" s="136"/>
      <c r="C5" s="136"/>
      <c r="D5" s="136"/>
    </row>
    <row r="6" spans="1:6" ht="18.899999999999999" customHeight="1" thickBot="1">
      <c r="A6" s="137">
        <v>10</v>
      </c>
      <c r="B6" s="941" t="s">
        <v>381</v>
      </c>
      <c r="C6" s="942"/>
      <c r="D6" s="942"/>
      <c r="E6" s="943"/>
    </row>
    <row r="7" spans="1:6" s="138" customFormat="1" ht="18.899999999999999" customHeight="1" thickBot="1">
      <c r="A7" s="23" t="str">
        <f>'Pages 10-11'!$A$6</f>
        <v>Cantonal capitals</v>
      </c>
      <c r="B7" s="152">
        <v>49293.642785065589</v>
      </c>
      <c r="C7" s="152">
        <v>98587.285570131178</v>
      </c>
      <c r="D7" s="152">
        <v>197174.57114026236</v>
      </c>
      <c r="E7" s="152">
        <v>394349.14228052471</v>
      </c>
    </row>
    <row r="8" spans="1:6" s="138" customFormat="1" ht="18.899999999999999" customHeight="1" thickBot="1">
      <c r="A8" s="19"/>
      <c r="B8" s="941" t="s">
        <v>382</v>
      </c>
      <c r="C8" s="942"/>
      <c r="D8" s="942"/>
      <c r="E8" s="943"/>
    </row>
    <row r="9" spans="1:6" s="138" customFormat="1" ht="18.899999999999999" customHeight="1">
      <c r="A9" s="23" t="str">
        <f>'Pages 10-11'!$A$7</f>
        <v>Confederation</v>
      </c>
      <c r="B9" s="153">
        <v>48637.739656912221</v>
      </c>
      <c r="C9" s="153">
        <v>97275.479313824442</v>
      </c>
      <c r="D9" s="153">
        <v>194550.95862764888</v>
      </c>
      <c r="E9" s="153">
        <v>389101.91725529777</v>
      </c>
    </row>
    <row r="10" spans="1:6" s="138" customFormat="1" ht="18.899999999999999" customHeight="1">
      <c r="B10" s="938" t="s">
        <v>383</v>
      </c>
      <c r="C10" s="939"/>
      <c r="D10" s="939"/>
      <c r="E10" s="940"/>
    </row>
    <row r="11" spans="1:6" ht="18.899999999999999" customHeight="1">
      <c r="A11" s="24" t="str">
        <f>'Page 9'!$A$16</f>
        <v>Zurich</v>
      </c>
      <c r="B11" s="140">
        <v>-16.821667177940995</v>
      </c>
      <c r="C11" s="140">
        <v>-6.772545164025189</v>
      </c>
      <c r="D11" s="141">
        <v>-6.1992261901130803</v>
      </c>
      <c r="E11" s="141">
        <v>-5.4499269394193419</v>
      </c>
    </row>
    <row r="12" spans="1:6" ht="18.899999999999999" customHeight="1">
      <c r="A12" s="24" t="str">
        <f>'Page 9'!$A$17</f>
        <v>Berne</v>
      </c>
      <c r="B12" s="140">
        <v>26.694564122095031</v>
      </c>
      <c r="C12" s="140">
        <v>-0.52183488400764588</v>
      </c>
      <c r="D12" s="141">
        <v>-3.381883051681271</v>
      </c>
      <c r="E12" s="141">
        <v>-2.4148088854557841</v>
      </c>
    </row>
    <row r="13" spans="1:6" ht="18.899999999999999" customHeight="1">
      <c r="A13" s="24" t="str">
        <f>'Page 9'!$A$18</f>
        <v>Lucerne</v>
      </c>
      <c r="B13" s="140">
        <v>-17.842690573196464</v>
      </c>
      <c r="C13" s="140">
        <v>-15.406253953285088</v>
      </c>
      <c r="D13" s="141">
        <v>-14.823055394207131</v>
      </c>
      <c r="E13" s="141">
        <v>-11.765413137754692</v>
      </c>
    </row>
    <row r="14" spans="1:6" ht="18.899999999999999" customHeight="1">
      <c r="A14" s="24" t="str">
        <f>'Page 9'!$A$19</f>
        <v>Altdorf</v>
      </c>
      <c r="B14" s="140">
        <v>-16.870016325863361</v>
      </c>
      <c r="C14" s="140">
        <v>-15.947772664265187</v>
      </c>
      <c r="D14" s="141">
        <v>-30.336699303701465</v>
      </c>
      <c r="E14" s="141">
        <v>-35.339460920316796</v>
      </c>
    </row>
    <row r="15" spans="1:6" ht="18.899999999999999" customHeight="1">
      <c r="A15" s="24" t="str">
        <f>'Page 9'!$A$20</f>
        <v>Schwyz</v>
      </c>
      <c r="B15" s="140">
        <v>3.5346463952606939</v>
      </c>
      <c r="C15" s="140">
        <v>-0.10546523980907807</v>
      </c>
      <c r="D15" s="141">
        <v>0.97687107832847175</v>
      </c>
      <c r="E15" s="141">
        <v>2.1416033315618961</v>
      </c>
    </row>
    <row r="16" spans="1:6" ht="18.899999999999999" customHeight="1">
      <c r="A16" s="24" t="str">
        <f>'Page 9'!$A$21</f>
        <v>Sarnen</v>
      </c>
      <c r="B16" s="140">
        <v>-19.748058591362039</v>
      </c>
      <c r="C16" s="140">
        <v>-14.737051805176776</v>
      </c>
      <c r="D16" s="141">
        <v>-18.993891916752318</v>
      </c>
      <c r="E16" s="141">
        <v>-19.359949848316333</v>
      </c>
    </row>
    <row r="17" spans="1:5" ht="18.899999999999999" customHeight="1">
      <c r="A17" s="24" t="str">
        <f>'Page 9'!$A$22</f>
        <v>Stans</v>
      </c>
      <c r="B17" s="140">
        <v>-16.043157802151754</v>
      </c>
      <c r="C17" s="140">
        <v>-11.311435266164096</v>
      </c>
      <c r="D17" s="141">
        <v>-9.4190220842959604</v>
      </c>
      <c r="E17" s="141">
        <v>-6.5424034068451107</v>
      </c>
    </row>
    <row r="18" spans="1:5" ht="18.899999999999999" customHeight="1">
      <c r="A18" s="24" t="str">
        <f>'Page 9'!$A$23</f>
        <v>Glarus</v>
      </c>
      <c r="B18" s="140">
        <v>-11.653458407994208</v>
      </c>
      <c r="C18" s="140">
        <v>-19.220982972312058</v>
      </c>
      <c r="D18" s="141">
        <v>-18.935243394878313</v>
      </c>
      <c r="E18" s="141">
        <v>-18.828561555008591</v>
      </c>
    </row>
    <row r="19" spans="1:5" ht="18.899999999999999" customHeight="1">
      <c r="A19" s="24" t="str">
        <f>'Page 9'!$A$24</f>
        <v>Zug</v>
      </c>
      <c r="B19" s="140">
        <v>-29.421974270241378</v>
      </c>
      <c r="C19" s="140">
        <v>-39.981494635299576</v>
      </c>
      <c r="D19" s="141">
        <v>-29.653650258558713</v>
      </c>
      <c r="E19" s="141">
        <v>-5.4034514661185966</v>
      </c>
    </row>
    <row r="20" spans="1:5" ht="18.899999999999999" customHeight="1">
      <c r="A20" s="24" t="str">
        <f>'Page 9'!$A$25</f>
        <v>Fribourg</v>
      </c>
      <c r="B20" s="140">
        <v>-25.921349865901476</v>
      </c>
      <c r="C20" s="140">
        <v>-13.937155628741337</v>
      </c>
      <c r="D20" s="141">
        <v>-7.9736084343935545</v>
      </c>
      <c r="E20" s="141">
        <v>-6.6601196223157899</v>
      </c>
    </row>
    <row r="21" spans="1:5" ht="18.899999999999999" customHeight="1">
      <c r="A21" s="24" t="str">
        <f>'Page 9'!$A$26</f>
        <v>Solothurn</v>
      </c>
      <c r="B21" s="140">
        <v>13.34346581229768</v>
      </c>
      <c r="C21" s="140">
        <v>-9.7839117629280992</v>
      </c>
      <c r="D21" s="141">
        <v>-8.4697095325297624</v>
      </c>
      <c r="E21" s="141">
        <v>-10.299588447377829</v>
      </c>
    </row>
    <row r="22" spans="1:5" ht="18.899999999999999" customHeight="1">
      <c r="A22" s="24" t="str">
        <f>'Page 9'!$A$27</f>
        <v>Basel</v>
      </c>
      <c r="B22" s="140">
        <v>-95.150979429134026</v>
      </c>
      <c r="C22" s="140">
        <v>-17.567208531823624</v>
      </c>
      <c r="D22" s="141">
        <v>-12.906641034657383</v>
      </c>
      <c r="E22" s="141">
        <v>-12.353090286540166</v>
      </c>
    </row>
    <row r="23" spans="1:5" ht="18.899999999999999" customHeight="1">
      <c r="A23" s="24" t="str">
        <f>'Page 9'!$A$28</f>
        <v>Liestal</v>
      </c>
      <c r="B23" s="140">
        <v>-61.775446330816258</v>
      </c>
      <c r="C23" s="140">
        <v>-25.955765489980877</v>
      </c>
      <c r="D23" s="141">
        <v>-11.915809518733525</v>
      </c>
      <c r="E23" s="141">
        <v>-1.5556040031195408</v>
      </c>
    </row>
    <row r="24" spans="1:5" ht="18.899999999999999" customHeight="1">
      <c r="A24" s="24" t="str">
        <f>'Page 9'!$A$29</f>
        <v>Schaffhausen</v>
      </c>
      <c r="B24" s="140">
        <v>-7.6461674319035637</v>
      </c>
      <c r="C24" s="140">
        <v>-12.171784047310638</v>
      </c>
      <c r="D24" s="141">
        <v>-5.4318537549423667</v>
      </c>
      <c r="E24" s="141">
        <v>-4.6217647127502914</v>
      </c>
    </row>
    <row r="25" spans="1:5" ht="18.899999999999999" customHeight="1">
      <c r="A25" s="24" t="str">
        <f>'Page 9'!$A$30</f>
        <v>Herisau</v>
      </c>
      <c r="B25" s="140">
        <v>-15.793729124284994</v>
      </c>
      <c r="C25" s="140">
        <v>-9.5110871363744138</v>
      </c>
      <c r="D25" s="141">
        <v>-4.7883559812816543</v>
      </c>
      <c r="E25" s="141">
        <v>-4.8421513734301556</v>
      </c>
    </row>
    <row r="26" spans="1:5" ht="18.899999999999999" customHeight="1">
      <c r="A26" s="24" t="str">
        <f>'Page 9'!$A$31</f>
        <v>Appenzell</v>
      </c>
      <c r="B26" s="140">
        <v>-4.0039183030201855</v>
      </c>
      <c r="C26" s="140">
        <v>-8.6136794668198888</v>
      </c>
      <c r="D26" s="141">
        <v>-8.6684187181235615</v>
      </c>
      <c r="E26" s="141">
        <v>-8.4896993849965412</v>
      </c>
    </row>
    <row r="27" spans="1:5" ht="18.899999999999999" customHeight="1">
      <c r="A27" s="24" t="str">
        <f>'Page 9'!$A$32</f>
        <v>St. Gall</v>
      </c>
      <c r="B27" s="140">
        <v>-25.981397649289335</v>
      </c>
      <c r="C27" s="140">
        <v>-10.43081458311292</v>
      </c>
      <c r="D27" s="141">
        <v>-9.2445800112533902</v>
      </c>
      <c r="E27" s="141">
        <v>-10.582487244763314</v>
      </c>
    </row>
    <row r="28" spans="1:5" ht="18.899999999999999" customHeight="1">
      <c r="A28" s="24" t="str">
        <f>'Page 9'!$A$33</f>
        <v>Chur</v>
      </c>
      <c r="B28" s="140">
        <v>-36.242859972925665</v>
      </c>
      <c r="C28" s="140">
        <v>-8.3628489558175261</v>
      </c>
      <c r="D28" s="141">
        <v>-11.466439442003761</v>
      </c>
      <c r="E28" s="141">
        <v>-8.5660045842468833</v>
      </c>
    </row>
    <row r="29" spans="1:5" ht="18.899999999999999" customHeight="1">
      <c r="A29" s="24" t="str">
        <f>'Page 9'!$A$34</f>
        <v>Aarau</v>
      </c>
      <c r="B29" s="140">
        <v>-1.849037799023975</v>
      </c>
      <c r="C29" s="140">
        <v>-6.4945427560190012</v>
      </c>
      <c r="D29" s="141">
        <v>-11.279473901862076</v>
      </c>
      <c r="E29" s="141">
        <v>-13.539226433097511</v>
      </c>
    </row>
    <row r="30" spans="1:5" ht="18.899999999999999" customHeight="1">
      <c r="A30" s="24" t="str">
        <f>'Page 9'!$A$35</f>
        <v>Frauenfeld</v>
      </c>
      <c r="B30" s="140">
        <v>-16.50557807413945</v>
      </c>
      <c r="C30" s="140">
        <v>-16.704605825639703</v>
      </c>
      <c r="D30" s="141">
        <v>-13.286462723809777</v>
      </c>
      <c r="E30" s="141">
        <v>-14.373103600993034</v>
      </c>
    </row>
    <row r="31" spans="1:5" ht="18.899999999999999" customHeight="1">
      <c r="A31" s="24" t="str">
        <f>'Page 9'!$A$36</f>
        <v>Bellinzona</v>
      </c>
      <c r="B31" s="140">
        <v>9.3441177483866511</v>
      </c>
      <c r="C31" s="140">
        <v>-9.4899066700898942</v>
      </c>
      <c r="D31" s="141">
        <v>-5.5706157818795106</v>
      </c>
      <c r="E31" s="141">
        <v>-4.3532816762127169</v>
      </c>
    </row>
    <row r="32" spans="1:5" ht="18.899999999999999" customHeight="1">
      <c r="A32" s="24" t="str">
        <f>'Page 9'!$A$37</f>
        <v>Lausanne</v>
      </c>
      <c r="B32" s="140">
        <v>-24.885412029358008</v>
      </c>
      <c r="C32" s="140">
        <v>-4.4550932382683612</v>
      </c>
      <c r="D32" s="141">
        <v>-3.1226652422494396</v>
      </c>
      <c r="E32" s="141">
        <v>-2.5536812978326964</v>
      </c>
    </row>
    <row r="33" spans="1:5" ht="18.899999999999999" customHeight="1">
      <c r="A33" s="24" t="str">
        <f>'Page 9'!$A$38</f>
        <v>Sion</v>
      </c>
      <c r="B33" s="140">
        <v>-32.957712189455748</v>
      </c>
      <c r="C33" s="140">
        <v>-14.181347748546798</v>
      </c>
      <c r="D33" s="141">
        <v>-8.4592367914885074</v>
      </c>
      <c r="E33" s="141">
        <v>-4.7824360400464911</v>
      </c>
    </row>
    <row r="34" spans="1:5" ht="18.899999999999999" customHeight="1">
      <c r="A34" s="24" t="str">
        <f>'Page 9'!$A$39</f>
        <v>Neuchâtel</v>
      </c>
      <c r="B34" s="140">
        <v>28.740113021175205</v>
      </c>
      <c r="C34" s="140">
        <v>-5.460206752658479</v>
      </c>
      <c r="D34" s="141">
        <v>-6.4525367982361956</v>
      </c>
      <c r="E34" s="141">
        <v>-4.9632898718995904</v>
      </c>
    </row>
    <row r="35" spans="1:5" ht="18.899999999999999" customHeight="1">
      <c r="A35" s="24" t="str">
        <f>'Page 9'!$A$40</f>
        <v>Geneva</v>
      </c>
      <c r="B35" s="140">
        <v>-97.041219979892574</v>
      </c>
      <c r="C35" s="140">
        <v>-29.495623393001011</v>
      </c>
      <c r="D35" s="141">
        <v>-11.426535197992962</v>
      </c>
      <c r="E35" s="141">
        <v>-10.40133722646317</v>
      </c>
    </row>
    <row r="36" spans="1:5" ht="18.899999999999999" customHeight="1">
      <c r="A36" s="24" t="str">
        <f>'Page 9'!$A$41</f>
        <v>Delémont</v>
      </c>
      <c r="B36" s="140">
        <v>-34.135465852443247</v>
      </c>
      <c r="C36" s="140">
        <v>-16.828843719904341</v>
      </c>
      <c r="D36" s="141">
        <v>-11.934965349234574</v>
      </c>
      <c r="E36" s="141">
        <v>-10.579782515026665</v>
      </c>
    </row>
    <row r="37" spans="1:5" ht="18.899999999999999" customHeight="1">
      <c r="A37" s="24"/>
      <c r="B37" s="140"/>
      <c r="C37" s="140"/>
      <c r="D37" s="141"/>
      <c r="E37" s="141"/>
    </row>
    <row r="38" spans="1:5" ht="18.899999999999999" customHeight="1">
      <c r="A38" s="24" t="str">
        <f>'Page 9'!$A$43</f>
        <v>Direct federal tax</v>
      </c>
      <c r="B38" s="140">
        <v>-32.026959738227319</v>
      </c>
      <c r="C38" s="140">
        <v>-14.921570768278926</v>
      </c>
      <c r="D38" s="141">
        <v>-9.9094331664982036</v>
      </c>
      <c r="E38" s="141">
        <v>-3.2941335148119606</v>
      </c>
    </row>
    <row r="39" spans="1:5" ht="18.899999999999999" customHeight="1">
      <c r="A39" s="142"/>
      <c r="B39" s="143"/>
      <c r="C39" s="143"/>
      <c r="D39" s="143"/>
      <c r="E39" s="144"/>
    </row>
    <row r="40" spans="1:5" ht="18.899999999999999" customHeight="1" thickBot="1">
      <c r="A40" s="145"/>
      <c r="B40" s="146"/>
      <c r="C40" s="146"/>
      <c r="D40" s="146"/>
      <c r="E40" s="147"/>
    </row>
    <row r="41" spans="1:5" s="138" customFormat="1" ht="18.899999999999999" customHeight="1" thickBot="1">
      <c r="A41" s="139"/>
      <c r="B41" s="944" t="s">
        <v>384</v>
      </c>
      <c r="C41" s="945"/>
      <c r="D41" s="945"/>
      <c r="E41" s="946"/>
    </row>
    <row r="42" spans="1:5" s="138" customFormat="1" ht="18.899999999999999" customHeight="1">
      <c r="A42" s="139"/>
      <c r="B42" s="152">
        <v>50655.903128153383</v>
      </c>
      <c r="C42" s="152">
        <v>101311.80625630677</v>
      </c>
      <c r="D42" s="152">
        <v>202623.61251261353</v>
      </c>
      <c r="E42" s="152">
        <v>405247.22502522706</v>
      </c>
    </row>
    <row r="43" spans="1:5" s="138" customFormat="1" ht="18.899999999999999" customHeight="1">
      <c r="A43" s="139"/>
      <c r="B43" s="938" t="s">
        <v>385</v>
      </c>
      <c r="C43" s="939"/>
      <c r="D43" s="939"/>
      <c r="E43" s="940"/>
    </row>
    <row r="44" spans="1:5" ht="18.899999999999999" customHeight="1">
      <c r="A44" s="24" t="str">
        <f>'Page 9'!$A$16</f>
        <v>Zurich</v>
      </c>
      <c r="B44" s="140">
        <v>-13.99131884400488</v>
      </c>
      <c r="C44" s="140">
        <v>-7.6767168455349548</v>
      </c>
      <c r="D44" s="140">
        <v>-6.2412779698230452</v>
      </c>
      <c r="E44" s="140">
        <v>-5.2909409673260654</v>
      </c>
    </row>
    <row r="45" spans="1:5" ht="18.899999999999999" customHeight="1">
      <c r="A45" s="24" t="str">
        <f>'Page 9'!$A$17</f>
        <v>Berne</v>
      </c>
      <c r="B45" s="140">
        <v>30.607999219736541</v>
      </c>
      <c r="C45" s="140">
        <v>3.8161835258834884</v>
      </c>
      <c r="D45" s="140">
        <v>-1.1363235216555125</v>
      </c>
      <c r="E45" s="140">
        <v>-1.2105322608310587</v>
      </c>
    </row>
    <row r="46" spans="1:5" ht="18.899999999999999" customHeight="1">
      <c r="A46" s="24" t="str">
        <f>'Page 9'!$A$18</f>
        <v>Lucerne</v>
      </c>
      <c r="B46" s="140">
        <v>4.5896732189492013</v>
      </c>
      <c r="C46" s="140">
        <v>4.4685059553234652</v>
      </c>
      <c r="D46" s="140">
        <v>4.6000330480218281</v>
      </c>
      <c r="E46" s="140">
        <v>5.1103790844738199</v>
      </c>
    </row>
    <row r="47" spans="1:5" ht="18.899999999999999" customHeight="1">
      <c r="A47" s="24" t="str">
        <f>'Page 9'!$A$19</f>
        <v>Altdorf</v>
      </c>
      <c r="B47" s="140">
        <v>-6.0408188655797375</v>
      </c>
      <c r="C47" s="140">
        <v>-3.3250225142315202</v>
      </c>
      <c r="D47" s="140">
        <v>-2.2263146973122048</v>
      </c>
      <c r="E47" s="140">
        <v>-1.9756383513504829</v>
      </c>
    </row>
    <row r="48" spans="1:5" ht="18.899999999999999" customHeight="1">
      <c r="A48" s="24" t="str">
        <f>'Page 9'!$A$20</f>
        <v>Schwyz</v>
      </c>
      <c r="B48" s="140">
        <v>19.883526880865617</v>
      </c>
      <c r="C48" s="140">
        <v>21.690858709283276</v>
      </c>
      <c r="D48" s="140">
        <v>22.245960089983711</v>
      </c>
      <c r="E48" s="140">
        <v>22.700753561653585</v>
      </c>
    </row>
    <row r="49" spans="1:5" ht="18.899999999999999" customHeight="1">
      <c r="A49" s="24" t="str">
        <f>'Page 9'!$A$21</f>
        <v>Sarnen</v>
      </c>
      <c r="B49" s="140">
        <v>-16.193826666757033</v>
      </c>
      <c r="C49" s="140">
        <v>0.26960145071252839</v>
      </c>
      <c r="D49" s="140">
        <v>0.81157980715751421</v>
      </c>
      <c r="E49" s="140">
        <v>0.98960074972195855</v>
      </c>
    </row>
    <row r="50" spans="1:5" ht="18.899999999999999" customHeight="1">
      <c r="A50" s="24" t="str">
        <f>'Page 9'!$A$22</f>
        <v>Stans</v>
      </c>
      <c r="B50" s="140">
        <v>-5.4582594478193158</v>
      </c>
      <c r="C50" s="140">
        <v>-0.93037814375396977</v>
      </c>
      <c r="D50" s="140">
        <v>-0.29261383923255835</v>
      </c>
      <c r="E50" s="140">
        <v>0.34425935933944629</v>
      </c>
    </row>
    <row r="51" spans="1:5" ht="18.899999999999999" customHeight="1">
      <c r="A51" s="24" t="str">
        <f>'Page 9'!$A$23</f>
        <v>Glarus</v>
      </c>
      <c r="B51" s="140">
        <v>3.2682002128686349</v>
      </c>
      <c r="C51" s="140">
        <v>0.73807601335339257</v>
      </c>
      <c r="D51" s="140">
        <v>1.5156440170643322</v>
      </c>
      <c r="E51" s="140">
        <v>1.7331481300101643</v>
      </c>
    </row>
    <row r="52" spans="1:5" ht="18.899999999999999" customHeight="1">
      <c r="A52" s="24" t="str">
        <f>'Page 9'!$A$24</f>
        <v>Zug</v>
      </c>
      <c r="B52" s="140">
        <v>-15.583649796607574</v>
      </c>
      <c r="C52" s="140">
        <v>-9.8110957578782205</v>
      </c>
      <c r="D52" s="140">
        <v>-9.345371754858391</v>
      </c>
      <c r="E52" s="140">
        <v>0.39042745768094278</v>
      </c>
    </row>
    <row r="53" spans="1:5" ht="18.899999999999999" customHeight="1">
      <c r="A53" s="24" t="str">
        <f>'Page 9'!$A$25</f>
        <v>Fribourg</v>
      </c>
      <c r="B53" s="140">
        <v>-9.6048917963135239</v>
      </c>
      <c r="C53" s="140">
        <v>-0.52159813757842244</v>
      </c>
      <c r="D53" s="140">
        <v>0.89983630159291295</v>
      </c>
      <c r="E53" s="140">
        <v>1.1493515119646673</v>
      </c>
    </row>
    <row r="54" spans="1:5" ht="18.899999999999999" customHeight="1">
      <c r="A54" s="24" t="str">
        <f>'Page 9'!$A$26</f>
        <v>Solothurn</v>
      </c>
      <c r="B54" s="140">
        <v>-3.5847647637757092</v>
      </c>
      <c r="C54" s="140">
        <v>-3.4164304908212983</v>
      </c>
      <c r="D54" s="140">
        <v>-2.7166925392118202</v>
      </c>
      <c r="E54" s="140">
        <v>-2.4215270437386636</v>
      </c>
    </row>
    <row r="55" spans="1:5" ht="18.899999999999999" customHeight="1">
      <c r="A55" s="24" t="str">
        <f>'Page 9'!$A$27</f>
        <v>Basel</v>
      </c>
      <c r="B55" s="140">
        <v>-62.928965365415728</v>
      </c>
      <c r="C55" s="140">
        <v>-6.9204709346873443</v>
      </c>
      <c r="D55" s="140">
        <v>-5.8806615698926947</v>
      </c>
      <c r="E55" s="140">
        <v>-5.6263894943374453</v>
      </c>
    </row>
    <row r="56" spans="1:5" ht="18.899999999999999" customHeight="1">
      <c r="A56" s="24" t="str">
        <f>'Page 9'!$A$28</f>
        <v>Liestal</v>
      </c>
      <c r="B56" s="140">
        <v>-7.3393558310048519</v>
      </c>
      <c r="C56" s="140">
        <v>-3.2527235818031244</v>
      </c>
      <c r="D56" s="140">
        <v>-1.9396174203757113</v>
      </c>
      <c r="E56" s="140">
        <v>-1.3840146573672456</v>
      </c>
    </row>
    <row r="57" spans="1:5" ht="18.899999999999999" customHeight="1">
      <c r="A57" s="24" t="str">
        <f>'Page 9'!$A$29</f>
        <v>Schaffhausen</v>
      </c>
      <c r="B57" s="140">
        <v>-2.469164926218653</v>
      </c>
      <c r="C57" s="140">
        <v>-0.52498277763919532</v>
      </c>
      <c r="D57" s="140">
        <v>-0.25358715965563761</v>
      </c>
      <c r="E57" s="140">
        <v>0.11092046043242476</v>
      </c>
    </row>
    <row r="58" spans="1:5" ht="18.899999999999999" customHeight="1">
      <c r="A58" s="24" t="str">
        <f>'Page 9'!$A$30</f>
        <v>Herisau</v>
      </c>
      <c r="B58" s="140">
        <v>-9.1063987553540073</v>
      </c>
      <c r="C58" s="140">
        <v>-2.0455542796362636</v>
      </c>
      <c r="D58" s="140">
        <v>-1.4643310425500715</v>
      </c>
      <c r="E58" s="140">
        <v>-1.1378609596749527</v>
      </c>
    </row>
    <row r="59" spans="1:5" ht="18.899999999999999" customHeight="1">
      <c r="A59" s="24" t="str">
        <f>'Page 9'!$A$31</f>
        <v>Appenzell</v>
      </c>
      <c r="B59" s="140">
        <v>-6.5168619048464791</v>
      </c>
      <c r="C59" s="140">
        <v>-8.0987348320391561</v>
      </c>
      <c r="D59" s="140">
        <v>-7.6167869187247987</v>
      </c>
      <c r="E59" s="140">
        <v>-7.1334715996173088</v>
      </c>
    </row>
    <row r="60" spans="1:5" ht="18.899999999999999" customHeight="1">
      <c r="A60" s="24" t="str">
        <f>'Page 9'!$A$32</f>
        <v>St. Gall</v>
      </c>
      <c r="B60" s="140">
        <v>1.3426065516737395</v>
      </c>
      <c r="C60" s="140">
        <v>5.4895016858008319</v>
      </c>
      <c r="D60" s="140">
        <v>6.5103523080248493</v>
      </c>
      <c r="E60" s="140">
        <v>6.938417758437879</v>
      </c>
    </row>
    <row r="61" spans="1:5" ht="18.899999999999999" customHeight="1">
      <c r="A61" s="24" t="str">
        <f>'Page 9'!$A$33</f>
        <v>Chur</v>
      </c>
      <c r="B61" s="140">
        <v>2.6521505992566716</v>
      </c>
      <c r="C61" s="140">
        <v>0.68877072065801315</v>
      </c>
      <c r="D61" s="140">
        <v>1.1345138759111251E-2</v>
      </c>
      <c r="E61" s="140">
        <v>-0.12996636751357471</v>
      </c>
    </row>
    <row r="62" spans="1:5" ht="18.899999999999999" customHeight="1">
      <c r="A62" s="24" t="str">
        <f>'Page 9'!$A$34</f>
        <v>Aarau</v>
      </c>
      <c r="B62" s="140">
        <v>-2.3745648461541009</v>
      </c>
      <c r="C62" s="140">
        <v>-5.0377358050654806</v>
      </c>
      <c r="D62" s="140">
        <v>-3.1150435106632415</v>
      </c>
      <c r="E62" s="140">
        <v>-1.708522308723758</v>
      </c>
    </row>
    <row r="63" spans="1:5" ht="18.899999999999999" customHeight="1">
      <c r="A63" s="24" t="str">
        <f>'Page 9'!$A$35</f>
        <v>Frauenfeld</v>
      </c>
      <c r="B63" s="140">
        <v>-8.7551311916167123</v>
      </c>
      <c r="C63" s="140">
        <v>-3.2693169376176456</v>
      </c>
      <c r="D63" s="140">
        <v>-2.3167947473871067</v>
      </c>
      <c r="E63" s="140">
        <v>-1.8919624471698739</v>
      </c>
    </row>
    <row r="64" spans="1:5" ht="18.899999999999999" customHeight="1">
      <c r="A64" s="24" t="str">
        <f>'Page 9'!$A$36</f>
        <v>Bellinzona</v>
      </c>
      <c r="B64" s="140">
        <v>0.82531607978205557</v>
      </c>
      <c r="C64" s="140">
        <v>-10.350691633204619</v>
      </c>
      <c r="D64" s="140">
        <v>-3.8953324611054825</v>
      </c>
      <c r="E64" s="140">
        <v>-2.0800472098003269</v>
      </c>
    </row>
    <row r="65" spans="1:5" ht="18.899999999999999" customHeight="1">
      <c r="A65" s="24" t="str">
        <f>'Page 9'!$A$37</f>
        <v>Lausanne</v>
      </c>
      <c r="B65" s="140">
        <v>-11.995293561148202</v>
      </c>
      <c r="C65" s="140">
        <v>-1.3838026447744198</v>
      </c>
      <c r="D65" s="140">
        <v>-1.6805389127890464</v>
      </c>
      <c r="E65" s="140">
        <v>-1.4092955908793243</v>
      </c>
    </row>
    <row r="66" spans="1:5" ht="18.899999999999999" customHeight="1">
      <c r="A66" s="24" t="str">
        <f>'Page 9'!$A$38</f>
        <v>Sion</v>
      </c>
      <c r="B66" s="140">
        <v>-22.910277794500487</v>
      </c>
      <c r="C66" s="140">
        <v>-5.6051350771131752</v>
      </c>
      <c r="D66" s="140">
        <v>-3.5533612096919995</v>
      </c>
      <c r="E66" s="140">
        <v>-1.6623557729737399</v>
      </c>
    </row>
    <row r="67" spans="1:5" ht="18.899999999999999" customHeight="1">
      <c r="A67" s="24" t="str">
        <f>'Page 9'!$A$39</f>
        <v>Neuchâtel</v>
      </c>
      <c r="B67" s="140">
        <v>-7.7874424733693104E-2</v>
      </c>
      <c r="C67" s="140">
        <v>-4.8752932899728734</v>
      </c>
      <c r="D67" s="140">
        <v>-6.961416348554252</v>
      </c>
      <c r="E67" s="140">
        <v>-4.5423295066292155</v>
      </c>
    </row>
    <row r="68" spans="1:5" ht="18.899999999999999" customHeight="1">
      <c r="A68" s="24" t="str">
        <f>'Page 9'!$A$40</f>
        <v>Geneva</v>
      </c>
      <c r="B68" s="140">
        <v>2.2517911975435112</v>
      </c>
      <c r="C68" s="140">
        <v>-8.2126776019414933</v>
      </c>
      <c r="D68" s="140">
        <v>-2.7127369292453096</v>
      </c>
      <c r="E68" s="140">
        <v>-1.4643842331707049</v>
      </c>
    </row>
    <row r="69" spans="1:5" ht="18.899999999999999" customHeight="1">
      <c r="A69" s="24" t="str">
        <f>'Page 9'!$A$41</f>
        <v>Delémont</v>
      </c>
      <c r="B69" s="140">
        <v>-26.911956594688263</v>
      </c>
      <c r="C69" s="140">
        <v>-12.057047733606041</v>
      </c>
      <c r="D69" s="140">
        <v>-7.7420525053007623</v>
      </c>
      <c r="E69" s="140">
        <v>-6.7309718720272684</v>
      </c>
    </row>
    <row r="70" spans="1:5" ht="18.899999999999999" customHeight="1">
      <c r="A70" s="24"/>
      <c r="B70" s="148"/>
      <c r="C70" s="148"/>
      <c r="D70" s="148"/>
      <c r="E70" s="148"/>
    </row>
    <row r="71" spans="1:5" ht="18.899999999999999" customHeight="1">
      <c r="A71" s="24" t="str">
        <f>'Page 9'!$A$43</f>
        <v>Direct federal tax</v>
      </c>
      <c r="B71" s="140">
        <v>-8.1947327152806508</v>
      </c>
      <c r="C71" s="140">
        <v>-4.5440288559554745</v>
      </c>
      <c r="D71" s="140">
        <v>-3.4952664380903968</v>
      </c>
      <c r="E71" s="140">
        <v>-1.1292149234813564</v>
      </c>
    </row>
    <row r="72" spans="1:5" ht="18.899999999999999" customHeight="1">
      <c r="A72" s="142"/>
      <c r="B72" s="149"/>
      <c r="C72" s="149"/>
      <c r="D72" s="149"/>
    </row>
    <row r="73" spans="1:5" ht="18.899999999999999" customHeight="1">
      <c r="A73" s="150"/>
      <c r="B73" s="149"/>
      <c r="C73" s="149"/>
      <c r="D73" s="149"/>
    </row>
    <row r="74" spans="1:5" ht="18.899999999999999" customHeight="1">
      <c r="A74" s="136"/>
      <c r="B74" s="149"/>
      <c r="C74" s="149"/>
      <c r="D74" s="149"/>
    </row>
    <row r="75" spans="1:5" ht="18.899999999999999" customHeight="1">
      <c r="B75" s="151"/>
      <c r="C75" s="151"/>
      <c r="D75" s="151"/>
    </row>
    <row r="76" spans="1:5" ht="18.899999999999999" customHeight="1">
      <c r="B76" s="151"/>
      <c r="C76" s="151"/>
      <c r="D76" s="151"/>
    </row>
    <row r="77" spans="1:5" ht="18.899999999999999" customHeight="1">
      <c r="B77" s="151"/>
      <c r="C77" s="151"/>
      <c r="D77" s="151"/>
    </row>
    <row r="78" spans="1:5" ht="18.899999999999999" customHeight="1">
      <c r="B78" s="151"/>
      <c r="C78" s="151"/>
      <c r="D78" s="151"/>
    </row>
    <row r="79" spans="1:5" ht="18.899999999999999" customHeight="1">
      <c r="B79" s="151"/>
      <c r="C79" s="151"/>
      <c r="D79" s="151"/>
    </row>
    <row r="80" spans="1:5" ht="18.899999999999999" customHeight="1">
      <c r="B80" s="151"/>
      <c r="C80" s="151"/>
      <c r="D80" s="151"/>
    </row>
    <row r="81" spans="2:4" ht="18.899999999999999" customHeight="1">
      <c r="B81" s="151"/>
      <c r="C81" s="151"/>
      <c r="D81" s="151"/>
    </row>
    <row r="82" spans="2:4" ht="18.899999999999999" customHeight="1">
      <c r="B82" s="151"/>
      <c r="C82" s="151"/>
      <c r="D82" s="151"/>
    </row>
    <row r="83" spans="2:4" ht="18.899999999999999" customHeight="1">
      <c r="B83" s="151"/>
      <c r="C83" s="151"/>
      <c r="D83" s="151"/>
    </row>
    <row r="84" spans="2:4" ht="18.899999999999999" customHeight="1">
      <c r="B84" s="151"/>
      <c r="C84" s="151"/>
      <c r="D84" s="151"/>
    </row>
    <row r="85" spans="2:4" ht="18.899999999999999" customHeight="1">
      <c r="B85" s="151"/>
      <c r="C85" s="151"/>
      <c r="D85" s="151"/>
    </row>
    <row r="86" spans="2:4">
      <c r="B86" s="151"/>
      <c r="C86" s="151"/>
      <c r="D86" s="151"/>
    </row>
    <row r="87" spans="2:4">
      <c r="B87" s="151"/>
      <c r="C87" s="151"/>
      <c r="D87" s="151"/>
    </row>
    <row r="88" spans="2:4">
      <c r="B88" s="151"/>
      <c r="C88" s="151"/>
      <c r="D88" s="151"/>
    </row>
    <row r="89" spans="2:4">
      <c r="B89" s="151"/>
      <c r="C89" s="151"/>
      <c r="D89" s="151"/>
    </row>
    <row r="90" spans="2:4">
      <c r="B90" s="151"/>
      <c r="C90" s="151"/>
      <c r="D90" s="151"/>
    </row>
    <row r="91" spans="2:4">
      <c r="B91" s="151"/>
      <c r="C91" s="151"/>
      <c r="D91" s="151"/>
    </row>
    <row r="92" spans="2:4">
      <c r="B92" s="151"/>
      <c r="C92" s="151"/>
      <c r="D92" s="151"/>
    </row>
    <row r="93" spans="2:4">
      <c r="B93" s="151"/>
      <c r="C93" s="151"/>
      <c r="D93" s="151"/>
    </row>
    <row r="94" spans="2:4">
      <c r="B94" s="151"/>
      <c r="C94" s="151"/>
      <c r="D94" s="151"/>
    </row>
    <row r="95" spans="2:4">
      <c r="B95" s="151"/>
      <c r="C95" s="151"/>
      <c r="D95" s="151"/>
    </row>
    <row r="96" spans="2:4">
      <c r="B96" s="151"/>
      <c r="C96" s="151"/>
      <c r="D96" s="151"/>
    </row>
    <row r="97" spans="2:4">
      <c r="B97" s="151"/>
      <c r="C97" s="151"/>
      <c r="D97" s="151"/>
    </row>
    <row r="98" spans="2:4">
      <c r="B98" s="151"/>
      <c r="C98" s="151"/>
      <c r="D98" s="151"/>
    </row>
    <row r="99" spans="2:4">
      <c r="B99" s="151"/>
      <c r="C99" s="151"/>
      <c r="D99" s="151"/>
    </row>
    <row r="100" spans="2:4">
      <c r="B100" s="151"/>
      <c r="C100" s="151"/>
      <c r="D100" s="151"/>
    </row>
    <row r="101" spans="2:4">
      <c r="B101" s="151"/>
      <c r="C101" s="151"/>
      <c r="D101" s="151"/>
    </row>
    <row r="102" spans="2:4">
      <c r="B102" s="151"/>
      <c r="C102" s="151"/>
      <c r="D102" s="151"/>
    </row>
    <row r="103" spans="2:4">
      <c r="B103" s="151"/>
      <c r="C103" s="151"/>
      <c r="D103" s="151"/>
    </row>
    <row r="104" spans="2:4">
      <c r="B104" s="151"/>
      <c r="C104" s="151"/>
      <c r="D104" s="151"/>
    </row>
    <row r="105" spans="2:4">
      <c r="B105" s="151"/>
      <c r="C105" s="151"/>
      <c r="D105" s="151"/>
    </row>
    <row r="106" spans="2:4">
      <c r="B106" s="151"/>
      <c r="C106" s="151"/>
      <c r="D106" s="151"/>
    </row>
    <row r="107" spans="2:4">
      <c r="B107" s="151"/>
      <c r="C107" s="151"/>
      <c r="D107" s="151"/>
    </row>
    <row r="108" spans="2:4">
      <c r="B108" s="151"/>
      <c r="C108" s="151"/>
      <c r="D108" s="151"/>
    </row>
    <row r="109" spans="2:4">
      <c r="B109" s="151"/>
      <c r="C109" s="151"/>
      <c r="D109" s="151"/>
    </row>
    <row r="110" spans="2:4">
      <c r="B110" s="151"/>
      <c r="C110" s="151"/>
      <c r="D110" s="151"/>
    </row>
    <row r="111" spans="2:4">
      <c r="B111" s="151"/>
      <c r="C111" s="151"/>
      <c r="D111" s="151"/>
    </row>
    <row r="112" spans="2:4">
      <c r="B112" s="151"/>
      <c r="C112" s="151"/>
      <c r="D112" s="151"/>
    </row>
    <row r="113" spans="2:4">
      <c r="B113" s="151"/>
      <c r="C113" s="151"/>
      <c r="D113" s="151"/>
    </row>
    <row r="114" spans="2:4">
      <c r="B114" s="151"/>
      <c r="C114" s="151"/>
      <c r="D114" s="151"/>
    </row>
    <row r="115" spans="2:4">
      <c r="B115" s="151"/>
      <c r="C115" s="151"/>
      <c r="D115" s="151"/>
    </row>
    <row r="116" spans="2:4">
      <c r="B116" s="151"/>
      <c r="C116" s="151"/>
      <c r="D116" s="151"/>
    </row>
    <row r="117" spans="2:4">
      <c r="B117" s="151"/>
      <c r="C117" s="151"/>
      <c r="D117" s="151"/>
    </row>
    <row r="118" spans="2:4">
      <c r="B118" s="151"/>
      <c r="C118" s="151"/>
      <c r="D118" s="151"/>
    </row>
    <row r="119" spans="2:4">
      <c r="B119" s="151"/>
      <c r="C119" s="151"/>
      <c r="D119" s="151"/>
    </row>
    <row r="120" spans="2:4">
      <c r="B120" s="151"/>
      <c r="C120" s="151"/>
      <c r="D120" s="151"/>
    </row>
    <row r="121" spans="2:4">
      <c r="B121" s="151"/>
      <c r="C121" s="151"/>
      <c r="D121" s="151"/>
    </row>
    <row r="122" spans="2:4">
      <c r="B122" s="151"/>
      <c r="C122" s="151"/>
      <c r="D122" s="151"/>
    </row>
    <row r="123" spans="2:4">
      <c r="B123" s="151"/>
      <c r="C123" s="151"/>
      <c r="D123" s="151"/>
    </row>
    <row r="124" spans="2:4">
      <c r="B124" s="151"/>
      <c r="C124" s="151"/>
      <c r="D124" s="151"/>
    </row>
    <row r="125" spans="2:4">
      <c r="B125" s="151"/>
      <c r="C125" s="151"/>
      <c r="D125" s="151"/>
    </row>
    <row r="126" spans="2:4">
      <c r="B126" s="151"/>
      <c r="C126" s="151"/>
      <c r="D126" s="151"/>
    </row>
  </sheetData>
  <mergeCells count="5">
    <mergeCell ref="B43:E43"/>
    <mergeCell ref="B6:E6"/>
    <mergeCell ref="B8:E8"/>
    <mergeCell ref="B10:E10"/>
    <mergeCell ref="B41:E41"/>
  </mergeCells>
  <phoneticPr fontId="7" type="noConversion"/>
  <printOptions horizontalCentered="1"/>
  <pageMargins left="0.39370078740157483" right="0.39370078740157483" top="0.59055118110236227" bottom="0.59055118110236227" header="0.39370078740157483" footer="0.39370078740157483"/>
  <pageSetup paperSize="9" scale="55" orientation="portrait" r:id="rId1"/>
  <headerFooter alignWithMargins="0">
    <oddHeader>&amp;C&amp;"Helvetica,Fett"&amp;12 2010</oddHeader>
    <oddFooter>&amp;C&amp;"Helvetica,Standard" Eidg. Steuerverwaltung  -  Administration fédérale des contributions  -  Amministrazione federale delle contribuzioni&amp;R47</odd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applyStyles="1"/>
  </sheetPr>
  <dimension ref="A1:AA126"/>
  <sheetViews>
    <sheetView zoomScale="60" zoomScaleNormal="60" workbookViewId="0"/>
  </sheetViews>
  <sheetFormatPr baseColWidth="10" defaultColWidth="10.33203125" defaultRowHeight="13.2"/>
  <cols>
    <col min="1" max="1" width="30.5546875" style="132" customWidth="1"/>
    <col min="2" max="12" width="10.6640625" style="132" customWidth="1"/>
    <col min="13" max="13" width="12.33203125" style="132" bestFit="1" customWidth="1"/>
    <col min="14" max="14" width="12.6640625" style="132" customWidth="1"/>
    <col min="15" max="15" width="12.33203125" style="132" bestFit="1" customWidth="1"/>
    <col min="16" max="25" width="12.6640625" style="132" customWidth="1"/>
    <col min="26" max="26" width="34.44140625" style="132" bestFit="1" customWidth="1"/>
    <col min="27" max="237" width="12.6640625" style="132" customWidth="1"/>
    <col min="238" max="16384" width="10.33203125" style="132"/>
  </cols>
  <sheetData>
    <row r="1" spans="1:27" ht="18.899999999999999" customHeight="1">
      <c r="A1" s="481" t="s">
        <v>373</v>
      </c>
      <c r="B1" s="130"/>
      <c r="C1" s="130"/>
      <c r="D1" s="130"/>
      <c r="E1" s="130"/>
      <c r="F1" s="130"/>
      <c r="G1" s="130"/>
      <c r="H1" s="130"/>
      <c r="I1" s="130"/>
      <c r="N1" s="129" t="str">
        <f>A1</f>
        <v>Development of the tax burden on inflation adjusted income since 2005</v>
      </c>
    </row>
    <row r="2" spans="1:27" ht="18.899999999999999" customHeight="1">
      <c r="A2" s="129"/>
      <c r="B2" s="136"/>
      <c r="C2" s="136"/>
      <c r="D2" s="136"/>
      <c r="E2" s="136"/>
      <c r="F2" s="136"/>
      <c r="G2" s="136"/>
      <c r="H2" s="136"/>
      <c r="I2" s="136"/>
      <c r="N2" s="129"/>
    </row>
    <row r="3" spans="1:27" ht="18.899999999999999" customHeight="1">
      <c r="A3" s="482" t="s">
        <v>195</v>
      </c>
      <c r="B3" s="133"/>
      <c r="C3" s="133"/>
      <c r="D3" s="133"/>
      <c r="E3" s="133"/>
      <c r="F3" s="133"/>
      <c r="G3" s="133"/>
      <c r="H3" s="133"/>
      <c r="I3" s="133"/>
      <c r="J3" s="442"/>
      <c r="L3" s="442"/>
      <c r="M3" s="442"/>
      <c r="N3" s="133" t="str">
        <f>A3</f>
        <v>Cantonal, municipal and church tax burden on gross earned income</v>
      </c>
      <c r="O3" s="442"/>
      <c r="P3" s="442"/>
      <c r="Q3" s="443"/>
      <c r="R3" s="443"/>
      <c r="S3" s="443"/>
      <c r="T3" s="443"/>
    </row>
    <row r="4" spans="1:27" ht="18.899999999999999" customHeight="1">
      <c r="A4" s="133" t="s">
        <v>111</v>
      </c>
      <c r="B4" s="133"/>
      <c r="C4" s="133"/>
      <c r="D4" s="133"/>
      <c r="E4" s="133"/>
      <c r="F4" s="133"/>
      <c r="G4" s="133"/>
      <c r="H4" s="133"/>
      <c r="I4" s="133"/>
      <c r="J4" s="442"/>
      <c r="L4" s="442"/>
      <c r="M4" s="442"/>
      <c r="N4" s="133" t="str">
        <f>A4</f>
        <v>for a married employee without children</v>
      </c>
      <c r="O4" s="442"/>
      <c r="P4" s="442"/>
      <c r="Q4" s="443"/>
      <c r="R4" s="443"/>
      <c r="S4" s="443"/>
      <c r="T4" s="443"/>
    </row>
    <row r="5" spans="1:27" ht="43.5" customHeight="1" thickBot="1">
      <c r="K5" s="950"/>
      <c r="L5" s="950"/>
      <c r="M5" s="950"/>
      <c r="N5" s="950"/>
      <c r="O5" s="950"/>
      <c r="P5" s="950"/>
      <c r="Q5" s="950"/>
      <c r="R5" s="950"/>
      <c r="S5" s="950"/>
      <c r="T5" s="950"/>
    </row>
    <row r="6" spans="1:27" s="138" customFormat="1" ht="18.899999999999999" customHeight="1" thickBot="1">
      <c r="A6" s="137">
        <v>24</v>
      </c>
      <c r="B6" s="947" t="s">
        <v>110</v>
      </c>
      <c r="C6" s="948"/>
      <c r="D6" s="948"/>
      <c r="E6" s="948"/>
      <c r="F6" s="948"/>
      <c r="G6" s="948"/>
      <c r="H6" s="948"/>
      <c r="I6" s="948"/>
      <c r="J6" s="948"/>
      <c r="K6" s="948"/>
      <c r="L6" s="948"/>
      <c r="M6" s="949"/>
      <c r="N6" s="947" t="str">
        <f>B6</f>
        <v>Years</v>
      </c>
      <c r="O6" s="948"/>
      <c r="P6" s="948"/>
      <c r="Q6" s="948"/>
      <c r="R6" s="948"/>
      <c r="S6" s="948"/>
      <c r="T6" s="948"/>
      <c r="U6" s="948"/>
      <c r="V6" s="948"/>
      <c r="W6" s="948"/>
      <c r="X6" s="948"/>
      <c r="Y6" s="949"/>
      <c r="Z6" s="159">
        <v>24</v>
      </c>
    </row>
    <row r="7" spans="1:27" s="138" customFormat="1" ht="18.899999999999999" customHeight="1">
      <c r="A7" s="154"/>
      <c r="B7" s="158">
        <v>2005</v>
      </c>
      <c r="C7" s="158">
        <v>2006</v>
      </c>
      <c r="D7" s="158">
        <v>2007</v>
      </c>
      <c r="E7" s="158">
        <v>2008</v>
      </c>
      <c r="F7" s="158">
        <v>2009</v>
      </c>
      <c r="G7" s="158">
        <v>2010</v>
      </c>
      <c r="H7" s="158">
        <v>2011</v>
      </c>
      <c r="I7" s="158">
        <v>2012</v>
      </c>
      <c r="J7" s="158">
        <v>2013</v>
      </c>
      <c r="K7" s="158">
        <v>2014</v>
      </c>
      <c r="L7" s="158">
        <v>2015</v>
      </c>
      <c r="M7" s="158">
        <v>2016</v>
      </c>
      <c r="N7" s="158">
        <v>2005</v>
      </c>
      <c r="O7" s="158">
        <v>2006</v>
      </c>
      <c r="P7" s="158">
        <v>2007</v>
      </c>
      <c r="Q7" s="158">
        <v>2008</v>
      </c>
      <c r="R7" s="158">
        <v>2009</v>
      </c>
      <c r="S7" s="158">
        <v>2010</v>
      </c>
      <c r="T7" s="158">
        <v>2011</v>
      </c>
      <c r="U7" s="158">
        <v>2012</v>
      </c>
      <c r="V7" s="158">
        <v>2013</v>
      </c>
      <c r="W7" s="158">
        <v>2014</v>
      </c>
      <c r="X7" s="158">
        <v>2015</v>
      </c>
      <c r="Y7" s="158">
        <v>2016</v>
      </c>
      <c r="Z7" s="446" t="str">
        <f>A8</f>
        <v>Cantonal capitals</v>
      </c>
    </row>
    <row r="8" spans="1:27" s="138" customFormat="1" ht="18.899999999999999" customHeight="1">
      <c r="A8" s="23" t="str">
        <f>'Pages 10-11'!$A$6</f>
        <v>Cantonal capitals</v>
      </c>
      <c r="B8" s="951" t="s">
        <v>200</v>
      </c>
      <c r="C8" s="952"/>
      <c r="D8" s="952"/>
      <c r="E8" s="952"/>
      <c r="F8" s="952"/>
      <c r="G8" s="952"/>
      <c r="H8" s="952"/>
      <c r="I8" s="952"/>
      <c r="J8" s="952"/>
      <c r="K8" s="952"/>
      <c r="L8" s="952"/>
      <c r="M8" s="953"/>
      <c r="N8" s="954" t="str">
        <f>B8</f>
        <v>Consumer price index as of December (September 1977 = 100)</v>
      </c>
      <c r="O8" s="955"/>
      <c r="P8" s="955"/>
      <c r="Q8" s="955"/>
      <c r="R8" s="955"/>
      <c r="S8" s="955"/>
      <c r="T8" s="955"/>
      <c r="U8" s="955"/>
      <c r="V8" s="955"/>
      <c r="W8" s="955"/>
      <c r="X8" s="955"/>
      <c r="Y8" s="956"/>
      <c r="Z8" s="159"/>
    </row>
    <row r="9" spans="1:27" s="138" customFormat="1" ht="18.899999999999999" customHeight="1" thickBot="1">
      <c r="A9" s="19"/>
      <c r="B9" s="158">
        <v>190.8</v>
      </c>
      <c r="C9" s="158">
        <v>192.8</v>
      </c>
      <c r="D9" s="158">
        <v>193.9</v>
      </c>
      <c r="E9" s="158">
        <v>197.8</v>
      </c>
      <c r="F9" s="158">
        <v>199.2</v>
      </c>
      <c r="G9" s="158">
        <v>199.8</v>
      </c>
      <c r="H9" s="158">
        <v>200.8</v>
      </c>
      <c r="I9" s="158">
        <v>199.4</v>
      </c>
      <c r="J9" s="158">
        <v>198.5</v>
      </c>
      <c r="K9" s="158">
        <v>198.7</v>
      </c>
      <c r="L9" s="158">
        <v>198</v>
      </c>
      <c r="M9" s="158">
        <v>198</v>
      </c>
      <c r="N9" s="158">
        <v>190.8</v>
      </c>
      <c r="O9" s="158">
        <v>192.8</v>
      </c>
      <c r="P9" s="158">
        <v>193.9</v>
      </c>
      <c r="Q9" s="158">
        <v>197.8</v>
      </c>
      <c r="R9" s="158">
        <v>199.2</v>
      </c>
      <c r="S9" s="158">
        <v>199.8</v>
      </c>
      <c r="T9" s="158">
        <v>200.8</v>
      </c>
      <c r="U9" s="158">
        <v>199.4</v>
      </c>
      <c r="V9" s="158">
        <v>198.5</v>
      </c>
      <c r="W9" s="158">
        <v>198.7</v>
      </c>
      <c r="X9" s="158">
        <v>198</v>
      </c>
      <c r="Y9" s="158">
        <v>198</v>
      </c>
      <c r="Z9" s="159"/>
    </row>
    <row r="10" spans="1:27" s="138" customFormat="1" ht="18.899999999999999" customHeight="1" thickBot="1">
      <c r="A10" s="23" t="str">
        <f>'Pages 10-11'!$A$7</f>
        <v>Confederation</v>
      </c>
      <c r="B10" s="947" t="s">
        <v>112</v>
      </c>
      <c r="C10" s="948"/>
      <c r="D10" s="948"/>
      <c r="E10" s="948"/>
      <c r="F10" s="948"/>
      <c r="G10" s="948"/>
      <c r="H10" s="948"/>
      <c r="I10" s="948"/>
      <c r="J10" s="948"/>
      <c r="K10" s="948"/>
      <c r="L10" s="948"/>
      <c r="M10" s="949"/>
      <c r="N10" s="947" t="str">
        <f>B10</f>
        <v xml:space="preserve">Inflation adjusted gross earned income in Swiss francs </v>
      </c>
      <c r="O10" s="948"/>
      <c r="P10" s="948"/>
      <c r="Q10" s="948"/>
      <c r="R10" s="948"/>
      <c r="S10" s="948"/>
      <c r="T10" s="948"/>
      <c r="U10" s="948"/>
      <c r="V10" s="948"/>
      <c r="W10" s="948"/>
      <c r="X10" s="948"/>
      <c r="Y10" s="949"/>
      <c r="Z10" s="446" t="str">
        <f>A10</f>
        <v>Confederation</v>
      </c>
    </row>
    <row r="11" spans="1:27" s="138" customFormat="1" ht="18.899999999999999" customHeight="1">
      <c r="A11" s="139"/>
      <c r="B11" s="409">
        <v>48133</v>
      </c>
      <c r="C11" s="409">
        <v>48638</v>
      </c>
      <c r="D11" s="409">
        <v>48915.23713420787</v>
      </c>
      <c r="E11" s="409">
        <v>49899.091826437951</v>
      </c>
      <c r="F11" s="409">
        <v>50252.270433905149</v>
      </c>
      <c r="G11" s="409">
        <v>50403.632694248241</v>
      </c>
      <c r="H11" s="409">
        <v>50655.903128153383</v>
      </c>
      <c r="I11" s="409">
        <v>50302.724520686177</v>
      </c>
      <c r="J11" s="409">
        <v>50076</v>
      </c>
      <c r="K11" s="409">
        <v>50126.135216952571</v>
      </c>
      <c r="L11" s="409">
        <v>49949.545913218972</v>
      </c>
      <c r="M11" s="409">
        <v>49293.642785065589</v>
      </c>
      <c r="N11" s="409">
        <v>192533</v>
      </c>
      <c r="O11" s="409">
        <v>194551</v>
      </c>
      <c r="P11" s="409">
        <v>195660.94853683148</v>
      </c>
      <c r="Q11" s="409">
        <v>199596.3673057518</v>
      </c>
      <c r="R11" s="409">
        <v>201009.0817356206</v>
      </c>
      <c r="S11" s="409">
        <v>201614.53077699296</v>
      </c>
      <c r="T11" s="409">
        <v>202623.61251261353</v>
      </c>
      <c r="U11" s="409">
        <v>201210.89808274471</v>
      </c>
      <c r="V11" s="409">
        <v>200302.72452068617</v>
      </c>
      <c r="W11" s="409">
        <v>200504.54086781028</v>
      </c>
      <c r="X11" s="409">
        <v>199798.18365287589</v>
      </c>
      <c r="Y11" s="409">
        <v>197174.57114026236</v>
      </c>
      <c r="Z11" s="159"/>
    </row>
    <row r="12" spans="1:27" s="138" customFormat="1" ht="18.899999999999999" customHeight="1">
      <c r="A12" s="139"/>
      <c r="B12" s="951" t="s">
        <v>201</v>
      </c>
      <c r="C12" s="952"/>
      <c r="D12" s="952"/>
      <c r="E12" s="952"/>
      <c r="F12" s="952"/>
      <c r="G12" s="952"/>
      <c r="H12" s="952"/>
      <c r="I12" s="952"/>
      <c r="J12" s="952"/>
      <c r="K12" s="952"/>
      <c r="L12" s="952"/>
      <c r="M12" s="953"/>
      <c r="N12" s="954" t="str">
        <f>B12</f>
        <v>Tax burden in percent on gross earned income</v>
      </c>
      <c r="O12" s="955"/>
      <c r="P12" s="955"/>
      <c r="Q12" s="955"/>
      <c r="R12" s="955"/>
      <c r="S12" s="955"/>
      <c r="T12" s="955"/>
      <c r="U12" s="955"/>
      <c r="V12" s="955"/>
      <c r="W12" s="955"/>
      <c r="X12" s="955"/>
      <c r="Y12" s="956"/>
      <c r="Z12" s="159"/>
    </row>
    <row r="13" spans="1:27" ht="18.899999999999999" customHeight="1">
      <c r="A13" s="24" t="str">
        <f>'Page 9'!$A16</f>
        <v>Zurich</v>
      </c>
      <c r="B13" s="347">
        <v>4.6984203354297698</v>
      </c>
      <c r="C13" s="347">
        <v>4.7694445020746876</v>
      </c>
      <c r="D13" s="347">
        <v>4.5042202166064982</v>
      </c>
      <c r="E13" s="347">
        <v>4.4980778564206263</v>
      </c>
      <c r="F13" s="347">
        <v>4.512233935742973</v>
      </c>
      <c r="G13" s="347">
        <v>4.6127627627627632</v>
      </c>
      <c r="H13" s="347">
        <v>4.612493027888446</v>
      </c>
      <c r="I13" s="347">
        <v>4.0870549648946843</v>
      </c>
      <c r="J13" s="347">
        <v>3.9051890176322419</v>
      </c>
      <c r="K13" s="347">
        <v>3.924100654252642</v>
      </c>
      <c r="L13" s="347">
        <v>4.0525893939393942</v>
      </c>
      <c r="M13" s="347">
        <v>3.9671444216990785</v>
      </c>
      <c r="N13" s="348">
        <v>13.076759198113209</v>
      </c>
      <c r="O13" s="348">
        <v>13.156681509336099</v>
      </c>
      <c r="P13" s="348">
        <v>13.201126843733885</v>
      </c>
      <c r="Q13" s="348">
        <v>13.177845045500503</v>
      </c>
      <c r="R13" s="348">
        <v>13.188210090361446</v>
      </c>
      <c r="S13" s="348">
        <v>13.205645395395393</v>
      </c>
      <c r="T13" s="348">
        <v>13.162582420318724</v>
      </c>
      <c r="U13" s="348">
        <v>12.53142858575727</v>
      </c>
      <c r="V13" s="348">
        <v>12.446735340050379</v>
      </c>
      <c r="W13" s="348">
        <v>12.444481253145447</v>
      </c>
      <c r="X13" s="348">
        <v>12.426589444444444</v>
      </c>
      <c r="Y13" s="348">
        <v>12.341069063459571</v>
      </c>
      <c r="Z13" s="445" t="str">
        <f>A13</f>
        <v>Zurich</v>
      </c>
      <c r="AA13" s="348"/>
    </row>
    <row r="14" spans="1:27" ht="18.899999999999999" customHeight="1">
      <c r="A14" s="24" t="str">
        <f>'Page 9'!$A17</f>
        <v>Berne</v>
      </c>
      <c r="B14" s="347">
        <v>5.4341910901467507</v>
      </c>
      <c r="C14" s="347">
        <v>5.6360554979253106</v>
      </c>
      <c r="D14" s="347">
        <v>5.7140681794739567</v>
      </c>
      <c r="E14" s="347">
        <v>5.5695402426693619</v>
      </c>
      <c r="F14" s="347">
        <v>5.6834247991967874</v>
      </c>
      <c r="G14" s="347">
        <v>5.7375824824824813</v>
      </c>
      <c r="H14" s="347">
        <v>5.467181175298804</v>
      </c>
      <c r="I14" s="347">
        <v>5.2963334002006013</v>
      </c>
      <c r="J14" s="347">
        <v>5.2963334002006013</v>
      </c>
      <c r="K14" s="347">
        <v>7.2658703573225969</v>
      </c>
      <c r="L14" s="347">
        <v>7.2565224242424247</v>
      </c>
      <c r="M14" s="347">
        <v>7.1405759467758445</v>
      </c>
      <c r="N14" s="348">
        <v>17.167049371069183</v>
      </c>
      <c r="O14" s="348">
        <v>17.239030964730283</v>
      </c>
      <c r="P14" s="348">
        <v>17.279406162970606</v>
      </c>
      <c r="Q14" s="348">
        <v>16.699427173913044</v>
      </c>
      <c r="R14" s="348">
        <v>17.105819151606426</v>
      </c>
      <c r="S14" s="348">
        <v>17.12329456956957</v>
      </c>
      <c r="T14" s="348">
        <v>16.84746884960159</v>
      </c>
      <c r="U14" s="348">
        <v>16.389668906720161</v>
      </c>
      <c r="V14" s="348">
        <v>16.389668906720161</v>
      </c>
      <c r="W14" s="348">
        <v>16.787400352289886</v>
      </c>
      <c r="X14" s="348">
        <v>16.764867121212127</v>
      </c>
      <c r="Y14" s="348">
        <v>16.656027098259983</v>
      </c>
      <c r="Z14" s="445" t="str">
        <f t="shared" ref="Z14:Z40" si="0">A14</f>
        <v>Berne</v>
      </c>
    </row>
    <row r="15" spans="1:27" ht="18.899999999999999" customHeight="1">
      <c r="A15" s="24" t="str">
        <f>'Page 9'!$A18</f>
        <v>Lucerne</v>
      </c>
      <c r="B15" s="347">
        <v>6.2534800838574416</v>
      </c>
      <c r="C15" s="347">
        <v>6.3407551867219896</v>
      </c>
      <c r="D15" s="347">
        <v>6.0778607529654467</v>
      </c>
      <c r="E15" s="347">
        <v>5.2065075834175927</v>
      </c>
      <c r="F15" s="347">
        <v>5.3267244979919681</v>
      </c>
      <c r="G15" s="347">
        <v>5.4357193193193192</v>
      </c>
      <c r="H15" s="347">
        <v>4.9807917917917912</v>
      </c>
      <c r="I15" s="347">
        <v>4.9871778884462152</v>
      </c>
      <c r="J15" s="347">
        <v>5.098431594784353</v>
      </c>
      <c r="K15" s="347">
        <v>5.1893089079013599</v>
      </c>
      <c r="L15" s="347">
        <v>5.2408884848484849</v>
      </c>
      <c r="M15" s="347">
        <v>5.2093938587512794</v>
      </c>
      <c r="N15" s="348">
        <v>15.301964517819707</v>
      </c>
      <c r="O15" s="348">
        <v>15.348626504149374</v>
      </c>
      <c r="P15" s="348">
        <v>15.375014904589996</v>
      </c>
      <c r="Q15" s="348">
        <v>13.758767441860462</v>
      </c>
      <c r="R15" s="348">
        <v>13.756094879518072</v>
      </c>
      <c r="S15" s="348">
        <v>13.766864864864864</v>
      </c>
      <c r="T15" s="348">
        <v>12.498553503503503</v>
      </c>
      <c r="U15" s="348">
        <v>12.52647689243028</v>
      </c>
      <c r="V15" s="348">
        <v>12.849602206619862</v>
      </c>
      <c r="W15" s="348">
        <v>13.177457171615503</v>
      </c>
      <c r="X15" s="348">
        <v>13.159579090909093</v>
      </c>
      <c r="Y15" s="348">
        <v>13.073491095189354</v>
      </c>
      <c r="Z15" s="445" t="str">
        <f t="shared" si="0"/>
        <v>Lucerne</v>
      </c>
    </row>
    <row r="16" spans="1:27" ht="18.899999999999999" customHeight="1">
      <c r="A16" s="24" t="str">
        <f>'Page 9'!$A19</f>
        <v>Altdorf</v>
      </c>
      <c r="B16" s="347">
        <v>6.0311802935010483</v>
      </c>
      <c r="C16" s="347">
        <v>6.0812858921161821</v>
      </c>
      <c r="D16" s="347">
        <v>6.1308094894275404</v>
      </c>
      <c r="E16" s="347">
        <v>6.0912932254802818</v>
      </c>
      <c r="F16" s="347">
        <v>5.4012445140562253</v>
      </c>
      <c r="G16" s="347">
        <v>5.4456868548548529</v>
      </c>
      <c r="H16" s="347">
        <v>5.3803916852589637</v>
      </c>
      <c r="I16" s="347">
        <v>5.3369436394422305</v>
      </c>
      <c r="J16" s="347">
        <v>5.2846640521564705</v>
      </c>
      <c r="K16" s="347">
        <v>5.243236863613487</v>
      </c>
      <c r="L16" s="347">
        <v>6.09</v>
      </c>
      <c r="M16" s="347">
        <v>5.0553719692937564</v>
      </c>
      <c r="N16" s="348">
        <v>15.415763312368973</v>
      </c>
      <c r="O16" s="348">
        <v>15.475122925311199</v>
      </c>
      <c r="P16" s="348">
        <v>15.508460030943786</v>
      </c>
      <c r="Q16" s="348">
        <v>15.453437563195143</v>
      </c>
      <c r="R16" s="348">
        <v>11.207203080321285</v>
      </c>
      <c r="S16" s="348">
        <v>11.211461749749747</v>
      </c>
      <c r="T16" s="348">
        <v>11.025953847609562</v>
      </c>
      <c r="U16" s="348">
        <v>10.989428489541831</v>
      </c>
      <c r="V16" s="348">
        <v>10.976835355566699</v>
      </c>
      <c r="W16" s="348">
        <v>10.962966676396578</v>
      </c>
      <c r="X16" s="348">
        <v>10.956532036363635</v>
      </c>
      <c r="Y16" s="348">
        <v>10.78048141658137</v>
      </c>
      <c r="Z16" s="445" t="str">
        <f t="shared" si="0"/>
        <v>Altdorf</v>
      </c>
    </row>
    <row r="17" spans="1:26" ht="18.899999999999999" customHeight="1">
      <c r="A17" s="24" t="str">
        <f>'Page 9'!$A20</f>
        <v>Schwyz</v>
      </c>
      <c r="B17" s="347">
        <v>4.1501501048218028</v>
      </c>
      <c r="C17" s="347">
        <v>4.4011091286307042</v>
      </c>
      <c r="D17" s="347">
        <v>4.4131443011861791</v>
      </c>
      <c r="E17" s="347">
        <v>4.2343456016177949</v>
      </c>
      <c r="F17" s="347">
        <v>4.1305596385542165</v>
      </c>
      <c r="G17" s="347">
        <v>3.9309666666666665</v>
      </c>
      <c r="H17" s="347">
        <v>3.8009165165165162</v>
      </c>
      <c r="I17" s="347">
        <v>3.8192982071713151</v>
      </c>
      <c r="J17" s="347">
        <v>4.0107171514543625</v>
      </c>
      <c r="K17" s="347">
        <v>3.9851466532460993</v>
      </c>
      <c r="L17" s="347">
        <v>4.3584980808080811</v>
      </c>
      <c r="M17" s="347">
        <v>4.5566727737973389</v>
      </c>
      <c r="N17" s="348">
        <v>10.088748768343816</v>
      </c>
      <c r="O17" s="348">
        <v>10.565406690871368</v>
      </c>
      <c r="P17" s="348">
        <v>10.457043243940173</v>
      </c>
      <c r="Q17" s="348">
        <v>9.6122741405460044</v>
      </c>
      <c r="R17" s="348">
        <v>9.4842729668674703</v>
      </c>
      <c r="S17" s="348">
        <v>9.0294335085085073</v>
      </c>
      <c r="T17" s="348">
        <v>8.7271735485485475</v>
      </c>
      <c r="U17" s="348">
        <v>8.7431073705179276</v>
      </c>
      <c r="V17" s="348">
        <v>9.2334710381143417</v>
      </c>
      <c r="W17" s="348">
        <v>9.2165743080020146</v>
      </c>
      <c r="X17" s="348">
        <v>10.093510176767676</v>
      </c>
      <c r="Y17" s="348">
        <v>10.668617093142272</v>
      </c>
      <c r="Z17" s="445" t="str">
        <f t="shared" si="0"/>
        <v>Schwyz</v>
      </c>
    </row>
    <row r="18" spans="1:26" ht="18.899999999999999" customHeight="1">
      <c r="A18" s="24" t="str">
        <f>'Page 9'!$A21</f>
        <v>Sarnen</v>
      </c>
      <c r="B18" s="347">
        <v>6.2654261006289307</v>
      </c>
      <c r="C18" s="347">
        <v>6.3352039419087109</v>
      </c>
      <c r="D18" s="347">
        <v>6.3663189272821041</v>
      </c>
      <c r="E18" s="347">
        <v>6.0462022244691598</v>
      </c>
      <c r="F18" s="347">
        <v>6.0847996987951802</v>
      </c>
      <c r="G18" s="347">
        <v>6.0934100100100084</v>
      </c>
      <c r="H18" s="347">
        <v>6.0665270270270266</v>
      </c>
      <c r="I18" s="347">
        <v>5.1778762948207167</v>
      </c>
      <c r="J18" s="347">
        <v>5.1331215646940818</v>
      </c>
      <c r="K18" s="347">
        <v>5.0970416708605937</v>
      </c>
      <c r="L18" s="347">
        <v>5.2225700000000002</v>
      </c>
      <c r="M18" s="347">
        <v>5.0841241555783014</v>
      </c>
      <c r="N18" s="348">
        <v>12.720689989517819</v>
      </c>
      <c r="O18" s="348">
        <v>12.750695331950205</v>
      </c>
      <c r="P18" s="348">
        <v>10.847489066529141</v>
      </c>
      <c r="Q18" s="348">
        <v>10.288012891809908</v>
      </c>
      <c r="R18" s="348">
        <v>10.283291591365462</v>
      </c>
      <c r="S18" s="348">
        <v>10.292859309309309</v>
      </c>
      <c r="T18" s="348">
        <v>10.24569009009009</v>
      </c>
      <c r="U18" s="348">
        <v>10.255048630478088</v>
      </c>
      <c r="V18" s="348">
        <v>10.239231670010032</v>
      </c>
      <c r="W18" s="348">
        <v>10.234631051836942</v>
      </c>
      <c r="X18" s="348">
        <v>10.500996363636366</v>
      </c>
      <c r="Y18" s="348">
        <v>10.328842041965199</v>
      </c>
      <c r="Z18" s="445" t="str">
        <f t="shared" si="0"/>
        <v>Sarnen</v>
      </c>
    </row>
    <row r="19" spans="1:26" ht="18.899999999999999" customHeight="1">
      <c r="A19" s="24" t="str">
        <f>'Page 9'!$A22</f>
        <v>Stans</v>
      </c>
      <c r="B19" s="347">
        <v>4.1131693920335435</v>
      </c>
      <c r="C19" s="347">
        <v>4.300672717842323</v>
      </c>
      <c r="D19" s="347">
        <v>4.1126244455905105</v>
      </c>
      <c r="E19" s="347">
        <v>4.3037857431749229</v>
      </c>
      <c r="F19" s="347">
        <v>4.3558230923694774</v>
      </c>
      <c r="G19" s="347">
        <v>4.5980812812812806</v>
      </c>
      <c r="H19" s="347">
        <v>3.8191691691691689</v>
      </c>
      <c r="I19" s="347">
        <v>3.7825798804780875</v>
      </c>
      <c r="J19" s="347">
        <v>3.7371733199598802</v>
      </c>
      <c r="K19" s="347">
        <v>3.8076943130347263</v>
      </c>
      <c r="L19" s="347">
        <v>3.6780114141414142</v>
      </c>
      <c r="M19" s="347">
        <v>3.6107090071647905</v>
      </c>
      <c r="N19" s="348">
        <v>11.849513731656184</v>
      </c>
      <c r="O19" s="348">
        <v>12.207881249999998</v>
      </c>
      <c r="P19" s="348">
        <v>12.147518540484786</v>
      </c>
      <c r="Q19" s="348">
        <v>12.228629373104145</v>
      </c>
      <c r="R19" s="348">
        <v>11.307026430722891</v>
      </c>
      <c r="S19" s="348">
        <v>11.423283783783782</v>
      </c>
      <c r="T19" s="348">
        <v>11.09047047047047</v>
      </c>
      <c r="U19" s="348">
        <v>10.906404108565736</v>
      </c>
      <c r="V19" s="348">
        <v>10.939814994984953</v>
      </c>
      <c r="W19" s="348">
        <v>11.130795294413689</v>
      </c>
      <c r="X19" s="348">
        <v>11.118069040404041</v>
      </c>
      <c r="Y19" s="348">
        <v>11.058018219037873</v>
      </c>
      <c r="Z19" s="445" t="str">
        <f t="shared" si="0"/>
        <v>Stans</v>
      </c>
    </row>
    <row r="20" spans="1:26" ht="18.899999999999999" customHeight="1">
      <c r="A20" s="24" t="str">
        <f>'Page 9'!$A23</f>
        <v>Glarus</v>
      </c>
      <c r="B20" s="347">
        <v>6.7711061844863734</v>
      </c>
      <c r="C20" s="347">
        <v>6.8124053941908693</v>
      </c>
      <c r="D20" s="347">
        <v>6.8845623517276948</v>
      </c>
      <c r="E20" s="347">
        <v>6.6033265925176927</v>
      </c>
      <c r="F20" s="347">
        <v>6.5038852409638555</v>
      </c>
      <c r="G20" s="347">
        <v>5.858208708708708</v>
      </c>
      <c r="H20" s="347">
        <v>5.8280521521521509</v>
      </c>
      <c r="I20" s="347">
        <v>5.9815338645418334</v>
      </c>
      <c r="J20" s="347">
        <v>6.0144853560682039</v>
      </c>
      <c r="K20" s="347">
        <v>6.1096870659285356</v>
      </c>
      <c r="L20" s="347">
        <v>6.0133679797979793</v>
      </c>
      <c r="M20" s="347">
        <v>6.0185245649948822</v>
      </c>
      <c r="N20" s="348">
        <v>16.027113705450734</v>
      </c>
      <c r="O20" s="348">
        <v>16.081673521784229</v>
      </c>
      <c r="P20" s="348">
        <v>16.112387390407424</v>
      </c>
      <c r="Q20" s="348">
        <v>15.502436450960563</v>
      </c>
      <c r="R20" s="348">
        <v>15.495817269076303</v>
      </c>
      <c r="S20" s="348">
        <v>13.223178853853851</v>
      </c>
      <c r="T20" s="348">
        <v>12.841931531531531</v>
      </c>
      <c r="U20" s="348">
        <v>12.969860557768925</v>
      </c>
      <c r="V20" s="348">
        <v>12.98105631895687</v>
      </c>
      <c r="W20" s="348">
        <v>13.175761449421239</v>
      </c>
      <c r="X20" s="348">
        <v>13.148768181818179</v>
      </c>
      <c r="Y20" s="348">
        <v>13.036569498464686</v>
      </c>
      <c r="Z20" s="445" t="str">
        <f t="shared" si="0"/>
        <v>Glarus</v>
      </c>
    </row>
    <row r="21" spans="1:26" ht="18.899999999999999" customHeight="1">
      <c r="A21" s="24" t="str">
        <f>'Page 9'!$A24</f>
        <v>Zug</v>
      </c>
      <c r="B21" s="347">
        <v>2.242838679245283</v>
      </c>
      <c r="C21" s="347">
        <v>2.2195727178423228</v>
      </c>
      <c r="D21" s="347">
        <v>2.2000302217637957</v>
      </c>
      <c r="E21" s="347">
        <v>2.25414924165824</v>
      </c>
      <c r="F21" s="347">
        <v>1.8893673694779116</v>
      </c>
      <c r="G21" s="347">
        <v>1.8652425425425427</v>
      </c>
      <c r="H21" s="347">
        <v>1.8557194194194191</v>
      </c>
      <c r="I21" s="347">
        <v>1.6281419322709163</v>
      </c>
      <c r="J21" s="347">
        <v>1.6217809428284855</v>
      </c>
      <c r="K21" s="347">
        <v>1.608043381982889</v>
      </c>
      <c r="L21" s="347">
        <v>1.6041186868686865</v>
      </c>
      <c r="M21" s="347">
        <v>1.5665306038894575</v>
      </c>
      <c r="N21" s="348">
        <v>8.1730231918238996</v>
      </c>
      <c r="O21" s="348">
        <v>8.174824792531119</v>
      </c>
      <c r="P21" s="348">
        <v>7.9899438886023733</v>
      </c>
      <c r="Q21" s="348">
        <v>8.07229120323559</v>
      </c>
      <c r="R21" s="348">
        <v>6.5088601405622493</v>
      </c>
      <c r="S21" s="348">
        <v>6.4025891141141127</v>
      </c>
      <c r="T21" s="348">
        <v>6.3435159909909906</v>
      </c>
      <c r="U21" s="348">
        <v>5.970059387450199</v>
      </c>
      <c r="V21" s="348">
        <v>5.9504232196589761</v>
      </c>
      <c r="W21" s="348">
        <v>5.9115618772018115</v>
      </c>
      <c r="X21" s="348">
        <v>5.8809843939393938</v>
      </c>
      <c r="Y21" s="348">
        <v>5.7506908393039931</v>
      </c>
      <c r="Z21" s="445" t="str">
        <f t="shared" si="0"/>
        <v>Zug</v>
      </c>
    </row>
    <row r="22" spans="1:26" ht="18.899999999999999" customHeight="1">
      <c r="A22" s="24" t="str">
        <f>'Page 9'!$A25</f>
        <v>Fribourg</v>
      </c>
      <c r="B22" s="347">
        <v>6.3736674004192873</v>
      </c>
      <c r="C22" s="347">
        <v>6.5213762448132764</v>
      </c>
      <c r="D22" s="347">
        <v>6.4655722537390394</v>
      </c>
      <c r="E22" s="347">
        <v>6.5210605662285124</v>
      </c>
      <c r="F22" s="347">
        <v>5.8312265265265255</v>
      </c>
      <c r="G22" s="347">
        <v>5.8312265265265255</v>
      </c>
      <c r="H22" s="347">
        <v>5.3442576576576561</v>
      </c>
      <c r="I22" s="347">
        <v>5.3176428286852584</v>
      </c>
      <c r="J22" s="347">
        <v>5.1926610832497495</v>
      </c>
      <c r="K22" s="347">
        <v>5.2524496225465525</v>
      </c>
      <c r="L22" s="347">
        <v>5.016161717171717</v>
      </c>
      <c r="M22" s="347">
        <v>4.830947492323439</v>
      </c>
      <c r="N22" s="348">
        <v>16.825912683438155</v>
      </c>
      <c r="O22" s="348">
        <v>16.896447199170119</v>
      </c>
      <c r="P22" s="348">
        <v>16.8259687209902</v>
      </c>
      <c r="Q22" s="348">
        <v>16.643990293225478</v>
      </c>
      <c r="R22" s="348">
        <v>16.088002127127123</v>
      </c>
      <c r="S22" s="348">
        <v>16.088002127127123</v>
      </c>
      <c r="T22" s="348">
        <v>15.410521196196195</v>
      </c>
      <c r="U22" s="348">
        <v>15.396453361553785</v>
      </c>
      <c r="V22" s="348">
        <v>15.335650451354061</v>
      </c>
      <c r="W22" s="348">
        <v>15.674657473578261</v>
      </c>
      <c r="X22" s="348">
        <v>15.655772954545455</v>
      </c>
      <c r="Y22" s="348">
        <v>15.549190660184237</v>
      </c>
      <c r="Z22" s="445" t="str">
        <f t="shared" si="0"/>
        <v>Fribourg</v>
      </c>
    </row>
    <row r="23" spans="1:26" ht="18.899999999999999" customHeight="1">
      <c r="A23" s="24" t="str">
        <f>'Page 9'!$A26</f>
        <v>Solothurn</v>
      </c>
      <c r="B23" s="347">
        <v>5.4701330188679256</v>
      </c>
      <c r="C23" s="347">
        <v>5.5437403526970943</v>
      </c>
      <c r="D23" s="347">
        <v>5.4665992779783403</v>
      </c>
      <c r="E23" s="347">
        <v>5.7133304347826073</v>
      </c>
      <c r="F23" s="347">
        <v>6.5374160642570276</v>
      </c>
      <c r="G23" s="347">
        <v>6.6528934934934929</v>
      </c>
      <c r="H23" s="347">
        <v>6.5170897897897904</v>
      </c>
      <c r="I23" s="347">
        <v>6.3642138446215153</v>
      </c>
      <c r="J23" s="347">
        <v>6.0340668004012041</v>
      </c>
      <c r="K23" s="347">
        <v>6.0544264720684451</v>
      </c>
      <c r="L23" s="347">
        <v>6.3063636363636366</v>
      </c>
      <c r="M23" s="347">
        <v>6.2834674513817816</v>
      </c>
      <c r="N23" s="348">
        <v>16.248764255765195</v>
      </c>
      <c r="O23" s="348">
        <v>16.338932598547711</v>
      </c>
      <c r="P23" s="348">
        <v>16.035391954615783</v>
      </c>
      <c r="Q23" s="348">
        <v>15.492992391304345</v>
      </c>
      <c r="R23" s="348">
        <v>15.506811797188755</v>
      </c>
      <c r="S23" s="348">
        <v>15.52375708208208</v>
      </c>
      <c r="T23" s="348">
        <v>15.372701501501499</v>
      </c>
      <c r="U23" s="348">
        <v>15.124841384462151</v>
      </c>
      <c r="V23" s="348">
        <v>14.811871664994984</v>
      </c>
      <c r="W23" s="348">
        <v>14.793031555108204</v>
      </c>
      <c r="X23" s="348">
        <v>15.03809967171717</v>
      </c>
      <c r="Y23" s="348">
        <v>14.955072466734903</v>
      </c>
      <c r="Z23" s="445" t="str">
        <f t="shared" si="0"/>
        <v>Solothurn</v>
      </c>
    </row>
    <row r="24" spans="1:26" ht="18.899999999999999" customHeight="1">
      <c r="A24" s="24" t="str">
        <f>'Page 9'!$A27</f>
        <v>Basel</v>
      </c>
      <c r="B24" s="347">
        <v>5.9282367924528314</v>
      </c>
      <c r="C24" s="347">
        <v>6.5160306016597485</v>
      </c>
      <c r="D24" s="347">
        <v>6.5233252191851472</v>
      </c>
      <c r="E24" s="347">
        <v>1.0796789686552071</v>
      </c>
      <c r="F24" s="347">
        <v>0.74822489959839356</v>
      </c>
      <c r="G24" s="347">
        <v>0.83922522522522514</v>
      </c>
      <c r="H24" s="347">
        <v>0.85231951951951945</v>
      </c>
      <c r="I24" s="347">
        <v>0.92950667330677295</v>
      </c>
      <c r="J24" s="347">
        <v>0.77918244734202602</v>
      </c>
      <c r="K24" s="347">
        <v>0.69115641670860595</v>
      </c>
      <c r="L24" s="347">
        <v>0.57908434343434345</v>
      </c>
      <c r="M24" s="347">
        <v>0.31596366427840328</v>
      </c>
      <c r="N24" s="348">
        <v>17.065508228511529</v>
      </c>
      <c r="O24" s="348">
        <v>18.544138900414929</v>
      </c>
      <c r="P24" s="348">
        <v>18.487695306859209</v>
      </c>
      <c r="Q24" s="348">
        <v>17.276316430738117</v>
      </c>
      <c r="R24" s="348">
        <v>17.224594879518072</v>
      </c>
      <c r="S24" s="348">
        <v>17.231148898898894</v>
      </c>
      <c r="T24" s="348">
        <v>17.15982467467467</v>
      </c>
      <c r="U24" s="348">
        <v>16.844828486055778</v>
      </c>
      <c r="V24" s="348">
        <v>16.481438289869608</v>
      </c>
      <c r="W24" s="348">
        <v>16.273322219426273</v>
      </c>
      <c r="X24" s="348">
        <v>16.225748106060607</v>
      </c>
      <c r="Y24" s="348">
        <v>16.150713459570113</v>
      </c>
      <c r="Z24" s="445" t="str">
        <f t="shared" si="0"/>
        <v>Basel</v>
      </c>
    </row>
    <row r="25" spans="1:26" ht="18.899999999999999" customHeight="1">
      <c r="A25" s="24" t="str">
        <f>'Page 9'!$A28</f>
        <v>Liestal</v>
      </c>
      <c r="B25" s="347">
        <v>6.007288259958071</v>
      </c>
      <c r="C25" s="347">
        <v>6.0963976141078824</v>
      </c>
      <c r="D25" s="347">
        <v>2.5540099020113458</v>
      </c>
      <c r="E25" s="347">
        <v>2.6658801820020215</v>
      </c>
      <c r="F25" s="347">
        <v>2.5269505020080318</v>
      </c>
      <c r="G25" s="347">
        <v>2.5380115115115109</v>
      </c>
      <c r="H25" s="347">
        <v>2.5148980980980973</v>
      </c>
      <c r="I25" s="347">
        <v>2.5473832669322709</v>
      </c>
      <c r="J25" s="347">
        <v>2.4588781863979849</v>
      </c>
      <c r="K25" s="347">
        <v>2.4543085052843483</v>
      </c>
      <c r="L25" s="347">
        <v>2.4274494949494949</v>
      </c>
      <c r="M25" s="347">
        <v>2.3303207778915045</v>
      </c>
      <c r="N25" s="348">
        <v>17.671119339622638</v>
      </c>
      <c r="O25" s="348">
        <v>17.777733013485474</v>
      </c>
      <c r="P25" s="348">
        <v>16.20581431150077</v>
      </c>
      <c r="Q25" s="348">
        <v>16.331209049544988</v>
      </c>
      <c r="R25" s="348">
        <v>16.133201405622486</v>
      </c>
      <c r="S25" s="348">
        <v>16.066599899899899</v>
      </c>
      <c r="T25" s="348">
        <v>15.969111886886886</v>
      </c>
      <c r="U25" s="348">
        <v>16.006031872509961</v>
      </c>
      <c r="V25" s="348">
        <v>15.903652871536526</v>
      </c>
      <c r="W25" s="348">
        <v>15.819591847005537</v>
      </c>
      <c r="X25" s="348">
        <v>15.788331717171717</v>
      </c>
      <c r="Y25" s="348">
        <v>15.65937221084954</v>
      </c>
      <c r="Z25" s="445" t="str">
        <f t="shared" si="0"/>
        <v>Liestal</v>
      </c>
    </row>
    <row r="26" spans="1:26" ht="18.899999999999999" customHeight="1">
      <c r="A26" s="24" t="str">
        <f>'Page 9'!$A29</f>
        <v>Schaffhausen</v>
      </c>
      <c r="B26" s="347">
        <v>6.3713820754716988</v>
      </c>
      <c r="C26" s="347">
        <v>5.6180653526970943</v>
      </c>
      <c r="D26" s="347">
        <v>5.8666791129448184</v>
      </c>
      <c r="E26" s="347">
        <v>5.9211498483316474</v>
      </c>
      <c r="F26" s="347">
        <v>5.6499934738955826</v>
      </c>
      <c r="G26" s="347">
        <v>5.3717358358358345</v>
      </c>
      <c r="H26" s="347">
        <v>5.3198546546546543</v>
      </c>
      <c r="I26" s="347">
        <v>5.3834791832669326</v>
      </c>
      <c r="J26" s="347">
        <v>5.2786405215646948</v>
      </c>
      <c r="K26" s="347">
        <v>5.3075107196779072</v>
      </c>
      <c r="L26" s="347">
        <v>5.2636114141414136</v>
      </c>
      <c r="M26" s="347">
        <v>5.188498669396111</v>
      </c>
      <c r="N26" s="348">
        <v>16.588940068134171</v>
      </c>
      <c r="O26" s="348">
        <v>15.475559828838174</v>
      </c>
      <c r="P26" s="348">
        <v>14.98234584837545</v>
      </c>
      <c r="Q26" s="348">
        <v>15.055634732052575</v>
      </c>
      <c r="R26" s="348">
        <v>15.050563755020081</v>
      </c>
      <c r="S26" s="348">
        <v>14.75952645145145</v>
      </c>
      <c r="T26" s="348">
        <v>14.672156756756754</v>
      </c>
      <c r="U26" s="348">
        <v>14.709884810756972</v>
      </c>
      <c r="V26" s="348">
        <v>14.669036459378137</v>
      </c>
      <c r="W26" s="348">
        <v>14.698345420231506</v>
      </c>
      <c r="X26" s="348">
        <v>14.612044747474748</v>
      </c>
      <c r="Y26" s="348">
        <v>14.634950051177073</v>
      </c>
      <c r="Z26" s="445" t="str">
        <f t="shared" si="0"/>
        <v>Schaffhausen</v>
      </c>
    </row>
    <row r="27" spans="1:26" ht="18.899999999999999" customHeight="1">
      <c r="A27" s="24" t="str">
        <f>'Page 9'!$A30</f>
        <v>Herisau</v>
      </c>
      <c r="B27" s="347">
        <v>6.5966943396226423</v>
      </c>
      <c r="C27" s="347">
        <v>6.6281863070539409</v>
      </c>
      <c r="D27" s="347">
        <v>6.6899399690562147</v>
      </c>
      <c r="E27" s="347">
        <v>6.4089342770475222</v>
      </c>
      <c r="F27" s="347">
        <v>6.6432819277108441</v>
      </c>
      <c r="G27" s="347">
        <v>6.0523415415415416</v>
      </c>
      <c r="H27" s="347">
        <v>6.1405296296296292</v>
      </c>
      <c r="I27" s="347">
        <v>5.9247783864541832</v>
      </c>
      <c r="J27" s="347">
        <v>5.8515717151454369</v>
      </c>
      <c r="K27" s="347">
        <v>5.9675456467035737</v>
      </c>
      <c r="L27" s="347">
        <v>5.5080580808080803</v>
      </c>
      <c r="M27" s="347">
        <v>5.5813485158648923</v>
      </c>
      <c r="N27" s="348">
        <v>15.226678642557653</v>
      </c>
      <c r="O27" s="348">
        <v>15.271037577800827</v>
      </c>
      <c r="P27" s="348">
        <v>15.296179551315115</v>
      </c>
      <c r="Q27" s="348">
        <v>14.825745778564203</v>
      </c>
      <c r="R27" s="348">
        <v>14.84532427208835</v>
      </c>
      <c r="S27" s="348">
        <v>14.834397047047046</v>
      </c>
      <c r="T27" s="348">
        <v>14.755880880880881</v>
      </c>
      <c r="U27" s="348">
        <v>14.403800049800797</v>
      </c>
      <c r="V27" s="348">
        <v>14.373500777331996</v>
      </c>
      <c r="W27" s="348">
        <v>14.724728862606948</v>
      </c>
      <c r="X27" s="348">
        <v>14.6145722979798</v>
      </c>
      <c r="Y27" s="348">
        <v>14.539805936540432</v>
      </c>
      <c r="Z27" s="445" t="str">
        <f t="shared" si="0"/>
        <v>Herisau</v>
      </c>
    </row>
    <row r="28" spans="1:26" ht="18.899999999999999" customHeight="1">
      <c r="A28" s="24" t="str">
        <f>'Page 9'!$A31</f>
        <v>Appenzell</v>
      </c>
      <c r="B28" s="347">
        <v>4.2829067085953882</v>
      </c>
      <c r="C28" s="347">
        <v>4.4203328838174256</v>
      </c>
      <c r="D28" s="347">
        <v>4.4476938628158846</v>
      </c>
      <c r="E28" s="347">
        <v>4.2597969666329627</v>
      </c>
      <c r="F28" s="347">
        <v>4.366170883534136</v>
      </c>
      <c r="G28" s="347">
        <v>4.4804310310310305</v>
      </c>
      <c r="H28" s="347">
        <v>4.5391569569569565</v>
      </c>
      <c r="I28" s="347">
        <v>4.641216235059761</v>
      </c>
      <c r="J28" s="347">
        <v>4.5028376128385155</v>
      </c>
      <c r="K28" s="347">
        <v>4.4455851031706102</v>
      </c>
      <c r="L28" s="347">
        <v>4.3709106060606056</v>
      </c>
      <c r="M28" s="347">
        <v>4.2433463664278399</v>
      </c>
      <c r="N28" s="348">
        <v>11.058531603773584</v>
      </c>
      <c r="O28" s="348">
        <v>11.336849818464728</v>
      </c>
      <c r="P28" s="348">
        <v>11.3616948942754</v>
      </c>
      <c r="Q28" s="348">
        <v>11.094490495449948</v>
      </c>
      <c r="R28" s="348">
        <v>11.105866365461848</v>
      </c>
      <c r="S28" s="348">
        <v>11.119238238238237</v>
      </c>
      <c r="T28" s="348">
        <v>11.207798323323322</v>
      </c>
      <c r="U28" s="348">
        <v>11.230749327689244</v>
      </c>
      <c r="V28" s="348">
        <v>10.96901321464393</v>
      </c>
      <c r="W28" s="348">
        <v>10.776414292903876</v>
      </c>
      <c r="X28" s="348">
        <v>10.64614282828283</v>
      </c>
      <c r="Y28" s="348">
        <v>10.354124206755374</v>
      </c>
      <c r="Z28" s="445" t="str">
        <f t="shared" si="0"/>
        <v>Appenzell</v>
      </c>
    </row>
    <row r="29" spans="1:26" ht="18.899999999999999" customHeight="1">
      <c r="A29" s="24" t="str">
        <f>'Page 9'!$A32</f>
        <v>St. Gall</v>
      </c>
      <c r="B29" s="347">
        <v>5.4224528301886794</v>
      </c>
      <c r="C29" s="347">
        <v>5.5142365145228203</v>
      </c>
      <c r="D29" s="347">
        <v>5.6301474987106754</v>
      </c>
      <c r="E29" s="347">
        <v>5.0975877654196156</v>
      </c>
      <c r="F29" s="347">
        <v>4.9967891566265052</v>
      </c>
      <c r="G29" s="347">
        <v>4.1568432432432427</v>
      </c>
      <c r="H29" s="347">
        <v>4.0274874874874866</v>
      </c>
      <c r="I29" s="347">
        <v>4.2238907370517929</v>
      </c>
      <c r="J29" s="347">
        <v>4.3285925777331995</v>
      </c>
      <c r="K29" s="347">
        <v>4.2756138902868654</v>
      </c>
      <c r="L29" s="347">
        <v>4.2336721212121207</v>
      </c>
      <c r="M29" s="347">
        <v>4.0815607983623341</v>
      </c>
      <c r="N29" s="348">
        <v>17.961095911949688</v>
      </c>
      <c r="O29" s="348">
        <v>18.052339730290456</v>
      </c>
      <c r="P29" s="348">
        <v>18.103331433728727</v>
      </c>
      <c r="Q29" s="348">
        <v>17.058426693629926</v>
      </c>
      <c r="R29" s="348">
        <v>16.477464457831324</v>
      </c>
      <c r="S29" s="348">
        <v>15.761711161161157</v>
      </c>
      <c r="T29" s="348">
        <v>15.382051026026025</v>
      </c>
      <c r="U29" s="348">
        <v>15.998628984063746</v>
      </c>
      <c r="V29" s="348">
        <v>16.540455967903707</v>
      </c>
      <c r="W29" s="348">
        <v>16.503740941117261</v>
      </c>
      <c r="X29" s="348">
        <v>16.483358055555559</v>
      </c>
      <c r="Y29" s="348">
        <v>16.38347674002047</v>
      </c>
      <c r="Z29" s="445" t="str">
        <f t="shared" si="0"/>
        <v>St. Gall</v>
      </c>
    </row>
    <row r="30" spans="1:26" ht="18.899999999999999" customHeight="1">
      <c r="A30" s="24" t="str">
        <f>'Page 9'!$A33</f>
        <v>Chur</v>
      </c>
      <c r="B30" s="347">
        <v>4.0450251572327049</v>
      </c>
      <c r="C30" s="347">
        <v>4.0791369294605797</v>
      </c>
      <c r="D30" s="347">
        <v>4.0191975244971641</v>
      </c>
      <c r="E30" s="347">
        <v>2.4569585439838217</v>
      </c>
      <c r="F30" s="347">
        <v>2.5968975903614457</v>
      </c>
      <c r="G30" s="347">
        <v>2.4760120120120117</v>
      </c>
      <c r="H30" s="347">
        <v>2.5335475475475473</v>
      </c>
      <c r="I30" s="347">
        <v>2.601868525896414</v>
      </c>
      <c r="J30" s="347">
        <v>2.5386298896690072</v>
      </c>
      <c r="K30" s="347">
        <v>2.4897191746351286</v>
      </c>
      <c r="L30" s="347">
        <v>2.4724949494949495</v>
      </c>
      <c r="M30" s="347">
        <v>2.6007410440122825</v>
      </c>
      <c r="N30" s="348">
        <v>14.734113207547169</v>
      </c>
      <c r="O30" s="348">
        <v>14.805889522821571</v>
      </c>
      <c r="P30" s="348">
        <v>14.844045384218671</v>
      </c>
      <c r="Q30" s="348">
        <v>13.326394843276034</v>
      </c>
      <c r="R30" s="348">
        <v>13.582968373493976</v>
      </c>
      <c r="S30" s="348">
        <v>13.181589589589587</v>
      </c>
      <c r="T30" s="348">
        <v>13.106694194194194</v>
      </c>
      <c r="U30" s="348">
        <v>13.138152888446214</v>
      </c>
      <c r="V30" s="348">
        <v>13.101676028084253</v>
      </c>
      <c r="W30" s="348">
        <v>13.072023150478106</v>
      </c>
      <c r="X30" s="348">
        <v>13.05367222222222</v>
      </c>
      <c r="Y30" s="348">
        <v>13.108181166837257</v>
      </c>
      <c r="Z30" s="445" t="str">
        <f t="shared" si="0"/>
        <v>Chur</v>
      </c>
    </row>
    <row r="31" spans="1:26" ht="18.899999999999999" customHeight="1">
      <c r="A31" s="24" t="str">
        <f>'Page 9'!$A34</f>
        <v>Aarau</v>
      </c>
      <c r="B31" s="347">
        <v>3.4540609014675061</v>
      </c>
      <c r="C31" s="347">
        <v>3.4630515560165969</v>
      </c>
      <c r="D31" s="347">
        <v>3.4990119649303764</v>
      </c>
      <c r="E31" s="347">
        <v>3.4513654196157728</v>
      </c>
      <c r="F31" s="347">
        <v>3.4704899598393575</v>
      </c>
      <c r="G31" s="347">
        <v>3.5033189189189193</v>
      </c>
      <c r="H31" s="347">
        <v>3.4816934934934931</v>
      </c>
      <c r="I31" s="347">
        <v>3.5717456175298796</v>
      </c>
      <c r="J31" s="347">
        <v>3.5306238716148441</v>
      </c>
      <c r="K31" s="347">
        <v>3.4987736285858078</v>
      </c>
      <c r="L31" s="347">
        <v>3.4157467676767674</v>
      </c>
      <c r="M31" s="347">
        <v>3.399018423746162</v>
      </c>
      <c r="N31" s="348">
        <v>14.252662762054507</v>
      </c>
      <c r="O31" s="348">
        <v>14.212677334024892</v>
      </c>
      <c r="P31" s="348">
        <v>14.259667148014444</v>
      </c>
      <c r="Q31" s="348">
        <v>13.844791051567237</v>
      </c>
      <c r="R31" s="348">
        <v>13.075354492971888</v>
      </c>
      <c r="S31" s="348">
        <v>13.088788738738735</v>
      </c>
      <c r="T31" s="348">
        <v>13.014984534534532</v>
      </c>
      <c r="U31" s="348">
        <v>13.283940438247013</v>
      </c>
      <c r="V31" s="348">
        <v>13.24813926780341</v>
      </c>
      <c r="W31" s="348">
        <v>13.219226799194766</v>
      </c>
      <c r="X31" s="348">
        <v>12.529543333333331</v>
      </c>
      <c r="Y31" s="348">
        <v>12.609562103377689</v>
      </c>
      <c r="Z31" s="445" t="str">
        <f t="shared" si="0"/>
        <v>Aarau</v>
      </c>
    </row>
    <row r="32" spans="1:26" ht="18.899999999999999" customHeight="1">
      <c r="A32" s="24" t="str">
        <f>'Page 9'!$A35</f>
        <v>Frauenfeld</v>
      </c>
      <c r="B32" s="347">
        <v>3.3732435010482176</v>
      </c>
      <c r="C32" s="347">
        <v>3.4798080912863063</v>
      </c>
      <c r="D32" s="347">
        <v>3.5920300154718929</v>
      </c>
      <c r="E32" s="347">
        <v>3.7337352881698678</v>
      </c>
      <c r="F32" s="347">
        <v>3.7751528112449799</v>
      </c>
      <c r="G32" s="347">
        <v>3.7171923923923917</v>
      </c>
      <c r="H32" s="347">
        <v>3.1842290836653389</v>
      </c>
      <c r="I32" s="347">
        <v>3.150373207171314</v>
      </c>
      <c r="J32" s="347">
        <v>3.069316850551655</v>
      </c>
      <c r="K32" s="347">
        <v>3.0723493709109211</v>
      </c>
      <c r="L32" s="347">
        <v>3.0273548484848485</v>
      </c>
      <c r="M32" s="347">
        <v>2.9054456499488235</v>
      </c>
      <c r="N32" s="348">
        <v>14.706715277777779</v>
      </c>
      <c r="O32" s="348">
        <v>14.771836747925308</v>
      </c>
      <c r="P32" s="348">
        <v>14.808269210933473</v>
      </c>
      <c r="Q32" s="348">
        <v>14.371929903943375</v>
      </c>
      <c r="R32" s="348">
        <v>14.370519854417671</v>
      </c>
      <c r="S32" s="348">
        <v>13.986392692692689</v>
      </c>
      <c r="T32" s="348">
        <v>13.112983067729084</v>
      </c>
      <c r="U32" s="348">
        <v>12.97348797310757</v>
      </c>
      <c r="V32" s="348">
        <v>12.939781218655968</v>
      </c>
      <c r="W32" s="348">
        <v>12.909558002013085</v>
      </c>
      <c r="X32" s="348">
        <v>12.892359444444445</v>
      </c>
      <c r="Y32" s="348">
        <v>12.809182164790176</v>
      </c>
      <c r="Z32" s="445" t="str">
        <f t="shared" si="0"/>
        <v>Frauenfeld</v>
      </c>
    </row>
    <row r="33" spans="1:26" ht="18.899999999999999" customHeight="1">
      <c r="A33" s="24" t="str">
        <f>'Page 9'!$A36</f>
        <v>Bellinzona</v>
      </c>
      <c r="B33" s="347">
        <v>2.2596669811320758</v>
      </c>
      <c r="C33" s="347">
        <v>2.3669891078838168</v>
      </c>
      <c r="D33" s="347">
        <v>2.3391484270242393</v>
      </c>
      <c r="E33" s="347">
        <v>2.3561551061678463</v>
      </c>
      <c r="F33" s="347">
        <v>2.2874588353413654</v>
      </c>
      <c r="G33" s="347">
        <v>2.3117381381381374</v>
      </c>
      <c r="H33" s="347">
        <v>2.5669776776776771</v>
      </c>
      <c r="I33" s="347">
        <v>2.7796365537848602</v>
      </c>
      <c r="J33" s="347">
        <v>2.7372274824473424</v>
      </c>
      <c r="K33" s="347">
        <v>2.7468704579768497</v>
      </c>
      <c r="L33" s="347">
        <v>2.6164402020202022</v>
      </c>
      <c r="M33" s="347">
        <v>2.5881633572159672</v>
      </c>
      <c r="N33" s="348">
        <v>15.443992269392034</v>
      </c>
      <c r="O33" s="348">
        <v>15.592881275933607</v>
      </c>
      <c r="P33" s="348">
        <v>15.244661861784426</v>
      </c>
      <c r="Q33" s="348">
        <v>15.370720626895853</v>
      </c>
      <c r="R33" s="348">
        <v>15.112998744979919</v>
      </c>
      <c r="S33" s="348">
        <v>15.272807907907904</v>
      </c>
      <c r="T33" s="348">
        <v>15.321068318318314</v>
      </c>
      <c r="U33" s="348">
        <v>14.947221414342629</v>
      </c>
      <c r="V33" s="348">
        <v>14.899540872617854</v>
      </c>
      <c r="W33" s="348">
        <v>14.862655913437342</v>
      </c>
      <c r="X33" s="348">
        <v>14.838348106060606</v>
      </c>
      <c r="Y33" s="348">
        <v>14.724261770726715</v>
      </c>
      <c r="Z33" s="445" t="str">
        <f t="shared" si="0"/>
        <v>Bellinzona</v>
      </c>
    </row>
    <row r="34" spans="1:26" ht="18.899999999999999" customHeight="1">
      <c r="A34" s="24" t="str">
        <f>'Page 9'!$A37</f>
        <v>Lausanne</v>
      </c>
      <c r="B34" s="347">
        <v>4.2743886792452823</v>
      </c>
      <c r="C34" s="347">
        <v>4.2782621369294596</v>
      </c>
      <c r="D34" s="347">
        <v>4.2274148530170192</v>
      </c>
      <c r="E34" s="347">
        <v>4.4730273003033361</v>
      </c>
      <c r="F34" s="347">
        <v>3.9652934738955823</v>
      </c>
      <c r="G34" s="347">
        <v>3.6877302302302297</v>
      </c>
      <c r="H34" s="347">
        <v>3.6516217217217215</v>
      </c>
      <c r="I34" s="347">
        <v>3.6456757968127489</v>
      </c>
      <c r="J34" s="347">
        <v>3.4904670010030086</v>
      </c>
      <c r="K34" s="347">
        <v>3.4863050830397584</v>
      </c>
      <c r="L34" s="347">
        <v>3.4071380808080809</v>
      </c>
      <c r="M34" s="347">
        <v>3.2135989764585466</v>
      </c>
      <c r="N34" s="348">
        <v>17.190240225366875</v>
      </c>
      <c r="O34" s="348">
        <v>17.220938018672193</v>
      </c>
      <c r="P34" s="348">
        <v>17.17207764311501</v>
      </c>
      <c r="Q34" s="348">
        <v>17.268600859453993</v>
      </c>
      <c r="R34" s="348">
        <v>17.202929191767065</v>
      </c>
      <c r="S34" s="348">
        <v>17.066329429429423</v>
      </c>
      <c r="T34" s="348">
        <v>16.96834542042042</v>
      </c>
      <c r="U34" s="348">
        <v>16.917204058764941</v>
      </c>
      <c r="V34" s="348">
        <v>16.86650689568706</v>
      </c>
      <c r="W34" s="348">
        <v>16.828222370407651</v>
      </c>
      <c r="X34" s="348">
        <v>16.805733358585858</v>
      </c>
      <c r="Y34" s="348">
        <v>16.683185772773797</v>
      </c>
      <c r="Z34" s="445" t="str">
        <f t="shared" si="0"/>
        <v>Lausanne</v>
      </c>
    </row>
    <row r="35" spans="1:26" ht="18.899999999999999" customHeight="1">
      <c r="A35" s="24" t="str">
        <f>'Page 9'!$A38</f>
        <v>Sion</v>
      </c>
      <c r="B35" s="347">
        <v>6.6175738993710711</v>
      </c>
      <c r="C35" s="347">
        <v>6.327391078838172</v>
      </c>
      <c r="D35" s="347">
        <v>6.022867663744198</v>
      </c>
      <c r="E35" s="347">
        <v>5.9108290192113229</v>
      </c>
      <c r="F35" s="347">
        <v>5.7892906626506031</v>
      </c>
      <c r="G35" s="347">
        <v>5.4622055055055041</v>
      </c>
      <c r="H35" s="347">
        <v>5.5027150398406368</v>
      </c>
      <c r="I35" s="347">
        <v>5.708120517928287</v>
      </c>
      <c r="J35" s="347">
        <v>5.4956267803410226</v>
      </c>
      <c r="K35" s="347">
        <v>5.4924441872169094</v>
      </c>
      <c r="L35" s="347">
        <v>4.3823221212121206</v>
      </c>
      <c r="M35" s="347">
        <v>4.2420277379733884</v>
      </c>
      <c r="N35" s="348">
        <v>16.309740880503142</v>
      </c>
      <c r="O35" s="348">
        <v>16.221713952282155</v>
      </c>
      <c r="P35" s="348">
        <v>16.159100850954101</v>
      </c>
      <c r="Q35" s="348">
        <v>16.1399731041456</v>
      </c>
      <c r="R35" s="348">
        <v>15.597230597389558</v>
      </c>
      <c r="S35" s="348">
        <v>15.446307307307306</v>
      </c>
      <c r="T35" s="348">
        <v>15.396576743027889</v>
      </c>
      <c r="U35" s="348">
        <v>15.396576743027889</v>
      </c>
      <c r="V35" s="348">
        <v>15.217540546639921</v>
      </c>
      <c r="W35" s="348">
        <v>15.175416909914446</v>
      </c>
      <c r="X35" s="348">
        <v>14.982343409090909</v>
      </c>
      <c r="Y35" s="348">
        <v>14.849480757420677</v>
      </c>
      <c r="Z35" s="445" t="str">
        <f t="shared" si="0"/>
        <v>Sion</v>
      </c>
    </row>
    <row r="36" spans="1:26" ht="18.899999999999999" customHeight="1">
      <c r="A36" s="24" t="str">
        <f>'Page 9'!$A39</f>
        <v>Neuchâtel</v>
      </c>
      <c r="B36" s="347">
        <v>4.166459014675052</v>
      </c>
      <c r="C36" s="347">
        <v>4.4100528008298747</v>
      </c>
      <c r="D36" s="347">
        <v>5.0143884476534302</v>
      </c>
      <c r="E36" s="347">
        <v>4.519320728008088</v>
      </c>
      <c r="F36" s="347">
        <v>5.5415406626506023</v>
      </c>
      <c r="G36" s="347">
        <v>5.6819317317317308</v>
      </c>
      <c r="H36" s="347">
        <v>5.6819317317317308</v>
      </c>
      <c r="I36" s="347">
        <v>6.1515041832669333</v>
      </c>
      <c r="J36" s="347">
        <v>6.0377445336008018</v>
      </c>
      <c r="K36" s="347">
        <v>5.7548821338701561</v>
      </c>
      <c r="L36" s="347">
        <v>5.8605137373737373</v>
      </c>
      <c r="M36" s="347">
        <v>5.6775069600818835</v>
      </c>
      <c r="N36" s="348">
        <v>19.377088443396225</v>
      </c>
      <c r="O36" s="348">
        <v>19.461045202282154</v>
      </c>
      <c r="P36" s="348">
        <v>19.504070835482207</v>
      </c>
      <c r="Q36" s="348">
        <v>19.656570171890799</v>
      </c>
      <c r="R36" s="348">
        <v>19.656325803212852</v>
      </c>
      <c r="S36" s="348">
        <v>19.675218768768769</v>
      </c>
      <c r="T36" s="348">
        <v>19.567488438438435</v>
      </c>
      <c r="U36" s="348">
        <v>19.606895517928287</v>
      </c>
      <c r="V36" s="348">
        <v>18.579808726178534</v>
      </c>
      <c r="W36" s="348">
        <v>17.864358505284347</v>
      </c>
      <c r="X36" s="348">
        <v>18.318660025252523</v>
      </c>
      <c r="Y36" s="348">
        <v>18.20531409928352</v>
      </c>
      <c r="Z36" s="445" t="str">
        <f t="shared" si="0"/>
        <v>Neuchâtel</v>
      </c>
    </row>
    <row r="37" spans="1:26" ht="18.899999999999999" customHeight="1">
      <c r="A37" s="24" t="str">
        <f>'Page 9'!$A40</f>
        <v>Geneva</v>
      </c>
      <c r="B37" s="347">
        <v>1.5482037735849057</v>
      </c>
      <c r="C37" s="347">
        <v>1.7141010373443979</v>
      </c>
      <c r="D37" s="347">
        <v>1.7894219700876741</v>
      </c>
      <c r="E37" s="347">
        <v>2.0779937310414556</v>
      </c>
      <c r="F37" s="347">
        <v>1.6016191767068273</v>
      </c>
      <c r="G37" s="347">
        <v>4.9599599599599593E-2</v>
      </c>
      <c r="H37" s="347">
        <v>4.9599599599599593E-2</v>
      </c>
      <c r="I37" s="347">
        <v>4.9352589641434255E-2</v>
      </c>
      <c r="J37" s="347">
        <v>4.9699097291875632E-2</v>
      </c>
      <c r="K37" s="347">
        <v>4.9874182184197285E-2</v>
      </c>
      <c r="L37" s="347">
        <v>5.0050505050505047E-2</v>
      </c>
      <c r="M37" s="347">
        <v>5.0716479017400201E-2</v>
      </c>
      <c r="N37" s="348">
        <v>16.980873296645701</v>
      </c>
      <c r="O37" s="348">
        <v>17.041576270746887</v>
      </c>
      <c r="P37" s="348">
        <v>17.040702423929861</v>
      </c>
      <c r="Q37" s="348">
        <v>17.199586577350857</v>
      </c>
      <c r="R37" s="348">
        <v>16.986421561244981</v>
      </c>
      <c r="S37" s="348">
        <v>15.623204279279276</v>
      </c>
      <c r="T37" s="348">
        <v>15.515201151151148</v>
      </c>
      <c r="U37" s="348">
        <v>15.525362325697213</v>
      </c>
      <c r="V37" s="348">
        <v>15.363009804413242</v>
      </c>
      <c r="W37" s="348">
        <v>15.270726472068446</v>
      </c>
      <c r="X37" s="348">
        <v>15.178316161616163</v>
      </c>
      <c r="Y37" s="348">
        <v>15.094314559877176</v>
      </c>
      <c r="Z37" s="445" t="str">
        <f t="shared" si="0"/>
        <v>Geneva</v>
      </c>
    </row>
    <row r="38" spans="1:26" ht="18.899999999999999" customHeight="1">
      <c r="A38" s="24" t="str">
        <f>'Page 9'!$A41</f>
        <v>Delémont</v>
      </c>
      <c r="B38" s="347">
        <v>6.5576360587002096</v>
      </c>
      <c r="C38" s="347">
        <v>6.4885827800829867</v>
      </c>
      <c r="D38" s="347">
        <v>6.3008996389891703</v>
      </c>
      <c r="E38" s="347">
        <v>6.4722620829120325</v>
      </c>
      <c r="F38" s="347">
        <v>5.9386371485943776</v>
      </c>
      <c r="G38" s="347">
        <v>3.8353386386386386</v>
      </c>
      <c r="H38" s="347">
        <v>5.8472967967967975</v>
      </c>
      <c r="I38" s="347">
        <v>5.8171897410358575</v>
      </c>
      <c r="J38" s="347">
        <v>5.7081401203610831</v>
      </c>
      <c r="K38" s="347">
        <v>4.3935164569703069</v>
      </c>
      <c r="L38" s="347">
        <v>4.3399793939393927</v>
      </c>
      <c r="M38" s="347">
        <v>4.2736748208802462</v>
      </c>
      <c r="N38" s="348">
        <v>18.692088259958073</v>
      </c>
      <c r="O38" s="348">
        <v>18.667705497925311</v>
      </c>
      <c r="P38" s="348">
        <v>18.603073465703972</v>
      </c>
      <c r="Q38" s="348">
        <v>18.708080965621836</v>
      </c>
      <c r="R38" s="348">
        <v>18.240369879518074</v>
      </c>
      <c r="S38" s="348">
        <v>11.676415340340338</v>
      </c>
      <c r="T38" s="348">
        <v>17.819300950950947</v>
      </c>
      <c r="U38" s="348">
        <v>17.641453311752986</v>
      </c>
      <c r="V38" s="348">
        <v>17.452061659979943</v>
      </c>
      <c r="W38" s="348">
        <v>16.810167916456972</v>
      </c>
      <c r="X38" s="348">
        <v>16.793345858585859</v>
      </c>
      <c r="Y38" s="348">
        <v>16.439721315250768</v>
      </c>
      <c r="Z38" s="445" t="str">
        <f t="shared" si="0"/>
        <v>Delémont</v>
      </c>
    </row>
    <row r="39" spans="1:26" ht="18.899999999999999" customHeight="1">
      <c r="A39" s="24"/>
      <c r="B39" s="347"/>
      <c r="C39" s="347"/>
      <c r="D39" s="347"/>
      <c r="E39" s="347"/>
      <c r="F39" s="347"/>
      <c r="G39" s="347"/>
      <c r="H39" s="347"/>
      <c r="I39" s="347"/>
      <c r="J39" s="347"/>
      <c r="K39" s="347"/>
      <c r="L39" s="347"/>
      <c r="M39" s="347"/>
      <c r="N39" s="348"/>
      <c r="O39" s="348"/>
      <c r="P39" s="348"/>
      <c r="Q39" s="348"/>
      <c r="R39" s="348"/>
      <c r="S39" s="348"/>
      <c r="T39" s="348"/>
      <c r="U39" s="348"/>
      <c r="V39" s="348"/>
      <c r="W39" s="348"/>
      <c r="X39" s="348"/>
      <c r="Y39" s="348"/>
      <c r="Z39" s="445"/>
    </row>
    <row r="40" spans="1:26" ht="18.899999999999999" customHeight="1">
      <c r="A40" s="24" t="str">
        <f>'Page 9'!$A43</f>
        <v>Direct federal tax</v>
      </c>
      <c r="B40" s="347">
        <v>0.22666268343815513</v>
      </c>
      <c r="C40" s="347">
        <v>0.23</v>
      </c>
      <c r="D40" s="347">
        <v>0.23734935533780299</v>
      </c>
      <c r="E40" s="347">
        <v>0.2002040444893832</v>
      </c>
      <c r="F40" s="347">
        <v>0.2029759036144578</v>
      </c>
      <c r="G40" s="347">
        <v>0.2</v>
      </c>
      <c r="H40" s="347">
        <v>0.17293147410358564</v>
      </c>
      <c r="I40" s="347">
        <v>0.16898326693227092</v>
      </c>
      <c r="J40" s="347">
        <v>0.16380822467402209</v>
      </c>
      <c r="K40" s="347">
        <v>0.16139285354806243</v>
      </c>
      <c r="L40" s="347">
        <v>0.15876020202020202</v>
      </c>
      <c r="M40" s="347">
        <v>0.15876020202020202</v>
      </c>
      <c r="N40" s="348">
        <v>4.9213199305299726</v>
      </c>
      <c r="O40" s="348">
        <v>4.5696111111111115</v>
      </c>
      <c r="P40" s="348">
        <v>4.6399999999999997</v>
      </c>
      <c r="Q40" s="348">
        <v>4.6835099535843217</v>
      </c>
      <c r="R40" s="348">
        <v>4.6588022244691594</v>
      </c>
      <c r="S40" s="348">
        <v>4.6829227409638552</v>
      </c>
      <c r="T40" s="348">
        <v>4.7040260260260247</v>
      </c>
      <c r="U40" s="348">
        <v>4.32</v>
      </c>
      <c r="V40" s="348">
        <v>4.2869633466135451</v>
      </c>
      <c r="W40" s="348">
        <v>4.2355061685055162</v>
      </c>
      <c r="X40" s="348">
        <v>4.1833213131313132</v>
      </c>
      <c r="Y40" s="348">
        <v>4.1833213131313132</v>
      </c>
      <c r="Z40" s="445" t="str">
        <f t="shared" si="0"/>
        <v>Direct federal tax</v>
      </c>
    </row>
    <row r="41" spans="1:26" ht="18.899999999999999" customHeight="1" thickBot="1">
      <c r="A41" s="155"/>
      <c r="B41" s="156"/>
      <c r="C41" s="156"/>
      <c r="D41" s="156"/>
      <c r="E41" s="156"/>
      <c r="F41" s="156"/>
      <c r="G41" s="156"/>
      <c r="H41" s="156"/>
      <c r="I41" s="156"/>
      <c r="J41" s="157"/>
      <c r="K41" s="157"/>
      <c r="L41" s="157"/>
      <c r="M41" s="157"/>
      <c r="N41" s="348"/>
      <c r="O41" s="348"/>
      <c r="P41" s="348"/>
      <c r="Q41" s="348"/>
      <c r="R41" s="348"/>
      <c r="S41" s="348"/>
      <c r="T41" s="348"/>
      <c r="U41" s="348"/>
      <c r="V41" s="348"/>
      <c r="W41" s="348"/>
      <c r="X41" s="348"/>
      <c r="Y41" s="348"/>
      <c r="Z41" s="159"/>
    </row>
    <row r="42" spans="1:26" s="138" customFormat="1" ht="18.899999999999999" customHeight="1" thickBot="1">
      <c r="A42" s="139"/>
      <c r="B42" s="947" t="str">
        <f>$B$10</f>
        <v xml:space="preserve">Inflation adjusted gross earned income in Swiss francs </v>
      </c>
      <c r="C42" s="948"/>
      <c r="D42" s="948"/>
      <c r="E42" s="948"/>
      <c r="F42" s="948"/>
      <c r="G42" s="948"/>
      <c r="H42" s="948"/>
      <c r="I42" s="948"/>
      <c r="J42" s="948"/>
      <c r="K42" s="948"/>
      <c r="L42" s="948"/>
      <c r="M42" s="949"/>
      <c r="N42" s="947" t="str">
        <f>B42</f>
        <v xml:space="preserve">Inflation adjusted gross earned income in Swiss francs </v>
      </c>
      <c r="O42" s="948"/>
      <c r="P42" s="948"/>
      <c r="Q42" s="948"/>
      <c r="R42" s="948"/>
      <c r="S42" s="948"/>
      <c r="T42" s="948"/>
      <c r="U42" s="948"/>
      <c r="V42" s="948"/>
      <c r="W42" s="948"/>
      <c r="X42" s="948"/>
      <c r="Y42" s="949"/>
      <c r="Z42" s="159"/>
    </row>
    <row r="43" spans="1:26" s="138" customFormat="1" ht="18.899999999999999" customHeight="1">
      <c r="A43" s="139"/>
      <c r="B43" s="409">
        <v>96266</v>
      </c>
      <c r="C43" s="409">
        <v>97275</v>
      </c>
      <c r="D43" s="409">
        <v>97830.474268415739</v>
      </c>
      <c r="E43" s="409">
        <v>99798.183652875901</v>
      </c>
      <c r="F43" s="409">
        <v>100504.5408678103</v>
      </c>
      <c r="G43" s="409">
        <v>100807.26538849648</v>
      </c>
      <c r="H43" s="409">
        <v>101311.80625630677</v>
      </c>
      <c r="I43" s="409">
        <v>100605.44904137235</v>
      </c>
      <c r="J43" s="409">
        <v>100151.36226034308</v>
      </c>
      <c r="K43" s="409">
        <v>100252.27043390514</v>
      </c>
      <c r="L43" s="409">
        <v>99899.091826437943</v>
      </c>
      <c r="M43" s="409">
        <v>98587.285570131178</v>
      </c>
      <c r="N43" s="409">
        <v>385066</v>
      </c>
      <c r="O43" s="409">
        <v>389102</v>
      </c>
      <c r="P43" s="409">
        <v>391321.89707366296</v>
      </c>
      <c r="Q43" s="409">
        <v>399192.73461150361</v>
      </c>
      <c r="R43" s="409">
        <v>402018.16347124119</v>
      </c>
      <c r="S43" s="409">
        <v>403229.06155398593</v>
      </c>
      <c r="T43" s="409">
        <v>405247.22502522706</v>
      </c>
      <c r="U43" s="409">
        <v>402421.79616548942</v>
      </c>
      <c r="V43" s="409">
        <v>400605.44904137234</v>
      </c>
      <c r="W43" s="409">
        <v>401009.08173562057</v>
      </c>
      <c r="X43" s="409">
        <v>399596.36730575177</v>
      </c>
      <c r="Y43" s="409">
        <v>394349.14228052471</v>
      </c>
      <c r="Z43" s="159"/>
    </row>
    <row r="44" spans="1:26" s="138" customFormat="1" ht="18.899999999999999" customHeight="1">
      <c r="A44" s="139"/>
      <c r="B44" s="954" t="str">
        <f>'Pages 10-11'!$B$39:$M$39</f>
        <v>Tax burden in percent of gross earned income</v>
      </c>
      <c r="C44" s="955"/>
      <c r="D44" s="955"/>
      <c r="E44" s="955"/>
      <c r="F44" s="955"/>
      <c r="G44" s="955"/>
      <c r="H44" s="955"/>
      <c r="I44" s="955"/>
      <c r="J44" s="955"/>
      <c r="K44" s="955"/>
      <c r="L44" s="955"/>
      <c r="M44" s="956"/>
      <c r="N44" s="954" t="str">
        <f>B44</f>
        <v>Tax burden in percent of gross earned income</v>
      </c>
      <c r="O44" s="955"/>
      <c r="P44" s="955"/>
      <c r="Q44" s="955"/>
      <c r="R44" s="955"/>
      <c r="S44" s="955"/>
      <c r="T44" s="955"/>
      <c r="U44" s="955"/>
      <c r="V44" s="955"/>
      <c r="W44" s="955"/>
      <c r="X44" s="955"/>
      <c r="Y44" s="956"/>
      <c r="Z44" s="159"/>
    </row>
    <row r="45" spans="1:26" ht="18.899999999999999" customHeight="1">
      <c r="A45" s="24" t="str">
        <f>'Page 9'!$A16</f>
        <v>Zurich</v>
      </c>
      <c r="B45" s="347">
        <v>8.4049577044025163</v>
      </c>
      <c r="C45" s="347">
        <v>8.4686809647302894</v>
      </c>
      <c r="D45" s="347">
        <v>8.5039963898916966</v>
      </c>
      <c r="E45" s="347">
        <v>8.5038621840242659</v>
      </c>
      <c r="F45" s="347">
        <v>8.5402111445783131</v>
      </c>
      <c r="G45" s="347">
        <v>8.5465070070070066</v>
      </c>
      <c r="H45" s="347">
        <v>8.551619322709163</v>
      </c>
      <c r="I45" s="347">
        <v>8.0584104312938809</v>
      </c>
      <c r="J45" s="347">
        <v>7.9959471536523923</v>
      </c>
      <c r="K45" s="347">
        <v>8.0038586311021653</v>
      </c>
      <c r="L45" s="347">
        <v>7.984056565656565</v>
      </c>
      <c r="M45" s="347">
        <v>7.8951357215967262</v>
      </c>
      <c r="N45" s="348">
        <v>18.304985377358491</v>
      </c>
      <c r="O45" s="348">
        <v>18.403134712136922</v>
      </c>
      <c r="P45" s="348">
        <v>18.453541838576587</v>
      </c>
      <c r="Q45" s="348">
        <v>18.38873647623862</v>
      </c>
      <c r="R45" s="348">
        <v>18.41568534136546</v>
      </c>
      <c r="S45" s="348">
        <v>18.441949524524524</v>
      </c>
      <c r="T45" s="348">
        <v>18.372241782868524</v>
      </c>
      <c r="U45" s="348">
        <v>17.653641198595789</v>
      </c>
      <c r="V45" s="348">
        <v>17.54687814861461</v>
      </c>
      <c r="W45" s="348">
        <v>17.522358769501768</v>
      </c>
      <c r="X45" s="348">
        <v>17.49491630050505</v>
      </c>
      <c r="Y45" s="348">
        <v>17.400177315762537</v>
      </c>
      <c r="Z45" s="445" t="str">
        <f t="shared" ref="Z45:Z72" si="1">A45</f>
        <v>Zurich</v>
      </c>
    </row>
    <row r="46" spans="1:26" ht="18.899999999999999" customHeight="1">
      <c r="A46" s="24" t="str">
        <f>'Page 9'!$A17</f>
        <v>Berne</v>
      </c>
      <c r="B46" s="347">
        <v>11.920151048218031</v>
      </c>
      <c r="C46" s="347">
        <v>12.002356690871368</v>
      </c>
      <c r="D46" s="347">
        <v>12.048035224342446</v>
      </c>
      <c r="E46" s="347">
        <v>11.665442770475225</v>
      </c>
      <c r="F46" s="347">
        <v>11.674099397590361</v>
      </c>
      <c r="G46" s="347">
        <v>11.70243033033033</v>
      </c>
      <c r="H46" s="347">
        <v>11.50083137450199</v>
      </c>
      <c r="I46" s="347">
        <v>11.127677582748245</v>
      </c>
      <c r="J46" s="347">
        <v>11.127677582748245</v>
      </c>
      <c r="K46" s="347">
        <v>12.04920342224459</v>
      </c>
      <c r="L46" s="347">
        <v>12.030089343434344</v>
      </c>
      <c r="M46" s="347">
        <v>11.939724206755375</v>
      </c>
      <c r="N46" s="348">
        <v>21.561287762054508</v>
      </c>
      <c r="O46" s="348">
        <v>21.628780601659749</v>
      </c>
      <c r="P46" s="348">
        <v>21.662549587416194</v>
      </c>
      <c r="Q46" s="348">
        <v>20.878774279575321</v>
      </c>
      <c r="R46" s="348">
        <v>21.658113466365464</v>
      </c>
      <c r="S46" s="348">
        <v>21.676599812312311</v>
      </c>
      <c r="T46" s="348">
        <v>21.365118538346614</v>
      </c>
      <c r="U46" s="348">
        <v>21.025464029588768</v>
      </c>
      <c r="V46" s="348">
        <v>21.025464029588768</v>
      </c>
      <c r="W46" s="348">
        <v>21.214058203321592</v>
      </c>
      <c r="X46" s="348">
        <v>21.189456893939393</v>
      </c>
      <c r="Y46" s="348">
        <v>21.106486885875132</v>
      </c>
      <c r="Z46" s="445" t="str">
        <f t="shared" si="1"/>
        <v>Berne</v>
      </c>
    </row>
    <row r="47" spans="1:26" ht="18.899999999999999" customHeight="1">
      <c r="A47" s="24" t="str">
        <f>'Page 9'!$A18</f>
        <v>Lucerne</v>
      </c>
      <c r="B47" s="347">
        <v>10.932890670859539</v>
      </c>
      <c r="C47" s="347">
        <v>11.024874999999998</v>
      </c>
      <c r="D47" s="347">
        <v>11.075792160907683</v>
      </c>
      <c r="E47" s="347">
        <v>9.5016759352881675</v>
      </c>
      <c r="F47" s="347">
        <v>9.5498172690763052</v>
      </c>
      <c r="G47" s="347">
        <v>9.5593308308308291</v>
      </c>
      <c r="H47" s="347">
        <v>8.93</v>
      </c>
      <c r="I47" s="347">
        <v>8.9607522908366537</v>
      </c>
      <c r="J47" s="347">
        <v>9.18344889669007</v>
      </c>
      <c r="K47" s="347">
        <v>9.4205347760442901</v>
      </c>
      <c r="L47" s="347">
        <v>9.4038892929292928</v>
      </c>
      <c r="M47" s="347">
        <v>9.3263547594677583</v>
      </c>
      <c r="N47" s="348">
        <v>18.235984145702304</v>
      </c>
      <c r="O47" s="348">
        <v>18.275520331950201</v>
      </c>
      <c r="P47" s="348">
        <v>18.294759515214025</v>
      </c>
      <c r="Q47" s="348">
        <v>16.960929929221432</v>
      </c>
      <c r="R47" s="348">
        <v>16.960552083333333</v>
      </c>
      <c r="S47" s="348">
        <v>16.971693393393391</v>
      </c>
      <c r="T47" s="348">
        <v>15.341329754754756</v>
      </c>
      <c r="U47" s="348">
        <v>15.355095891434264</v>
      </c>
      <c r="V47" s="348">
        <v>15.774630152958876</v>
      </c>
      <c r="W47" s="348">
        <v>16.178611147458483</v>
      </c>
      <c r="X47" s="348">
        <v>16.165987803030305</v>
      </c>
      <c r="Y47" s="348">
        <v>16.125329861821903</v>
      </c>
      <c r="Z47" s="445" t="str">
        <f t="shared" si="1"/>
        <v>Lucerne</v>
      </c>
    </row>
    <row r="48" spans="1:26" ht="18.899999999999999" customHeight="1">
      <c r="A48" s="24" t="str">
        <f>'Page 9'!$A19</f>
        <v>Altdorf</v>
      </c>
      <c r="B48" s="347">
        <v>10.278560587002096</v>
      </c>
      <c r="C48" s="347">
        <v>10.34032427385892</v>
      </c>
      <c r="D48" s="347">
        <v>10.374681382155751</v>
      </c>
      <c r="E48" s="347">
        <v>10.337863498483314</v>
      </c>
      <c r="F48" s="347">
        <v>8.9068134859437755</v>
      </c>
      <c r="G48" s="347">
        <v>9.0468876076076068</v>
      </c>
      <c r="H48" s="347">
        <v>8.98</v>
      </c>
      <c r="I48" s="347">
        <v>8.9517740677290849</v>
      </c>
      <c r="J48" s="347">
        <v>8.8949575646940833</v>
      </c>
      <c r="K48" s="347">
        <v>8.8962713376950191</v>
      </c>
      <c r="L48" s="347">
        <v>8.7921449929292912</v>
      </c>
      <c r="M48" s="347">
        <v>8.6912728659160692</v>
      </c>
      <c r="N48" s="348">
        <v>18.555436215932914</v>
      </c>
      <c r="O48" s="348">
        <v>18.602581172199166</v>
      </c>
      <c r="P48" s="348">
        <v>18.625842444559051</v>
      </c>
      <c r="Q48" s="348">
        <v>18.534405460060661</v>
      </c>
      <c r="R48" s="348">
        <v>12.479087901606425</v>
      </c>
      <c r="S48" s="348">
        <v>12.483318490490488</v>
      </c>
      <c r="T48" s="348">
        <v>12.270959041583666</v>
      </c>
      <c r="U48" s="348">
        <v>12.234781372509961</v>
      </c>
      <c r="V48" s="348">
        <v>12.22719233124373</v>
      </c>
      <c r="W48" s="348">
        <v>12.206470184700553</v>
      </c>
      <c r="X48" s="348">
        <v>12.200665718939394</v>
      </c>
      <c r="Y48" s="348">
        <v>12.02852926867963</v>
      </c>
      <c r="Z48" s="445" t="str">
        <f t="shared" si="1"/>
        <v>Altdorf</v>
      </c>
    </row>
    <row r="49" spans="1:26" ht="18.899999999999999" customHeight="1">
      <c r="A49" s="24" t="str">
        <f>'Page 9'!$A20</f>
        <v>Schwyz</v>
      </c>
      <c r="B49" s="347">
        <v>6.9737210167714894</v>
      </c>
      <c r="C49" s="347">
        <v>7.318905082987551</v>
      </c>
      <c r="D49" s="347">
        <v>7.2602632800412588</v>
      </c>
      <c r="E49" s="347">
        <v>6.7054827603640028</v>
      </c>
      <c r="F49" s="347">
        <v>6.5422417168674691</v>
      </c>
      <c r="G49" s="347">
        <v>6.2076874874874868</v>
      </c>
      <c r="H49" s="347">
        <v>6.0079994994994976</v>
      </c>
      <c r="I49" s="347">
        <v>6.0255070219123503</v>
      </c>
      <c r="J49" s="347">
        <v>6.3458292377131391</v>
      </c>
      <c r="K49" s="347">
        <v>6.330180825364871</v>
      </c>
      <c r="L49" s="347">
        <v>6.9202330808080799</v>
      </c>
      <c r="M49" s="347">
        <v>7.3111861821903794</v>
      </c>
      <c r="N49" s="348">
        <v>11.899323427672956</v>
      </c>
      <c r="O49" s="348">
        <v>12.439183117219915</v>
      </c>
      <c r="P49" s="348">
        <v>12.297369597730789</v>
      </c>
      <c r="Q49" s="348">
        <v>11.263205990899896</v>
      </c>
      <c r="R49" s="348">
        <v>11.196683157630522</v>
      </c>
      <c r="S49" s="348">
        <v>10.708045157657658</v>
      </c>
      <c r="T49" s="348">
        <v>10.354933208208207</v>
      </c>
      <c r="U49" s="348">
        <v>10.362785333665339</v>
      </c>
      <c r="V49" s="348">
        <v>10.95607902457372</v>
      </c>
      <c r="W49" s="348">
        <v>10.934665072974333</v>
      </c>
      <c r="X49" s="348">
        <v>11.979951249999999</v>
      </c>
      <c r="Y49" s="348">
        <v>12.705581077277381</v>
      </c>
      <c r="Z49" s="445" t="str">
        <f t="shared" si="1"/>
        <v>Schwyz</v>
      </c>
    </row>
    <row r="50" spans="1:26" ht="18.899999999999999" customHeight="1">
      <c r="A50" s="24" t="str">
        <f>'Page 9'!$A21</f>
        <v>Sarnen</v>
      </c>
      <c r="B50" s="347">
        <v>9.7882025681341709</v>
      </c>
      <c r="C50" s="347">
        <v>9.8452354771784218</v>
      </c>
      <c r="D50" s="347">
        <v>9.6344212480660154</v>
      </c>
      <c r="E50" s="347">
        <v>8.3611241152679447</v>
      </c>
      <c r="F50" s="347">
        <v>8.3835018072289156</v>
      </c>
      <c r="G50" s="347">
        <v>8.3987993993993975</v>
      </c>
      <c r="H50" s="347">
        <v>8.3717676176176159</v>
      </c>
      <c r="I50" s="347">
        <v>8.3837711653386453</v>
      </c>
      <c r="J50" s="347">
        <v>8.3615749247743221</v>
      </c>
      <c r="K50" s="347">
        <v>8.3503844489179677</v>
      </c>
      <c r="L50" s="347">
        <v>8.5599877272727269</v>
      </c>
      <c r="M50" s="347">
        <v>8.3943380245649948</v>
      </c>
      <c r="N50" s="348">
        <v>14.042308988469603</v>
      </c>
      <c r="O50" s="348">
        <v>14.038327126556013</v>
      </c>
      <c r="P50" s="348">
        <v>11.488508651366683</v>
      </c>
      <c r="Q50" s="348">
        <v>11.25485163043478</v>
      </c>
      <c r="R50" s="348">
        <v>11.256879442771082</v>
      </c>
      <c r="S50" s="348">
        <v>11.256777927927926</v>
      </c>
      <c r="T50" s="348">
        <v>11.209583908908906</v>
      </c>
      <c r="U50" s="348">
        <v>11.214129843127491</v>
      </c>
      <c r="V50" s="348">
        <v>11.205071502006019</v>
      </c>
      <c r="W50" s="348">
        <v>11.186916217916458</v>
      </c>
      <c r="X50" s="348">
        <v>11.48197375</v>
      </c>
      <c r="Y50" s="348">
        <v>11.320514035312181</v>
      </c>
      <c r="Z50" s="445" t="str">
        <f t="shared" si="1"/>
        <v>Sarnen</v>
      </c>
    </row>
    <row r="51" spans="1:26" ht="18.899999999999999" customHeight="1">
      <c r="A51" s="24" t="str">
        <f>'Page 9'!$A22</f>
        <v>Stans</v>
      </c>
      <c r="B51" s="347">
        <v>8.5938086477987419</v>
      </c>
      <c r="C51" s="347">
        <v>8.8660061721991692</v>
      </c>
      <c r="D51" s="347">
        <v>8.7570361526560081</v>
      </c>
      <c r="E51" s="347">
        <v>8.8740092012133456</v>
      </c>
      <c r="F51" s="347">
        <v>8.3331060742971879</v>
      </c>
      <c r="G51" s="347">
        <v>8.4220120120120097</v>
      </c>
      <c r="H51" s="347">
        <v>7.9369775275275263</v>
      </c>
      <c r="I51" s="347">
        <v>7.8146371015936245</v>
      </c>
      <c r="J51" s="347">
        <v>7.8238306920762284</v>
      </c>
      <c r="K51" s="347">
        <v>7.9455058379466523</v>
      </c>
      <c r="L51" s="347">
        <v>7.9332052525252523</v>
      </c>
      <c r="M51" s="347">
        <v>7.8631336233367461</v>
      </c>
      <c r="N51" s="348">
        <v>13.520748493186582</v>
      </c>
      <c r="O51" s="348">
        <v>13.908643879668048</v>
      </c>
      <c r="P51" s="348">
        <v>13.89483962093863</v>
      </c>
      <c r="Q51" s="348">
        <v>13.919316456016176</v>
      </c>
      <c r="R51" s="348">
        <v>13.52303327058233</v>
      </c>
      <c r="S51" s="348">
        <v>13.656121358858858</v>
      </c>
      <c r="T51" s="348">
        <v>12.954088626126126</v>
      </c>
      <c r="U51" s="348">
        <v>12.718014292828686</v>
      </c>
      <c r="V51" s="348">
        <v>12.7863352557673</v>
      </c>
      <c r="W51" s="348">
        <v>13.006912405636637</v>
      </c>
      <c r="X51" s="348">
        <v>13.005461073232324</v>
      </c>
      <c r="Y51" s="348">
        <v>12.998684288638691</v>
      </c>
      <c r="Z51" s="445" t="str">
        <f t="shared" si="1"/>
        <v>Stans</v>
      </c>
    </row>
    <row r="52" spans="1:26" ht="18.899999999999999" customHeight="1">
      <c r="A52" s="24" t="str">
        <f>'Page 9'!$A23</f>
        <v>Glarus</v>
      </c>
      <c r="B52" s="347">
        <v>11.400343501048219</v>
      </c>
      <c r="C52" s="347">
        <v>11.481978890041491</v>
      </c>
      <c r="D52" s="347">
        <v>11.527236358947913</v>
      </c>
      <c r="E52" s="347">
        <v>11.089780990899897</v>
      </c>
      <c r="F52" s="347">
        <v>11.136959487951808</v>
      </c>
      <c r="G52" s="347">
        <v>9.4676211711711709</v>
      </c>
      <c r="H52" s="347">
        <v>9.2070744744744726</v>
      </c>
      <c r="I52" s="347">
        <v>9.3276394422310762</v>
      </c>
      <c r="J52" s="347">
        <v>9.30958520561685</v>
      </c>
      <c r="K52" s="347">
        <v>9.4430779063915455</v>
      </c>
      <c r="L52" s="347">
        <v>9.410195656565655</v>
      </c>
      <c r="M52" s="347">
        <v>9.2750296827021508</v>
      </c>
      <c r="N52" s="348">
        <v>19.777357914046124</v>
      </c>
      <c r="O52" s="348">
        <v>19.826733454356845</v>
      </c>
      <c r="P52" s="348">
        <v>19.851048607529652</v>
      </c>
      <c r="Q52" s="348">
        <v>18.986718301314454</v>
      </c>
      <c r="R52" s="348">
        <v>18.985958082329315</v>
      </c>
      <c r="S52" s="348">
        <v>16.284875337837835</v>
      </c>
      <c r="T52" s="348">
        <v>15.819469894894894</v>
      </c>
      <c r="U52" s="348">
        <v>15.96479778386454</v>
      </c>
      <c r="V52" s="348">
        <v>15.98954147442327</v>
      </c>
      <c r="W52" s="348">
        <v>16.222512896326123</v>
      </c>
      <c r="X52" s="348">
        <v>16.192101654040403</v>
      </c>
      <c r="Y52" s="348">
        <v>16.093644741555785</v>
      </c>
      <c r="Z52" s="445" t="str">
        <f t="shared" si="1"/>
        <v>Glarus</v>
      </c>
    </row>
    <row r="53" spans="1:26" ht="18.899999999999999" customHeight="1">
      <c r="A53" s="24" t="str">
        <f>'Page 9'!$A24</f>
        <v>Zug</v>
      </c>
      <c r="B53" s="347">
        <v>4.9628428197064984</v>
      </c>
      <c r="C53" s="347">
        <v>4.959471836099584</v>
      </c>
      <c r="D53" s="347">
        <v>4.8515046415678196</v>
      </c>
      <c r="E53" s="347">
        <v>4.9499898887765408</v>
      </c>
      <c r="F53" s="347">
        <v>3.3692010040160638</v>
      </c>
      <c r="G53" s="347">
        <v>3.3165764264264261</v>
      </c>
      <c r="H53" s="347">
        <v>3.300406956956957</v>
      </c>
      <c r="I53" s="347">
        <v>3.0217110059760954</v>
      </c>
      <c r="J53" s="347">
        <v>3.0235439819458372</v>
      </c>
      <c r="K53" s="347">
        <v>3.0140963261197786</v>
      </c>
      <c r="L53" s="347">
        <v>3.0113887373737374</v>
      </c>
      <c r="M53" s="347">
        <v>2.9766008700102353</v>
      </c>
      <c r="N53" s="348">
        <v>10.449012067610063</v>
      </c>
      <c r="O53" s="348">
        <v>10.440041078838172</v>
      </c>
      <c r="P53" s="348">
        <v>10.176788035069624</v>
      </c>
      <c r="Q53" s="348">
        <v>10.192407444388268</v>
      </c>
      <c r="R53" s="348">
        <v>10.079171460843375</v>
      </c>
      <c r="S53" s="348">
        <v>9.8815546296296262</v>
      </c>
      <c r="T53" s="348">
        <v>9.8375101851851845</v>
      </c>
      <c r="U53" s="348">
        <v>9.8438551917330663</v>
      </c>
      <c r="V53" s="348">
        <v>9.9058998244734209</v>
      </c>
      <c r="W53" s="348">
        <v>9.8902498238550596</v>
      </c>
      <c r="X53" s="348">
        <v>9.8864512373737377</v>
      </c>
      <c r="Y53" s="348">
        <v>9.8759185261003068</v>
      </c>
      <c r="Z53" s="445" t="str">
        <f t="shared" si="1"/>
        <v>Zug</v>
      </c>
    </row>
    <row r="54" spans="1:26" ht="18.899999999999999" customHeight="1">
      <c r="A54" s="24" t="str">
        <f>'Page 9'!$A25</f>
        <v>Fribourg</v>
      </c>
      <c r="B54" s="347">
        <v>11.359571226415095</v>
      </c>
      <c r="C54" s="347">
        <v>11.462806535269706</v>
      </c>
      <c r="D54" s="347">
        <v>11.411474883960803</v>
      </c>
      <c r="E54" s="347">
        <v>11.357270829120322</v>
      </c>
      <c r="F54" s="347">
        <v>10.775364214214212</v>
      </c>
      <c r="G54" s="347">
        <v>10.775364214214212</v>
      </c>
      <c r="H54" s="347">
        <v>9.9169439439439433</v>
      </c>
      <c r="I54" s="347">
        <v>9.8675567729083653</v>
      </c>
      <c r="J54" s="347">
        <v>9.8004631895687044</v>
      </c>
      <c r="K54" s="347">
        <v>9.9933896326119793</v>
      </c>
      <c r="L54" s="347">
        <v>9.9734139898989884</v>
      </c>
      <c r="M54" s="347">
        <v>9.8652173490276347</v>
      </c>
      <c r="N54" s="348">
        <v>22.150291312893081</v>
      </c>
      <c r="O54" s="348">
        <v>22.210697549273853</v>
      </c>
      <c r="P54" s="348">
        <v>22.11119557761733</v>
      </c>
      <c r="Q54" s="348">
        <v>21.807523647623857</v>
      </c>
      <c r="R54" s="348">
        <v>21.228579029029028</v>
      </c>
      <c r="S54" s="348">
        <v>21.228579029029028</v>
      </c>
      <c r="T54" s="348">
        <v>20.495868943943936</v>
      </c>
      <c r="U54" s="348">
        <v>20.501781349601593</v>
      </c>
      <c r="V54" s="348">
        <v>20.438033124373121</v>
      </c>
      <c r="W54" s="348">
        <v>20.851634989934578</v>
      </c>
      <c r="X54" s="348">
        <v>20.829869040404041</v>
      </c>
      <c r="Y54" s="348">
        <v>20.731438523541453</v>
      </c>
      <c r="Z54" s="445" t="str">
        <f t="shared" si="1"/>
        <v>Fribourg</v>
      </c>
    </row>
    <row r="55" spans="1:26" ht="18.899999999999999" customHeight="1">
      <c r="A55" s="24" t="str">
        <f>'Page 9'!$A26</f>
        <v>Solothurn</v>
      </c>
      <c r="B55" s="347">
        <v>11.565769863731655</v>
      </c>
      <c r="C55" s="347">
        <v>11.645226607883814</v>
      </c>
      <c r="D55" s="347">
        <v>11.438000361010829</v>
      </c>
      <c r="E55" s="347">
        <v>10.852351820020221</v>
      </c>
      <c r="F55" s="347">
        <v>10.945027861445784</v>
      </c>
      <c r="G55" s="347">
        <v>10.967265065065062</v>
      </c>
      <c r="H55" s="347">
        <v>10.877489789789788</v>
      </c>
      <c r="I55" s="347">
        <v>10.719875996015936</v>
      </c>
      <c r="J55" s="347">
        <v>10.476023019057171</v>
      </c>
      <c r="K55" s="347">
        <v>10.450985254151988</v>
      </c>
      <c r="L55" s="347">
        <v>10.598244494949494</v>
      </c>
      <c r="M55" s="347">
        <v>10.505867911975436</v>
      </c>
      <c r="N55" s="348">
        <v>20.71282192085954</v>
      </c>
      <c r="O55" s="348">
        <v>20.759920837655596</v>
      </c>
      <c r="P55" s="348">
        <v>20.337872885507991</v>
      </c>
      <c r="Q55" s="348">
        <v>19.239290533367033</v>
      </c>
      <c r="R55" s="348">
        <v>19.251754530622488</v>
      </c>
      <c r="S55" s="348">
        <v>19.26350489239239</v>
      </c>
      <c r="T55" s="348">
        <v>19.083855142642641</v>
      </c>
      <c r="U55" s="348">
        <v>18.76126357071713</v>
      </c>
      <c r="V55" s="348">
        <v>18.392294032096292</v>
      </c>
      <c r="W55" s="348">
        <v>18.352327503774536</v>
      </c>
      <c r="X55" s="348">
        <v>18.674907007575758</v>
      </c>
      <c r="Y55" s="348">
        <v>18.621734429375639</v>
      </c>
      <c r="Z55" s="445" t="str">
        <f t="shared" si="1"/>
        <v>Solothurn</v>
      </c>
    </row>
    <row r="56" spans="1:26" ht="18.899999999999999" customHeight="1">
      <c r="A56" s="24" t="str">
        <f>'Page 9'!$A27</f>
        <v>Basel</v>
      </c>
      <c r="B56" s="347">
        <v>12.053686740041929</v>
      </c>
      <c r="C56" s="347">
        <v>13.18872966804979</v>
      </c>
      <c r="D56" s="347">
        <v>13.161491954615784</v>
      </c>
      <c r="E56" s="347">
        <v>11.709130940343778</v>
      </c>
      <c r="F56" s="347">
        <v>11.680716014056223</v>
      </c>
      <c r="G56" s="347">
        <v>11.715574224224222</v>
      </c>
      <c r="H56" s="347">
        <v>11.680160110110108</v>
      </c>
      <c r="I56" s="347">
        <v>11.512083764940238</v>
      </c>
      <c r="J56" s="347">
        <v>11.199492778335005</v>
      </c>
      <c r="K56" s="347">
        <v>11.047829592350277</v>
      </c>
      <c r="L56" s="347">
        <v>10.988688484848485</v>
      </c>
      <c r="M56" s="347">
        <v>10.871838024564994</v>
      </c>
      <c r="N56" s="348">
        <v>19.783460770440254</v>
      </c>
      <c r="O56" s="348">
        <v>21.479128293568458</v>
      </c>
      <c r="P56" s="348">
        <v>21.409957026817949</v>
      </c>
      <c r="Q56" s="348">
        <v>20.089957317997971</v>
      </c>
      <c r="R56" s="348">
        <v>20.020861571285138</v>
      </c>
      <c r="S56" s="348">
        <v>20.024846346346344</v>
      </c>
      <c r="T56" s="348">
        <v>19.948152965465464</v>
      </c>
      <c r="U56" s="348">
        <v>19.565069198207169</v>
      </c>
      <c r="V56" s="348">
        <v>19.159672943831492</v>
      </c>
      <c r="W56" s="348">
        <v>18.912377164066434</v>
      </c>
      <c r="X56" s="348">
        <v>18.863685000000004</v>
      </c>
      <c r="Y56" s="348">
        <v>18.825792182702152</v>
      </c>
      <c r="Z56" s="445" t="str">
        <f t="shared" si="1"/>
        <v>Basel</v>
      </c>
    </row>
    <row r="57" spans="1:26" ht="18.899999999999999" customHeight="1">
      <c r="A57" s="24" t="str">
        <f>'Page 9'!$A28</f>
        <v>Liestal</v>
      </c>
      <c r="B57" s="347">
        <v>11.8575643081761</v>
      </c>
      <c r="C57" s="347">
        <v>11.961596161825724</v>
      </c>
      <c r="D57" s="347">
        <v>9.2728774626095909</v>
      </c>
      <c r="E57" s="347">
        <v>9.4266244691607675</v>
      </c>
      <c r="F57" s="347">
        <v>9.2194341867469891</v>
      </c>
      <c r="G57" s="347">
        <v>9.1999321321321315</v>
      </c>
      <c r="H57" s="347">
        <v>9.1546476976976958</v>
      </c>
      <c r="I57" s="347">
        <v>9.2002110557768919</v>
      </c>
      <c r="J57" s="347">
        <v>9.0740652896725447</v>
      </c>
      <c r="K57" s="347">
        <v>9.0330123804730746</v>
      </c>
      <c r="L57" s="347">
        <v>8.9948265151515141</v>
      </c>
      <c r="M57" s="347">
        <v>8.8568723132036862</v>
      </c>
      <c r="N57" s="348">
        <v>21.160213233752621</v>
      </c>
      <c r="O57" s="348">
        <v>21.205112681535265</v>
      </c>
      <c r="P57" s="348">
        <v>21.432764337287264</v>
      </c>
      <c r="Q57" s="348">
        <v>21.512565874620826</v>
      </c>
      <c r="R57" s="348">
        <v>21.385911834839355</v>
      </c>
      <c r="S57" s="348">
        <v>21.278228228228222</v>
      </c>
      <c r="T57" s="348">
        <v>21.168216316316315</v>
      </c>
      <c r="U57" s="348">
        <v>21.192569546812749</v>
      </c>
      <c r="V57" s="348">
        <v>21.124974760705292</v>
      </c>
      <c r="W57" s="348">
        <v>20.974462632108708</v>
      </c>
      <c r="X57" s="348">
        <v>20.954207007575757</v>
      </c>
      <c r="Y57" s="348">
        <v>20.875245099795293</v>
      </c>
      <c r="Z57" s="445" t="str">
        <f t="shared" si="1"/>
        <v>Liestal</v>
      </c>
    </row>
    <row r="58" spans="1:26" ht="18.899999999999999" customHeight="1">
      <c r="A58" s="24" t="str">
        <f>'Page 9'!$A29</f>
        <v>Schaffhausen</v>
      </c>
      <c r="B58" s="347">
        <v>11.449477987421384</v>
      </c>
      <c r="C58" s="347">
        <v>10.657721836099581</v>
      </c>
      <c r="D58" s="347">
        <v>10.342738370293967</v>
      </c>
      <c r="E58" s="347">
        <v>10.436562689585438</v>
      </c>
      <c r="F58" s="347">
        <v>9.7843837851405624</v>
      </c>
      <c r="G58" s="347">
        <v>9.4446565565565557</v>
      </c>
      <c r="H58" s="347">
        <v>9.4098872372372337</v>
      </c>
      <c r="I58" s="347">
        <v>9.455660059760957</v>
      </c>
      <c r="J58" s="347">
        <v>9.4175813440320955</v>
      </c>
      <c r="K58" s="347">
        <v>9.4339509310518377</v>
      </c>
      <c r="L58" s="347">
        <v>9.3663514141414144</v>
      </c>
      <c r="M58" s="347">
        <v>9.3604869498464698</v>
      </c>
      <c r="N58" s="348">
        <v>20.99865634171908</v>
      </c>
      <c r="O58" s="348">
        <v>19.727376452282151</v>
      </c>
      <c r="P58" s="348">
        <v>19.078181046931405</v>
      </c>
      <c r="Q58" s="348">
        <v>19.093659125379165</v>
      </c>
      <c r="R58" s="348">
        <v>19.104398004518071</v>
      </c>
      <c r="S58" s="348">
        <v>18.894583070570565</v>
      </c>
      <c r="T58" s="348">
        <v>18.794776276276274</v>
      </c>
      <c r="U58" s="348">
        <v>18.818858042828687</v>
      </c>
      <c r="V58" s="348">
        <v>18.78512812186559</v>
      </c>
      <c r="W58" s="348">
        <v>18.821693432310017</v>
      </c>
      <c r="X58" s="348">
        <v>18.716511489898991</v>
      </c>
      <c r="Y58" s="348">
        <v>18.815623528659163</v>
      </c>
      <c r="Z58" s="445" t="str">
        <f t="shared" si="1"/>
        <v>Schaffhausen</v>
      </c>
    </row>
    <row r="59" spans="1:26" ht="18.899999999999999" customHeight="1">
      <c r="A59" s="24" t="str">
        <f>'Page 9'!$A30</f>
        <v>Herisau</v>
      </c>
      <c r="B59" s="347">
        <v>11.017447693920337</v>
      </c>
      <c r="C59" s="347">
        <v>11.098069190871366</v>
      </c>
      <c r="D59" s="347">
        <v>11.142744713769986</v>
      </c>
      <c r="E59" s="347">
        <v>10.863925176946408</v>
      </c>
      <c r="F59" s="347">
        <v>10.908661345381526</v>
      </c>
      <c r="G59" s="347">
        <v>10.290924924924925</v>
      </c>
      <c r="H59" s="347">
        <v>10.252237237237235</v>
      </c>
      <c r="I59" s="347">
        <v>10.033381474103585</v>
      </c>
      <c r="J59" s="347">
        <v>9.9716268806419261</v>
      </c>
      <c r="K59" s="347">
        <v>10.211738802214395</v>
      </c>
      <c r="L59" s="347">
        <v>10.123965909090909</v>
      </c>
      <c r="M59" s="347">
        <v>10.042522159672467</v>
      </c>
      <c r="N59" s="348">
        <v>18.155634198113209</v>
      </c>
      <c r="O59" s="348">
        <v>18.190671096991696</v>
      </c>
      <c r="P59" s="348">
        <v>18.207529538421866</v>
      </c>
      <c r="Q59" s="348">
        <v>17.589786564711829</v>
      </c>
      <c r="R59" s="348">
        <v>17.595573142570277</v>
      </c>
      <c r="S59" s="348">
        <v>17.593225975975972</v>
      </c>
      <c r="T59" s="348">
        <v>17.509080255255256</v>
      </c>
      <c r="U59" s="348">
        <v>17.073059536852593</v>
      </c>
      <c r="V59" s="348">
        <v>17.056009553660985</v>
      </c>
      <c r="W59" s="348">
        <v>17.470639242576752</v>
      </c>
      <c r="X59" s="348">
        <v>17.346891931818181</v>
      </c>
      <c r="Y59" s="348">
        <v>17.309851266632549</v>
      </c>
      <c r="Z59" s="445" t="str">
        <f t="shared" si="1"/>
        <v>Herisau</v>
      </c>
    </row>
    <row r="60" spans="1:26" ht="18.899999999999999" customHeight="1">
      <c r="A60" s="24" t="str">
        <f>'Page 9'!$A31</f>
        <v>Appenzell</v>
      </c>
      <c r="B60" s="347">
        <v>7.5107723794549273</v>
      </c>
      <c r="C60" s="347">
        <v>7.7268187759336069</v>
      </c>
      <c r="D60" s="347">
        <v>7.7675183084063963</v>
      </c>
      <c r="E60" s="347">
        <v>7.6346078867542966</v>
      </c>
      <c r="F60" s="347">
        <v>7.6734841365461852</v>
      </c>
      <c r="G60" s="347">
        <v>7.6976594594594587</v>
      </c>
      <c r="H60" s="347">
        <v>7.64</v>
      </c>
      <c r="I60" s="347">
        <v>7.707838097609562</v>
      </c>
      <c r="J60" s="347">
        <v>7.5118197592778326</v>
      </c>
      <c r="K60" s="347">
        <v>7.379583492702567</v>
      </c>
      <c r="L60" s="347">
        <v>7.2769430303030305</v>
      </c>
      <c r="M60" s="347">
        <v>7.0612553735926298</v>
      </c>
      <c r="N60" s="348">
        <v>13.083978747379454</v>
      </c>
      <c r="O60" s="348">
        <v>13.374619268672197</v>
      </c>
      <c r="P60" s="348">
        <v>13.382920912841673</v>
      </c>
      <c r="Q60" s="348">
        <v>12.997030131445902</v>
      </c>
      <c r="R60" s="348">
        <v>12.998678852911643</v>
      </c>
      <c r="S60" s="348">
        <v>13.003105430430429</v>
      </c>
      <c r="T60" s="348">
        <v>13.179295608108108</v>
      </c>
      <c r="U60" s="348">
        <v>13.186641807768924</v>
      </c>
      <c r="V60" s="348">
        <v>12.902134152457373</v>
      </c>
      <c r="W60" s="348">
        <v>12.674077050830398</v>
      </c>
      <c r="X60" s="348">
        <v>12.532408724747476</v>
      </c>
      <c r="Y60" s="348">
        <v>12.239154298874105</v>
      </c>
      <c r="Z60" s="445" t="str">
        <f t="shared" si="1"/>
        <v>Appenzell</v>
      </c>
    </row>
    <row r="61" spans="1:26" ht="18.899999999999999" customHeight="1">
      <c r="A61" s="24" t="str">
        <f>'Page 9'!$A32</f>
        <v>St. Gall</v>
      </c>
      <c r="B61" s="347">
        <v>11.723716981132076</v>
      </c>
      <c r="C61" s="347">
        <v>11.814436773858917</v>
      </c>
      <c r="D61" s="347">
        <v>11.879733883445075</v>
      </c>
      <c r="E61" s="347">
        <v>11.242038270980785</v>
      </c>
      <c r="F61" s="347">
        <v>10.893438152610441</v>
      </c>
      <c r="G61" s="347">
        <v>10.263545945945944</v>
      </c>
      <c r="H61" s="347">
        <v>10.031419819819819</v>
      </c>
      <c r="I61" s="347">
        <v>10.457616334661353</v>
      </c>
      <c r="J61" s="347">
        <v>10.76482447342026</v>
      </c>
      <c r="K61" s="347">
        <v>10.724894262707599</v>
      </c>
      <c r="L61" s="347">
        <v>10.704001212121213</v>
      </c>
      <c r="M61" s="347">
        <v>10.582094779938586</v>
      </c>
      <c r="N61" s="348">
        <v>22.468899371069185</v>
      </c>
      <c r="O61" s="348">
        <v>22.51997384595435</v>
      </c>
      <c r="P61" s="348">
        <v>22.545543875709129</v>
      </c>
      <c r="Q61" s="348">
        <v>21.126637007077854</v>
      </c>
      <c r="R61" s="348">
        <v>20.382462148594371</v>
      </c>
      <c r="S61" s="348">
        <v>19.28083995245245</v>
      </c>
      <c r="T61" s="348">
        <v>18.830277189689689</v>
      </c>
      <c r="U61" s="348">
        <v>19.558381922310751</v>
      </c>
      <c r="V61" s="348">
        <v>20.246368555666997</v>
      </c>
      <c r="W61" s="348">
        <v>20.20320827881228</v>
      </c>
      <c r="X61" s="348">
        <v>20.188396742424246</v>
      </c>
      <c r="Y61" s="348">
        <v>20.136800486182196</v>
      </c>
      <c r="Z61" s="445" t="str">
        <f t="shared" si="1"/>
        <v>St. Gall</v>
      </c>
    </row>
    <row r="62" spans="1:26" ht="18.899999999999999" customHeight="1">
      <c r="A62" s="24" t="str">
        <f>'Page 9'!$A33</f>
        <v>Chur</v>
      </c>
      <c r="B62" s="347">
        <v>8.7559109014675052</v>
      </c>
      <c r="C62" s="347">
        <v>8.841899377593359</v>
      </c>
      <c r="D62" s="347">
        <v>8.8980453842186691</v>
      </c>
      <c r="E62" s="347">
        <v>8.2536572295247712</v>
      </c>
      <c r="F62" s="347">
        <v>8.4642941767068276</v>
      </c>
      <c r="G62" s="347">
        <v>8.0867187187187177</v>
      </c>
      <c r="H62" s="347">
        <v>8.0470390390390367</v>
      </c>
      <c r="I62" s="347">
        <v>8.0879023904382468</v>
      </c>
      <c r="J62" s="347">
        <v>8.0224282848545627</v>
      </c>
      <c r="K62" s="347">
        <v>7.9878490186210378</v>
      </c>
      <c r="L62" s="347">
        <v>7.9540262626262628</v>
      </c>
      <c r="M62" s="347">
        <v>8.1024646878198574</v>
      </c>
      <c r="N62" s="348">
        <v>18.055625262054509</v>
      </c>
      <c r="O62" s="348">
        <v>18.095002074688793</v>
      </c>
      <c r="P62" s="348">
        <v>18.11347653429603</v>
      </c>
      <c r="Q62" s="348">
        <v>16.733520980788672</v>
      </c>
      <c r="R62" s="348">
        <v>17.036294929718878</v>
      </c>
      <c r="S62" s="348">
        <v>16.650089589589587</v>
      </c>
      <c r="T62" s="348">
        <v>16.566514264264264</v>
      </c>
      <c r="U62" s="348">
        <v>16.583703934262946</v>
      </c>
      <c r="V62" s="348">
        <v>16.560236208625877</v>
      </c>
      <c r="W62" s="348">
        <v>16.523316557624561</v>
      </c>
      <c r="X62" s="348">
        <v>16.50815808080808</v>
      </c>
      <c r="Y62" s="348">
        <v>16.544983367451383</v>
      </c>
      <c r="Z62" s="445" t="str">
        <f t="shared" si="1"/>
        <v>Chur</v>
      </c>
    </row>
    <row r="63" spans="1:26" ht="18.899999999999999" customHeight="1">
      <c r="A63" s="24" t="str">
        <f>'Page 9'!$A34</f>
        <v>Aarau</v>
      </c>
      <c r="B63" s="347">
        <v>8.3496424528301887</v>
      </c>
      <c r="C63" s="347">
        <v>8.3588896784232354</v>
      </c>
      <c r="D63" s="347">
        <v>8.40428308406395</v>
      </c>
      <c r="E63" s="347">
        <v>8.208967037411524</v>
      </c>
      <c r="F63" s="347">
        <v>8.2554478915662646</v>
      </c>
      <c r="G63" s="347">
        <v>8.265277277277276</v>
      </c>
      <c r="H63" s="347">
        <v>8.2306567567567566</v>
      </c>
      <c r="I63" s="347">
        <v>8.4275962649402381</v>
      </c>
      <c r="J63" s="347">
        <v>8.380758776328987</v>
      </c>
      <c r="K63" s="347">
        <v>8.3571673376950173</v>
      </c>
      <c r="L63" s="347">
        <v>7.8224935353535345</v>
      </c>
      <c r="M63" s="347">
        <v>7.8160180143295799</v>
      </c>
      <c r="N63" s="348">
        <v>18.889703943920335</v>
      </c>
      <c r="O63" s="348">
        <v>18.785181146265558</v>
      </c>
      <c r="P63" s="348">
        <v>18.815520048994326</v>
      </c>
      <c r="Q63" s="348">
        <v>18.170784112740137</v>
      </c>
      <c r="R63" s="348">
        <v>16.597210291164657</v>
      </c>
      <c r="S63" s="348">
        <v>16.611302702702702</v>
      </c>
      <c r="T63" s="348">
        <v>16.524131406406404</v>
      </c>
      <c r="U63" s="348">
        <v>16.849516982071712</v>
      </c>
      <c r="V63" s="348">
        <v>16.819553673520563</v>
      </c>
      <c r="W63" s="348">
        <v>16.777649949672877</v>
      </c>
      <c r="X63" s="348">
        <v>16.086807904040406</v>
      </c>
      <c r="Y63" s="348">
        <v>16.241812935005122</v>
      </c>
      <c r="Z63" s="445" t="str">
        <f t="shared" si="1"/>
        <v>Aarau</v>
      </c>
    </row>
    <row r="64" spans="1:26" ht="18.899999999999999" customHeight="1">
      <c r="A64" s="24" t="str">
        <f>'Page 9'!$A35</f>
        <v>Frauenfeld</v>
      </c>
      <c r="B64" s="347">
        <v>10.168033962264152</v>
      </c>
      <c r="C64" s="347">
        <v>10.246878319502072</v>
      </c>
      <c r="D64" s="347">
        <v>10.285394275399691</v>
      </c>
      <c r="E64" s="347">
        <v>9.8604500000000002</v>
      </c>
      <c r="F64" s="347">
        <v>9.8833842871485942</v>
      </c>
      <c r="G64" s="347">
        <v>9.6503956956956962</v>
      </c>
      <c r="H64" s="347">
        <v>8.8236507968127498</v>
      </c>
      <c r="I64" s="347">
        <v>8.7297821713147403</v>
      </c>
      <c r="J64" s="347">
        <v>8.6746295386158465</v>
      </c>
      <c r="K64" s="347">
        <v>8.6379091092098648</v>
      </c>
      <c r="L64" s="347">
        <v>8.6293577272727262</v>
      </c>
      <c r="M64" s="347">
        <v>8.5351776867963167</v>
      </c>
      <c r="N64" s="348">
        <v>18.521883490566037</v>
      </c>
      <c r="O64" s="348">
        <v>18.569697756742734</v>
      </c>
      <c r="P64" s="348">
        <v>18.594729951005672</v>
      </c>
      <c r="Q64" s="348">
        <v>18.057655801314457</v>
      </c>
      <c r="R64" s="348">
        <v>18.060738692269073</v>
      </c>
      <c r="S64" s="348">
        <v>17.581346871871865</v>
      </c>
      <c r="T64" s="348">
        <v>16.207291733067731</v>
      </c>
      <c r="U64" s="348">
        <v>16.034878461155376</v>
      </c>
      <c r="V64" s="348">
        <v>16.009731732698093</v>
      </c>
      <c r="W64" s="348">
        <v>15.970548527931557</v>
      </c>
      <c r="X64" s="348">
        <v>15.955362765151515</v>
      </c>
      <c r="Y64" s="348">
        <v>15.900655859774821</v>
      </c>
      <c r="Z64" s="445" t="str">
        <f t="shared" si="1"/>
        <v>Frauenfeld</v>
      </c>
    </row>
    <row r="65" spans="1:26" ht="18.899999999999999" customHeight="1">
      <c r="A65" s="24" t="str">
        <f>'Page 9'!$A36</f>
        <v>Bellinzona</v>
      </c>
      <c r="B65" s="347">
        <v>8.4281225890985336</v>
      </c>
      <c r="C65" s="347">
        <v>8.6405639522821556</v>
      </c>
      <c r="D65" s="347">
        <v>8.2688958225889628</v>
      </c>
      <c r="E65" s="347">
        <v>8.4579194641051547</v>
      </c>
      <c r="F65" s="347">
        <v>8.0664514558232927</v>
      </c>
      <c r="G65" s="347">
        <v>8.350390190190188</v>
      </c>
      <c r="H65" s="347">
        <v>8.7235279779779784</v>
      </c>
      <c r="I65" s="347">
        <v>8.088198505976095</v>
      </c>
      <c r="J65" s="347">
        <v>8.0139794383149443</v>
      </c>
      <c r="K65" s="347">
        <v>7.976527579265225</v>
      </c>
      <c r="L65" s="347">
        <v>7.9387608585858587</v>
      </c>
      <c r="M65" s="347">
        <v>7.8205824974411478</v>
      </c>
      <c r="N65" s="348">
        <v>20.716951087526208</v>
      </c>
      <c r="O65" s="348">
        <v>20.814765080394185</v>
      </c>
      <c r="P65" s="348">
        <v>20.46412444559051</v>
      </c>
      <c r="Q65" s="348">
        <v>20.536984491911017</v>
      </c>
      <c r="R65" s="348">
        <v>20.382822828815257</v>
      </c>
      <c r="S65" s="348">
        <v>20.481745457957956</v>
      </c>
      <c r="T65" s="348">
        <v>20.331545470470466</v>
      </c>
      <c r="U65" s="348">
        <v>20.104468326693222</v>
      </c>
      <c r="V65" s="348">
        <v>20.065140797392175</v>
      </c>
      <c r="W65" s="348">
        <v>20.012676434323097</v>
      </c>
      <c r="X65" s="348">
        <v>19.988907941919191</v>
      </c>
      <c r="Y65" s="348">
        <v>19.908639726202662</v>
      </c>
      <c r="Z65" s="445" t="str">
        <f t="shared" si="1"/>
        <v>Bellinzona</v>
      </c>
    </row>
    <row r="66" spans="1:26" ht="18.899999999999999" customHeight="1">
      <c r="A66" s="24" t="str">
        <f>'Page 9'!$A37</f>
        <v>Lausanne</v>
      </c>
      <c r="B66" s="347">
        <v>12.816362002096437</v>
      </c>
      <c r="C66" s="347">
        <v>12.823221317427382</v>
      </c>
      <c r="D66" s="347">
        <v>12.808636668385768</v>
      </c>
      <c r="E66" s="347">
        <v>12.8750339231547</v>
      </c>
      <c r="F66" s="347">
        <v>12.56206922690763</v>
      </c>
      <c r="G66" s="347">
        <v>12.46423058058058</v>
      </c>
      <c r="H66" s="347">
        <v>12.423856506506505</v>
      </c>
      <c r="I66" s="347">
        <v>12.376346314741037</v>
      </c>
      <c r="J66" s="347">
        <v>12.358028435305918</v>
      </c>
      <c r="K66" s="347">
        <v>12.34376034222446</v>
      </c>
      <c r="L66" s="347">
        <v>12.322184090909092</v>
      </c>
      <c r="M66" s="347">
        <v>12.251934851586489</v>
      </c>
      <c r="N66" s="348">
        <v>22.40013186582809</v>
      </c>
      <c r="O66" s="348">
        <v>22.433261345954353</v>
      </c>
      <c r="P66" s="348">
        <v>22.399129886539455</v>
      </c>
      <c r="Q66" s="348">
        <v>22.480920171890798</v>
      </c>
      <c r="R66" s="348">
        <v>22.436834500502005</v>
      </c>
      <c r="S66" s="348">
        <v>22.294734822322322</v>
      </c>
      <c r="T66" s="348">
        <v>22.172868606106103</v>
      </c>
      <c r="U66" s="348">
        <v>22.095907009462152</v>
      </c>
      <c r="V66" s="348">
        <v>22.047898708625876</v>
      </c>
      <c r="W66" s="348">
        <v>21.985237745344744</v>
      </c>
      <c r="X66" s="348">
        <v>21.957969886363635</v>
      </c>
      <c r="Y66" s="348">
        <v>21.860387346468784</v>
      </c>
      <c r="Z66" s="445" t="str">
        <f t="shared" si="1"/>
        <v>Lausanne</v>
      </c>
    </row>
    <row r="67" spans="1:26" ht="18.899999999999999" customHeight="1">
      <c r="A67" s="24" t="str">
        <f>'Page 9'!$A38</f>
        <v>Sion</v>
      </c>
      <c r="B67" s="347">
        <v>9.8856924528301882</v>
      </c>
      <c r="C67" s="347">
        <v>9.7275285269709517</v>
      </c>
      <c r="D67" s="347">
        <v>9.6065158329035594</v>
      </c>
      <c r="E67" s="347">
        <v>9.5221171890798768</v>
      </c>
      <c r="F67" s="347">
        <v>9.3497765562248976</v>
      </c>
      <c r="G67" s="347">
        <v>8.8544213213213183</v>
      </c>
      <c r="H67" s="347">
        <v>8.82</v>
      </c>
      <c r="I67" s="347">
        <v>8.8437373007968141</v>
      </c>
      <c r="J67" s="347">
        <v>8.6718960882647931</v>
      </c>
      <c r="K67" s="347">
        <v>8.6523726220432806</v>
      </c>
      <c r="L67" s="347">
        <v>8.434661262626264</v>
      </c>
      <c r="M67" s="347">
        <v>8.3480338792221094</v>
      </c>
      <c r="N67" s="348">
        <v>20.380346095387843</v>
      </c>
      <c r="O67" s="348">
        <v>20.328350103734437</v>
      </c>
      <c r="P67" s="348">
        <v>20.345117560598244</v>
      </c>
      <c r="Q67" s="348">
        <v>20.354904524772493</v>
      </c>
      <c r="R67" s="348">
        <v>19.841130886044173</v>
      </c>
      <c r="S67" s="348">
        <v>19.754801326326323</v>
      </c>
      <c r="T67" s="348">
        <v>19.683367355577687</v>
      </c>
      <c r="U67" s="348">
        <v>19.683367355577687</v>
      </c>
      <c r="V67" s="348">
        <v>19.590601391675023</v>
      </c>
      <c r="W67" s="348">
        <v>19.540031278309016</v>
      </c>
      <c r="X67" s="348">
        <v>19.432696679292928</v>
      </c>
      <c r="Y67" s="348">
        <v>19.356159762026611</v>
      </c>
      <c r="Z67" s="445" t="str">
        <f t="shared" si="1"/>
        <v>Sion</v>
      </c>
    </row>
    <row r="68" spans="1:26" ht="18.899999999999999" customHeight="1">
      <c r="A68" s="24" t="str">
        <f>'Page 9'!$A39</f>
        <v>Neuchâtel</v>
      </c>
      <c r="B68" s="347">
        <v>13.492922064989518</v>
      </c>
      <c r="C68" s="347">
        <v>13.602657209543564</v>
      </c>
      <c r="D68" s="347">
        <v>13.648814543579165</v>
      </c>
      <c r="E68" s="347">
        <v>13.499694590495448</v>
      </c>
      <c r="F68" s="347">
        <v>13.559735592369476</v>
      </c>
      <c r="G68" s="347">
        <v>13.570549649649646</v>
      </c>
      <c r="H68" s="347">
        <v>13.519015665665663</v>
      </c>
      <c r="I68" s="347">
        <v>13.589038147410356</v>
      </c>
      <c r="J68" s="347">
        <v>13.16688124373119</v>
      </c>
      <c r="K68" s="347">
        <v>12.669488626069453</v>
      </c>
      <c r="L68" s="347">
        <v>12.97814601010101</v>
      </c>
      <c r="M68" s="347">
        <v>12.859924002047082</v>
      </c>
      <c r="N68" s="348">
        <v>24.335970898846959</v>
      </c>
      <c r="O68" s="348">
        <v>24.348248054979248</v>
      </c>
      <c r="P68" s="348">
        <v>24.352406730273334</v>
      </c>
      <c r="Q68" s="348">
        <v>24.367414926693627</v>
      </c>
      <c r="R68" s="348">
        <v>24.341586746987954</v>
      </c>
      <c r="S68" s="348">
        <v>24.344438275775772</v>
      </c>
      <c r="T68" s="348">
        <v>24.240874311811805</v>
      </c>
      <c r="U68" s="348">
        <v>24.24380573954183</v>
      </c>
      <c r="V68" s="348">
        <v>23.540511697592777</v>
      </c>
      <c r="W68" s="348">
        <v>22.627243155510822</v>
      </c>
      <c r="X68" s="348">
        <v>23.216252095959597</v>
      </c>
      <c r="Y68" s="348">
        <v>23.139773925281474</v>
      </c>
      <c r="Z68" s="445" t="str">
        <f t="shared" si="1"/>
        <v>Neuchâtel</v>
      </c>
    </row>
    <row r="69" spans="1:26" ht="18.899999999999999" customHeight="1">
      <c r="A69" s="24" t="str">
        <f>'Page 9'!$A40</f>
        <v>Geneva</v>
      </c>
      <c r="B69" s="347">
        <v>10.089917400419287</v>
      </c>
      <c r="C69" s="347">
        <v>10.189926659751034</v>
      </c>
      <c r="D69" s="347">
        <v>10.218135069623518</v>
      </c>
      <c r="E69" s="347">
        <v>10.427394186046509</v>
      </c>
      <c r="F69" s="347">
        <v>10.135860441767068</v>
      </c>
      <c r="G69" s="347">
        <v>7.9148065065065065</v>
      </c>
      <c r="H69" s="347">
        <v>7.8271640140140137</v>
      </c>
      <c r="I69" s="347">
        <v>7.8442980079681286</v>
      </c>
      <c r="J69" s="347">
        <v>7.5753352056168497</v>
      </c>
      <c r="K69" s="347">
        <v>7.4295075490689495</v>
      </c>
      <c r="L69" s="347">
        <v>7.2837498989898979</v>
      </c>
      <c r="M69" s="347">
        <v>7.1843442681678606</v>
      </c>
      <c r="N69" s="348">
        <v>22.129892190775678</v>
      </c>
      <c r="O69" s="348">
        <v>22.176182170643148</v>
      </c>
      <c r="P69" s="348">
        <v>22.166840304280562</v>
      </c>
      <c r="Q69" s="348">
        <v>22.285525834175935</v>
      </c>
      <c r="R69" s="348">
        <v>22.153265223393571</v>
      </c>
      <c r="S69" s="348">
        <v>20.26911197447447</v>
      </c>
      <c r="T69" s="348">
        <v>20.164853616116112</v>
      </c>
      <c r="U69" s="348">
        <v>20.172648929282868</v>
      </c>
      <c r="V69" s="348">
        <v>20.069303096790371</v>
      </c>
      <c r="W69" s="348">
        <v>19.976754554604934</v>
      </c>
      <c r="X69" s="348">
        <v>19.921890315656565</v>
      </c>
      <c r="Y69" s="348">
        <v>19.869562679119756</v>
      </c>
      <c r="Z69" s="445" t="str">
        <f t="shared" si="1"/>
        <v>Geneva</v>
      </c>
    </row>
    <row r="70" spans="1:26" ht="18.899999999999999" customHeight="1">
      <c r="A70" s="24" t="str">
        <f>'Page 9'!$A41</f>
        <v>Delémont</v>
      </c>
      <c r="B70" s="347">
        <v>13.281217872117399</v>
      </c>
      <c r="C70" s="347">
        <v>13.247994346473025</v>
      </c>
      <c r="D70" s="347">
        <v>13.12489804022692</v>
      </c>
      <c r="E70" s="347">
        <v>13.265020980788671</v>
      </c>
      <c r="F70" s="347">
        <v>12.764746636546183</v>
      </c>
      <c r="G70" s="347">
        <v>8.1971770270270259</v>
      </c>
      <c r="H70" s="347">
        <v>12.529156456456455</v>
      </c>
      <c r="I70" s="347">
        <v>12.394705478087648</v>
      </c>
      <c r="J70" s="347">
        <v>12.203016950852559</v>
      </c>
      <c r="K70" s="347">
        <v>11.28503120281832</v>
      </c>
      <c r="L70" s="347">
        <v>11.259061313131314</v>
      </c>
      <c r="M70" s="347">
        <v>11.018510081883317</v>
      </c>
      <c r="N70" s="348">
        <v>23.703792885220125</v>
      </c>
      <c r="O70" s="348">
        <v>23.686699014522819</v>
      </c>
      <c r="P70" s="348">
        <v>23.659920564724086</v>
      </c>
      <c r="Q70" s="348">
        <v>23.761316721435787</v>
      </c>
      <c r="R70" s="348">
        <v>23.251847427208833</v>
      </c>
      <c r="S70" s="348">
        <v>14.883996646646642</v>
      </c>
      <c r="T70" s="348">
        <v>22.709251076076072</v>
      </c>
      <c r="U70" s="348">
        <v>22.484287213645416</v>
      </c>
      <c r="V70" s="348">
        <v>22.198399999999999</v>
      </c>
      <c r="W70" s="348">
        <v>21.648587015601414</v>
      </c>
      <c r="X70" s="348">
        <v>21.626497904040402</v>
      </c>
      <c r="Y70" s="348">
        <v>21.180697773797341</v>
      </c>
      <c r="Z70" s="445" t="str">
        <f t="shared" si="1"/>
        <v>Delémont</v>
      </c>
    </row>
    <row r="71" spans="1:26" ht="18.899999999999999" customHeight="1">
      <c r="A71" s="24"/>
      <c r="B71" s="347"/>
      <c r="C71" s="347"/>
      <c r="D71" s="347"/>
      <c r="E71" s="347"/>
      <c r="F71" s="347"/>
      <c r="G71" s="347"/>
      <c r="H71" s="347"/>
      <c r="I71" s="347"/>
      <c r="J71" s="347"/>
      <c r="K71" s="347"/>
      <c r="L71" s="347"/>
      <c r="M71" s="347"/>
      <c r="N71" s="348"/>
      <c r="O71" s="348"/>
      <c r="P71" s="348"/>
      <c r="Q71" s="348"/>
      <c r="R71" s="348"/>
      <c r="S71" s="348"/>
      <c r="T71" s="348"/>
      <c r="U71" s="348"/>
      <c r="V71" s="348"/>
      <c r="W71" s="348"/>
      <c r="X71" s="348"/>
      <c r="Y71" s="348"/>
      <c r="Z71" s="445"/>
    </row>
    <row r="72" spans="1:26" ht="18.899999999999999" customHeight="1">
      <c r="A72" s="24" t="str">
        <f>'Page 9'!$A43</f>
        <v>Direct federal tax</v>
      </c>
      <c r="B72" s="347">
        <v>1.2324134171907757</v>
      </c>
      <c r="C72" s="347">
        <v>1.26</v>
      </c>
      <c r="D72" s="347">
        <v>1.267907581227437</v>
      </c>
      <c r="E72" s="347">
        <v>1.2107434782608693</v>
      </c>
      <c r="F72" s="347">
        <v>1.2264122489959837</v>
      </c>
      <c r="G72" s="347">
        <v>1.2331452452452449</v>
      </c>
      <c r="H72" s="347">
        <v>1.1100000000000001</v>
      </c>
      <c r="I72" s="347">
        <v>1.1011549800796812</v>
      </c>
      <c r="J72" s="347">
        <v>1.0847324974924772</v>
      </c>
      <c r="K72" s="347">
        <v>1.0764843482637141</v>
      </c>
      <c r="L72" s="347">
        <v>1.0680777777777777</v>
      </c>
      <c r="M72" s="347">
        <v>1.0680777777777777</v>
      </c>
      <c r="N72" s="348">
        <v>8.1315237683438166</v>
      </c>
      <c r="O72" s="348">
        <v>8.17</v>
      </c>
      <c r="P72" s="348">
        <v>8.1885016503352261</v>
      </c>
      <c r="Q72" s="348">
        <v>8.1761758594539913</v>
      </c>
      <c r="R72" s="348">
        <v>8.1882369979919662</v>
      </c>
      <c r="S72" s="348">
        <v>8.1987394144144137</v>
      </c>
      <c r="T72" s="348">
        <v>8</v>
      </c>
      <c r="U72" s="348">
        <v>7.9657053784860556</v>
      </c>
      <c r="V72" s="348">
        <v>7.9396047392176525</v>
      </c>
      <c r="W72" s="348">
        <v>7.9125140664318065</v>
      </c>
      <c r="X72" s="348">
        <v>7.8994211616161616</v>
      </c>
      <c r="Y72" s="348">
        <v>7.8994211616161616</v>
      </c>
      <c r="Z72" s="445" t="str">
        <f t="shared" si="1"/>
        <v>Direct federal tax</v>
      </c>
    </row>
    <row r="73" spans="1:26" ht="18.899999999999999" customHeight="1">
      <c r="A73" s="150"/>
      <c r="B73" s="149"/>
      <c r="C73" s="149"/>
      <c r="D73" s="149"/>
      <c r="E73" s="149"/>
      <c r="F73" s="149"/>
      <c r="G73" s="149"/>
      <c r="H73" s="149"/>
      <c r="I73" s="149"/>
    </row>
    <row r="74" spans="1:26" ht="18.899999999999999" customHeight="1">
      <c r="A74" s="136"/>
      <c r="B74" s="149"/>
      <c r="C74" s="149"/>
      <c r="D74" s="149"/>
      <c r="E74" s="149"/>
      <c r="F74" s="149"/>
      <c r="G74" s="149"/>
      <c r="H74" s="149"/>
      <c r="I74" s="149"/>
    </row>
    <row r="75" spans="1:26" ht="18.899999999999999" customHeight="1">
      <c r="B75" s="151"/>
      <c r="C75" s="151"/>
      <c r="D75" s="151"/>
      <c r="E75" s="151"/>
      <c r="F75" s="151"/>
      <c r="G75" s="151"/>
      <c r="H75" s="151"/>
      <c r="I75" s="151"/>
    </row>
    <row r="76" spans="1:26" ht="18.899999999999999" customHeight="1">
      <c r="B76" s="151"/>
      <c r="C76" s="151"/>
      <c r="D76" s="151"/>
      <c r="E76" s="151"/>
      <c r="F76" s="151"/>
      <c r="G76" s="151"/>
      <c r="H76" s="151"/>
      <c r="I76" s="151"/>
    </row>
    <row r="77" spans="1:26" ht="18.899999999999999" customHeight="1">
      <c r="B77" s="151"/>
      <c r="C77" s="151"/>
      <c r="D77" s="151"/>
      <c r="E77" s="151"/>
      <c r="F77" s="151"/>
      <c r="G77" s="151"/>
      <c r="H77" s="151"/>
      <c r="I77" s="151"/>
    </row>
    <row r="78" spans="1:26" ht="18.899999999999999" customHeight="1">
      <c r="B78" s="151"/>
      <c r="C78" s="151"/>
      <c r="D78" s="151"/>
      <c r="E78" s="151"/>
      <c r="F78" s="151"/>
      <c r="G78" s="151"/>
      <c r="H78" s="151"/>
      <c r="I78" s="151"/>
    </row>
    <row r="79" spans="1:26" ht="18.899999999999999" customHeight="1">
      <c r="B79" s="151"/>
      <c r="C79" s="151"/>
      <c r="D79" s="151"/>
      <c r="E79" s="151"/>
      <c r="F79" s="151"/>
      <c r="G79" s="151"/>
      <c r="H79" s="151"/>
      <c r="I79" s="151"/>
    </row>
    <row r="80" spans="1:26" ht="18.899999999999999" customHeight="1">
      <c r="B80" s="151"/>
      <c r="C80" s="151"/>
      <c r="D80" s="151"/>
      <c r="E80" s="151"/>
      <c r="F80" s="151"/>
      <c r="G80" s="151"/>
      <c r="H80" s="151"/>
      <c r="I80" s="151"/>
    </row>
    <row r="81" spans="2:9" ht="18.899999999999999" customHeight="1">
      <c r="B81" s="151"/>
      <c r="C81" s="151"/>
      <c r="D81" s="151"/>
      <c r="E81" s="151"/>
      <c r="F81" s="151"/>
      <c r="G81" s="151"/>
      <c r="H81" s="151"/>
      <c r="I81" s="151"/>
    </row>
    <row r="82" spans="2:9" ht="18.899999999999999" customHeight="1">
      <c r="B82" s="151"/>
      <c r="C82" s="151"/>
      <c r="D82" s="151"/>
      <c r="E82" s="151"/>
      <c r="F82" s="151"/>
      <c r="G82" s="151"/>
      <c r="H82" s="151"/>
      <c r="I82" s="151"/>
    </row>
    <row r="83" spans="2:9" ht="18.899999999999999" customHeight="1">
      <c r="B83" s="151"/>
      <c r="C83" s="151"/>
      <c r="D83" s="151"/>
      <c r="E83" s="151"/>
      <c r="F83" s="151"/>
      <c r="G83" s="151"/>
      <c r="H83" s="151"/>
      <c r="I83" s="151"/>
    </row>
    <row r="84" spans="2:9" ht="18.899999999999999" customHeight="1">
      <c r="B84" s="151"/>
      <c r="C84" s="151"/>
      <c r="D84" s="151"/>
      <c r="E84" s="151"/>
      <c r="F84" s="151"/>
      <c r="G84" s="151"/>
      <c r="H84" s="151"/>
      <c r="I84" s="151"/>
    </row>
    <row r="85" spans="2:9" ht="18.899999999999999" customHeight="1">
      <c r="B85" s="151"/>
      <c r="C85" s="151"/>
      <c r="D85" s="151"/>
      <c r="E85" s="151"/>
      <c r="F85" s="151"/>
      <c r="G85" s="151"/>
      <c r="H85" s="151"/>
      <c r="I85" s="151"/>
    </row>
    <row r="86" spans="2:9" ht="18.899999999999999" customHeight="1">
      <c r="B86" s="151"/>
      <c r="C86" s="151"/>
      <c r="D86" s="151"/>
      <c r="E86" s="151"/>
      <c r="F86" s="151"/>
      <c r="G86" s="151"/>
      <c r="H86" s="151"/>
      <c r="I86" s="151"/>
    </row>
    <row r="87" spans="2:9" ht="18.899999999999999" customHeight="1">
      <c r="B87" s="151"/>
      <c r="C87" s="151"/>
      <c r="D87" s="151"/>
      <c r="E87" s="151"/>
      <c r="F87" s="151"/>
      <c r="G87" s="151"/>
      <c r="H87" s="151"/>
      <c r="I87" s="151"/>
    </row>
    <row r="88" spans="2:9" ht="18.899999999999999" customHeight="1">
      <c r="B88" s="151"/>
      <c r="C88" s="151"/>
      <c r="D88" s="151"/>
      <c r="E88" s="151"/>
      <c r="F88" s="151"/>
      <c r="G88" s="151"/>
      <c r="H88" s="151"/>
      <c r="I88" s="151"/>
    </row>
    <row r="89" spans="2:9">
      <c r="B89" s="151"/>
      <c r="C89" s="151"/>
      <c r="D89" s="151"/>
      <c r="E89" s="151"/>
      <c r="F89" s="151"/>
      <c r="G89" s="151"/>
      <c r="H89" s="151"/>
      <c r="I89" s="151"/>
    </row>
    <row r="90" spans="2:9">
      <c r="B90" s="151"/>
      <c r="C90" s="151"/>
      <c r="D90" s="151"/>
      <c r="E90" s="151"/>
      <c r="F90" s="151"/>
      <c r="G90" s="151"/>
      <c r="H90" s="151"/>
      <c r="I90" s="151"/>
    </row>
    <row r="91" spans="2:9">
      <c r="B91" s="151"/>
      <c r="C91" s="151"/>
      <c r="D91" s="151"/>
      <c r="E91" s="151"/>
      <c r="F91" s="151"/>
      <c r="G91" s="151"/>
      <c r="H91" s="151"/>
      <c r="I91" s="151"/>
    </row>
    <row r="92" spans="2:9">
      <c r="B92" s="151"/>
      <c r="C92" s="151"/>
      <c r="D92" s="151"/>
      <c r="E92" s="151"/>
      <c r="F92" s="151"/>
      <c r="G92" s="151"/>
      <c r="H92" s="151"/>
      <c r="I92" s="151"/>
    </row>
    <row r="93" spans="2:9">
      <c r="B93" s="151"/>
      <c r="C93" s="151"/>
      <c r="D93" s="151"/>
      <c r="E93" s="151"/>
      <c r="F93" s="151"/>
      <c r="G93" s="151"/>
      <c r="H93" s="151"/>
      <c r="I93" s="151"/>
    </row>
    <row r="94" spans="2:9">
      <c r="B94" s="151"/>
      <c r="C94" s="151"/>
      <c r="D94" s="151"/>
      <c r="E94" s="151"/>
      <c r="F94" s="151"/>
      <c r="G94" s="151"/>
      <c r="H94" s="151"/>
      <c r="I94" s="151"/>
    </row>
    <row r="95" spans="2:9">
      <c r="B95" s="151"/>
      <c r="C95" s="151"/>
      <c r="D95" s="151"/>
      <c r="E95" s="151"/>
      <c r="F95" s="151"/>
      <c r="G95" s="151"/>
      <c r="H95" s="151"/>
      <c r="I95" s="151"/>
    </row>
    <row r="96" spans="2:9">
      <c r="B96" s="151"/>
      <c r="C96" s="151"/>
      <c r="D96" s="151"/>
      <c r="E96" s="151"/>
      <c r="F96" s="151"/>
      <c r="G96" s="151"/>
      <c r="H96" s="151"/>
      <c r="I96" s="151"/>
    </row>
    <row r="97" spans="2:9">
      <c r="B97" s="151"/>
      <c r="C97" s="151"/>
      <c r="D97" s="151"/>
      <c r="E97" s="151"/>
      <c r="F97" s="151"/>
      <c r="G97" s="151"/>
      <c r="H97" s="151"/>
      <c r="I97" s="151"/>
    </row>
    <row r="98" spans="2:9">
      <c r="B98" s="151"/>
      <c r="C98" s="151"/>
      <c r="D98" s="151"/>
      <c r="E98" s="151"/>
      <c r="F98" s="151"/>
      <c r="G98" s="151"/>
      <c r="H98" s="151"/>
      <c r="I98" s="151"/>
    </row>
    <row r="99" spans="2:9">
      <c r="B99" s="151"/>
      <c r="C99" s="151"/>
      <c r="D99" s="151"/>
      <c r="E99" s="151"/>
      <c r="F99" s="151"/>
      <c r="G99" s="151"/>
      <c r="H99" s="151"/>
      <c r="I99" s="151"/>
    </row>
    <row r="100" spans="2:9">
      <c r="B100" s="151"/>
      <c r="C100" s="151"/>
      <c r="D100" s="151"/>
      <c r="E100" s="151"/>
      <c r="F100" s="151"/>
      <c r="G100" s="151"/>
      <c r="H100" s="151"/>
      <c r="I100" s="151"/>
    </row>
    <row r="101" spans="2:9">
      <c r="B101" s="151"/>
      <c r="C101" s="151"/>
      <c r="D101" s="151"/>
      <c r="E101" s="151"/>
      <c r="F101" s="151"/>
      <c r="G101" s="151"/>
      <c r="H101" s="151"/>
      <c r="I101" s="151"/>
    </row>
    <row r="102" spans="2:9">
      <c r="B102" s="151"/>
      <c r="C102" s="151"/>
      <c r="D102" s="151"/>
      <c r="E102" s="151"/>
      <c r="F102" s="151"/>
      <c r="G102" s="151"/>
      <c r="H102" s="151"/>
      <c r="I102" s="151"/>
    </row>
    <row r="103" spans="2:9">
      <c r="B103" s="151"/>
      <c r="C103" s="151"/>
      <c r="D103" s="151"/>
      <c r="E103" s="151"/>
      <c r="F103" s="151"/>
      <c r="G103" s="151"/>
      <c r="H103" s="151"/>
      <c r="I103" s="151"/>
    </row>
    <row r="104" spans="2:9">
      <c r="B104" s="151"/>
      <c r="C104" s="151"/>
      <c r="D104" s="151"/>
      <c r="E104" s="151"/>
      <c r="F104" s="151"/>
      <c r="G104" s="151"/>
      <c r="H104" s="151"/>
      <c r="I104" s="151"/>
    </row>
    <row r="105" spans="2:9">
      <c r="B105" s="151"/>
      <c r="C105" s="151"/>
      <c r="D105" s="151"/>
      <c r="E105" s="151"/>
      <c r="F105" s="151"/>
      <c r="G105" s="151"/>
      <c r="H105" s="151"/>
      <c r="I105" s="151"/>
    </row>
    <row r="106" spans="2:9">
      <c r="B106" s="151"/>
      <c r="C106" s="151"/>
      <c r="D106" s="151"/>
      <c r="E106" s="151"/>
      <c r="F106" s="151"/>
      <c r="G106" s="151"/>
      <c r="H106" s="151"/>
      <c r="I106" s="151"/>
    </row>
    <row r="107" spans="2:9">
      <c r="B107" s="151"/>
      <c r="C107" s="151"/>
      <c r="D107" s="151"/>
      <c r="E107" s="151"/>
      <c r="F107" s="151"/>
      <c r="G107" s="151"/>
      <c r="H107" s="151"/>
      <c r="I107" s="151"/>
    </row>
    <row r="108" spans="2:9">
      <c r="B108" s="151"/>
      <c r="C108" s="151"/>
      <c r="D108" s="151"/>
      <c r="E108" s="151"/>
      <c r="F108" s="151"/>
      <c r="G108" s="151"/>
      <c r="H108" s="151"/>
      <c r="I108" s="151"/>
    </row>
    <row r="109" spans="2:9">
      <c r="B109" s="151"/>
      <c r="C109" s="151"/>
      <c r="D109" s="151"/>
      <c r="E109" s="151"/>
      <c r="F109" s="151"/>
      <c r="G109" s="151"/>
      <c r="H109" s="151"/>
      <c r="I109" s="151"/>
    </row>
    <row r="110" spans="2:9">
      <c r="B110" s="151"/>
      <c r="C110" s="151"/>
      <c r="D110" s="151"/>
      <c r="E110" s="151"/>
      <c r="F110" s="151"/>
      <c r="G110" s="151"/>
      <c r="H110" s="151"/>
      <c r="I110" s="151"/>
    </row>
    <row r="111" spans="2:9">
      <c r="B111" s="151"/>
      <c r="C111" s="151"/>
      <c r="D111" s="151"/>
      <c r="E111" s="151"/>
      <c r="F111" s="151"/>
      <c r="G111" s="151"/>
      <c r="H111" s="151"/>
      <c r="I111" s="151"/>
    </row>
    <row r="112" spans="2:9">
      <c r="B112" s="151"/>
      <c r="C112" s="151"/>
      <c r="D112" s="151"/>
      <c r="E112" s="151"/>
      <c r="F112" s="151"/>
      <c r="G112" s="151"/>
      <c r="H112" s="151"/>
      <c r="I112" s="151"/>
    </row>
    <row r="113" spans="2:9">
      <c r="B113" s="151"/>
      <c r="C113" s="151"/>
      <c r="D113" s="151"/>
      <c r="E113" s="151"/>
      <c r="F113" s="151"/>
      <c r="G113" s="151"/>
      <c r="H113" s="151"/>
      <c r="I113" s="151"/>
    </row>
    <row r="114" spans="2:9">
      <c r="B114" s="151"/>
      <c r="C114" s="151"/>
      <c r="D114" s="151"/>
      <c r="E114" s="151"/>
      <c r="F114" s="151"/>
      <c r="G114" s="151"/>
      <c r="H114" s="151"/>
      <c r="I114" s="151"/>
    </row>
    <row r="115" spans="2:9">
      <c r="B115" s="151"/>
      <c r="C115" s="151"/>
      <c r="D115" s="151"/>
      <c r="E115" s="151"/>
      <c r="F115" s="151"/>
      <c r="G115" s="151"/>
      <c r="H115" s="151"/>
      <c r="I115" s="151"/>
    </row>
    <row r="116" spans="2:9">
      <c r="B116" s="151"/>
      <c r="C116" s="151"/>
      <c r="D116" s="151"/>
      <c r="E116" s="151"/>
      <c r="F116" s="151"/>
      <c r="G116" s="151"/>
      <c r="H116" s="151"/>
      <c r="I116" s="151"/>
    </row>
    <row r="117" spans="2:9">
      <c r="B117" s="151"/>
      <c r="C117" s="151"/>
      <c r="D117" s="151"/>
      <c r="E117" s="151"/>
      <c r="F117" s="151"/>
      <c r="G117" s="151"/>
      <c r="H117" s="151"/>
      <c r="I117" s="151"/>
    </row>
    <row r="118" spans="2:9">
      <c r="B118" s="151"/>
      <c r="C118" s="151"/>
      <c r="D118" s="151"/>
      <c r="E118" s="151"/>
      <c r="F118" s="151"/>
      <c r="G118" s="151"/>
      <c r="H118" s="151"/>
      <c r="I118" s="151"/>
    </row>
    <row r="119" spans="2:9">
      <c r="B119" s="151"/>
      <c r="C119" s="151"/>
      <c r="D119" s="151"/>
      <c r="E119" s="151"/>
      <c r="F119" s="151"/>
      <c r="G119" s="151"/>
      <c r="H119" s="151"/>
      <c r="I119" s="151"/>
    </row>
    <row r="120" spans="2:9">
      <c r="B120" s="151"/>
      <c r="C120" s="151"/>
      <c r="D120" s="151"/>
      <c r="E120" s="151"/>
      <c r="F120" s="151"/>
      <c r="G120" s="151"/>
      <c r="H120" s="151"/>
      <c r="I120" s="151"/>
    </row>
    <row r="121" spans="2:9">
      <c r="B121" s="151"/>
      <c r="C121" s="151"/>
      <c r="D121" s="151"/>
      <c r="E121" s="151"/>
      <c r="F121" s="151"/>
      <c r="G121" s="151"/>
      <c r="H121" s="151"/>
      <c r="I121" s="151"/>
    </row>
    <row r="122" spans="2:9">
      <c r="B122" s="151"/>
      <c r="C122" s="151"/>
      <c r="D122" s="151"/>
      <c r="E122" s="151"/>
      <c r="F122" s="151"/>
      <c r="G122" s="151"/>
      <c r="H122" s="151"/>
      <c r="I122" s="151"/>
    </row>
    <row r="123" spans="2:9">
      <c r="B123" s="151"/>
      <c r="C123" s="151"/>
      <c r="D123" s="151"/>
      <c r="E123" s="151"/>
      <c r="F123" s="151"/>
      <c r="G123" s="151"/>
      <c r="H123" s="151"/>
      <c r="I123" s="151"/>
    </row>
    <row r="124" spans="2:9">
      <c r="B124" s="151"/>
      <c r="C124" s="151"/>
      <c r="D124" s="151"/>
      <c r="E124" s="151"/>
      <c r="F124" s="151"/>
      <c r="G124" s="151"/>
      <c r="H124" s="151"/>
      <c r="I124" s="151"/>
    </row>
    <row r="125" spans="2:9">
      <c r="B125" s="151"/>
      <c r="C125" s="151"/>
      <c r="D125" s="151"/>
      <c r="E125" s="151"/>
      <c r="F125" s="151"/>
      <c r="G125" s="151"/>
      <c r="H125" s="151"/>
      <c r="I125" s="151"/>
    </row>
    <row r="126" spans="2:9">
      <c r="B126" s="151"/>
      <c r="C126" s="151"/>
      <c r="D126" s="151"/>
      <c r="E126" s="151"/>
      <c r="F126" s="151"/>
      <c r="G126" s="151"/>
      <c r="H126" s="151"/>
      <c r="I126" s="151"/>
    </row>
  </sheetData>
  <mergeCells count="13">
    <mergeCell ref="B12:M12"/>
    <mergeCell ref="N12:Y12"/>
    <mergeCell ref="B42:M42"/>
    <mergeCell ref="N42:Y42"/>
    <mergeCell ref="B44:M44"/>
    <mergeCell ref="N44:Y44"/>
    <mergeCell ref="B10:M10"/>
    <mergeCell ref="N10:Y10"/>
    <mergeCell ref="K5:T5"/>
    <mergeCell ref="B6:M6"/>
    <mergeCell ref="N6:Y6"/>
    <mergeCell ref="B8:M8"/>
    <mergeCell ref="N8:Y8"/>
  </mergeCells>
  <printOptions horizontalCentered="1"/>
  <pageMargins left="0.39370078740157483" right="0.39370078740157483" top="0.59055118110236227" bottom="0.59055118110236227" header="0.39370078740157483" footer="0.39370078740157483"/>
  <pageSetup paperSize="9" scale="52" fitToWidth="2" orientation="portrait" r:id="rId1"/>
  <headerFooter alignWithMargins="0">
    <oddHeader>&amp;C&amp;"Helvetica,Fett"&amp;12 2010</oddHeader>
    <oddFooter>&amp;C&amp;"Helvetica,Standard" Eidg. Steuerverwaltung  -  Administration fédérale des contributions  -  Amministrazione federale delle contribuzioni&amp;R48 - 49</oddFooter>
  </headerFooter>
  <colBreaks count="1" manualBreakCount="1">
    <brk id="13" max="72" man="1"/>
  </colBreaks>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75">
    <tabColor indexed="43"/>
  </sheetPr>
  <dimension ref="A1:K68"/>
  <sheetViews>
    <sheetView zoomScale="75" workbookViewId="0">
      <selection sqref="A1:B1"/>
    </sheetView>
  </sheetViews>
  <sheetFormatPr baseColWidth="10" defaultColWidth="11.44140625" defaultRowHeight="15"/>
  <cols>
    <col min="1" max="1" width="27.88671875" style="626" customWidth="1"/>
    <col min="2" max="2" width="26.6640625" style="626" customWidth="1"/>
    <col min="3" max="3" width="23.88671875" style="626" customWidth="1"/>
    <col min="4" max="4" width="26.5546875" style="626" customWidth="1"/>
    <col min="5" max="5" width="26.6640625" style="626" customWidth="1"/>
    <col min="6" max="6" width="17.5546875" style="626" customWidth="1"/>
    <col min="7" max="16384" width="11.44140625" style="626"/>
  </cols>
  <sheetData>
    <row r="1" spans="1:11" ht="34.5" customHeight="1">
      <c r="A1" s="961" t="s">
        <v>319</v>
      </c>
      <c r="B1" s="961"/>
      <c r="C1" s="757"/>
      <c r="D1" s="961"/>
      <c r="E1" s="961"/>
      <c r="F1" s="758"/>
    </row>
    <row r="4" spans="1:11">
      <c r="A4" s="506" t="s">
        <v>357</v>
      </c>
    </row>
    <row r="6" spans="1:11" ht="15.6">
      <c r="A6" s="759" t="s">
        <v>299</v>
      </c>
      <c r="D6" s="759"/>
    </row>
    <row r="7" spans="1:11" ht="15.6">
      <c r="A7" s="759"/>
      <c r="B7" s="759"/>
      <c r="D7" s="759"/>
    </row>
    <row r="9" spans="1:11">
      <c r="A9" s="626" t="s">
        <v>150</v>
      </c>
    </row>
    <row r="11" spans="1:11" ht="15.6">
      <c r="A11" s="626" t="s">
        <v>300</v>
      </c>
    </row>
    <row r="12" spans="1:11" ht="27" customHeight="1">
      <c r="A12" s="783" t="s">
        <v>320</v>
      </c>
      <c r="B12" s="622"/>
      <c r="D12" s="960"/>
      <c r="E12" s="960"/>
    </row>
    <row r="13" spans="1:11">
      <c r="A13" s="622"/>
      <c r="B13" s="622"/>
      <c r="D13" s="622"/>
    </row>
    <row r="14" spans="1:11">
      <c r="A14" s="626" t="s">
        <v>370</v>
      </c>
    </row>
    <row r="15" spans="1:11">
      <c r="J15" s="506"/>
      <c r="K15" s="506"/>
    </row>
    <row r="16" spans="1:11">
      <c r="A16" s="506" t="s">
        <v>240</v>
      </c>
      <c r="J16" s="506"/>
      <c r="K16" s="506"/>
    </row>
    <row r="17" spans="1:11">
      <c r="J17" s="506"/>
      <c r="K17" s="506"/>
    </row>
    <row r="18" spans="1:11">
      <c r="A18" s="626" t="s">
        <v>299</v>
      </c>
      <c r="C18" s="760" t="s">
        <v>250</v>
      </c>
      <c r="J18" s="729"/>
      <c r="K18" s="729"/>
    </row>
    <row r="19" spans="1:11">
      <c r="C19" s="760"/>
      <c r="J19" s="506"/>
      <c r="K19" s="506"/>
    </row>
    <row r="20" spans="1:11">
      <c r="A20" s="626" t="s">
        <v>301</v>
      </c>
      <c r="C20" s="760" t="s">
        <v>250</v>
      </c>
      <c r="J20" s="506"/>
      <c r="K20" s="506"/>
    </row>
    <row r="21" spans="1:11">
      <c r="C21" s="760"/>
      <c r="J21" s="720"/>
      <c r="K21" s="506"/>
    </row>
    <row r="22" spans="1:11" ht="15.6">
      <c r="A22" s="531" t="s">
        <v>302</v>
      </c>
      <c r="C22" s="760" t="s">
        <v>347</v>
      </c>
      <c r="D22" s="761"/>
      <c r="J22" s="519"/>
      <c r="K22" s="506"/>
    </row>
    <row r="23" spans="1:11">
      <c r="C23" s="760"/>
      <c r="J23" s="720"/>
      <c r="K23" s="507"/>
    </row>
    <row r="24" spans="1:11">
      <c r="A24" s="519" t="s">
        <v>246</v>
      </c>
      <c r="B24" s="662">
        <v>1</v>
      </c>
      <c r="C24" s="760" t="s">
        <v>348</v>
      </c>
      <c r="E24" s="662"/>
      <c r="J24" s="720"/>
      <c r="K24" s="506"/>
    </row>
    <row r="25" spans="1:11">
      <c r="A25" s="519" t="s">
        <v>225</v>
      </c>
      <c r="B25" s="662">
        <v>1.19</v>
      </c>
      <c r="C25" s="760" t="s">
        <v>349</v>
      </c>
      <c r="E25" s="662"/>
      <c r="J25" s="720"/>
      <c r="K25" s="506"/>
    </row>
    <row r="26" spans="1:11">
      <c r="A26" s="519" t="s">
        <v>226</v>
      </c>
      <c r="B26" s="662">
        <v>0.1</v>
      </c>
      <c r="C26" s="760" t="s">
        <v>353</v>
      </c>
      <c r="E26" s="662"/>
      <c r="J26" s="519"/>
      <c r="K26" s="506"/>
    </row>
    <row r="27" spans="1:11" ht="5.25" customHeight="1">
      <c r="B27" s="662"/>
      <c r="C27" s="762"/>
      <c r="F27" s="662"/>
      <c r="J27" s="519"/>
      <c r="K27" s="506"/>
    </row>
    <row r="28" spans="1:11">
      <c r="B28" s="662"/>
      <c r="C28" s="763"/>
      <c r="F28" s="662"/>
      <c r="J28" s="519"/>
      <c r="K28" s="506"/>
    </row>
    <row r="29" spans="1:11" ht="15.6">
      <c r="A29" s="757" t="s">
        <v>294</v>
      </c>
      <c r="B29" s="757"/>
      <c r="C29" s="764" t="s">
        <v>354</v>
      </c>
      <c r="J29" s="531"/>
      <c r="K29" s="532"/>
    </row>
    <row r="30" spans="1:11" ht="6.75" customHeight="1">
      <c r="C30" s="765"/>
      <c r="J30" s="519"/>
      <c r="K30" s="506"/>
    </row>
    <row r="31" spans="1:11">
      <c r="J31" s="519"/>
      <c r="K31" s="506"/>
    </row>
    <row r="32" spans="1:11">
      <c r="J32" s="519"/>
      <c r="K32" s="506"/>
    </row>
    <row r="33" spans="1:11" ht="15.6">
      <c r="A33" s="543" t="s">
        <v>230</v>
      </c>
      <c r="J33" s="519"/>
      <c r="K33" s="506"/>
    </row>
    <row r="34" spans="1:11" ht="24.75" customHeight="1">
      <c r="A34" s="783" t="s">
        <v>321</v>
      </c>
      <c r="D34" s="960"/>
      <c r="E34" s="960"/>
      <c r="F34" s="960"/>
      <c r="J34" s="519"/>
      <c r="K34" s="506"/>
    </row>
    <row r="35" spans="1:11">
      <c r="J35" s="519"/>
      <c r="K35" s="506"/>
    </row>
    <row r="37" spans="1:11" ht="17.399999999999999">
      <c r="A37" s="627">
        <v>25</v>
      </c>
      <c r="B37" s="957" t="s">
        <v>306</v>
      </c>
      <c r="C37" s="958"/>
      <c r="D37" s="958"/>
      <c r="E37" s="766" t="s">
        <v>307</v>
      </c>
    </row>
    <row r="38" spans="1:11">
      <c r="A38" s="626" t="s">
        <v>72</v>
      </c>
      <c r="B38" s="767" t="s">
        <v>69</v>
      </c>
      <c r="C38" s="957" t="s">
        <v>303</v>
      </c>
      <c r="D38" s="959"/>
      <c r="E38" s="768"/>
    </row>
    <row r="39" spans="1:11">
      <c r="B39" s="769"/>
      <c r="C39" s="767" t="s">
        <v>304</v>
      </c>
      <c r="D39" s="770" t="s">
        <v>308</v>
      </c>
      <c r="E39" s="768"/>
    </row>
    <row r="40" spans="1:11">
      <c r="B40" s="769"/>
      <c r="C40" s="769" t="s">
        <v>279</v>
      </c>
      <c r="D40" s="771" t="s">
        <v>279</v>
      </c>
      <c r="E40" s="768"/>
    </row>
    <row r="41" spans="1:11">
      <c r="A41" s="626" t="s">
        <v>66</v>
      </c>
      <c r="B41" s="772">
        <v>78000</v>
      </c>
      <c r="C41" s="772">
        <v>155000</v>
      </c>
      <c r="D41" s="772">
        <v>155000</v>
      </c>
      <c r="E41" s="772">
        <v>155000</v>
      </c>
    </row>
    <row r="42" spans="1:11">
      <c r="A42" s="626" t="s">
        <v>67</v>
      </c>
      <c r="B42" s="773">
        <v>97000</v>
      </c>
      <c r="C42" s="773">
        <v>115000</v>
      </c>
      <c r="D42" s="773">
        <v>151000</v>
      </c>
      <c r="E42" s="773">
        <v>115000</v>
      </c>
    </row>
    <row r="43" spans="1:11">
      <c r="A43" s="626" t="s">
        <v>68</v>
      </c>
      <c r="B43" s="773">
        <v>51000</v>
      </c>
      <c r="C43" s="773">
        <v>101000</v>
      </c>
      <c r="D43" s="773">
        <v>121000</v>
      </c>
      <c r="E43" s="773">
        <v>101000</v>
      </c>
    </row>
    <row r="44" spans="1:11">
      <c r="A44" s="626" t="s">
        <v>10</v>
      </c>
      <c r="B44" s="773">
        <v>101600</v>
      </c>
      <c r="C44" s="773">
        <v>202100</v>
      </c>
      <c r="D44" s="773">
        <v>262500</v>
      </c>
      <c r="E44" s="773">
        <v>202100</v>
      </c>
    </row>
    <row r="45" spans="1:11">
      <c r="A45" s="626" t="s">
        <v>13</v>
      </c>
      <c r="B45" s="773">
        <v>126000</v>
      </c>
      <c r="C45" s="773">
        <v>251000</v>
      </c>
      <c r="D45" s="773">
        <v>311000</v>
      </c>
      <c r="E45" s="773">
        <v>251000</v>
      </c>
    </row>
    <row r="46" spans="1:11">
      <c r="A46" s="626" t="s">
        <v>16</v>
      </c>
      <c r="B46" s="773">
        <v>26000</v>
      </c>
      <c r="C46" s="773">
        <v>51000</v>
      </c>
      <c r="D46" s="773">
        <v>71000</v>
      </c>
      <c r="E46" s="773">
        <v>51000</v>
      </c>
    </row>
    <row r="47" spans="1:11">
      <c r="A47" s="626" t="s">
        <v>19</v>
      </c>
      <c r="B47" s="773">
        <v>36000</v>
      </c>
      <c r="C47" s="773">
        <v>71000</v>
      </c>
      <c r="D47" s="773">
        <v>101000</v>
      </c>
      <c r="E47" s="773">
        <v>71000</v>
      </c>
    </row>
    <row r="48" spans="1:11">
      <c r="A48" s="626" t="s">
        <v>21</v>
      </c>
      <c r="B48" s="773">
        <v>76000</v>
      </c>
      <c r="C48" s="773">
        <v>151000</v>
      </c>
      <c r="D48" s="773">
        <v>201000</v>
      </c>
      <c r="E48" s="773">
        <v>151000</v>
      </c>
    </row>
    <row r="49" spans="1:5">
      <c r="A49" s="626" t="s">
        <v>23</v>
      </c>
      <c r="B49" s="773">
        <v>102000</v>
      </c>
      <c r="C49" s="773">
        <v>203000</v>
      </c>
      <c r="D49" s="773">
        <v>203000</v>
      </c>
      <c r="E49" s="773">
        <v>203000</v>
      </c>
    </row>
    <row r="50" spans="1:5">
      <c r="A50" s="626" t="s">
        <v>3</v>
      </c>
      <c r="B50" s="773">
        <v>55100</v>
      </c>
      <c r="C50" s="773">
        <v>105100</v>
      </c>
      <c r="D50" s="773">
        <v>105100</v>
      </c>
      <c r="E50" s="773">
        <v>105100</v>
      </c>
    </row>
    <row r="51" spans="1:5">
      <c r="A51" s="626" t="s">
        <v>6</v>
      </c>
      <c r="B51" s="773">
        <v>60500</v>
      </c>
      <c r="C51" s="773">
        <v>100500</v>
      </c>
      <c r="D51" s="773">
        <v>140500</v>
      </c>
      <c r="E51" s="773">
        <v>100500</v>
      </c>
    </row>
    <row r="52" spans="1:5">
      <c r="A52" s="626" t="s">
        <v>8</v>
      </c>
      <c r="B52" s="773">
        <v>76000</v>
      </c>
      <c r="C52" s="773">
        <v>151000</v>
      </c>
      <c r="D52" s="773">
        <v>181000</v>
      </c>
      <c r="E52" s="773">
        <v>151000</v>
      </c>
    </row>
    <row r="53" spans="1:5">
      <c r="A53" s="626" t="s">
        <v>11</v>
      </c>
      <c r="B53" s="773">
        <v>86000</v>
      </c>
      <c r="C53" s="773">
        <v>161000</v>
      </c>
      <c r="D53" s="773">
        <v>161000</v>
      </c>
      <c r="E53" s="773">
        <v>161000</v>
      </c>
    </row>
    <row r="54" spans="1:5">
      <c r="A54" s="626" t="s">
        <v>14</v>
      </c>
      <c r="B54" s="773">
        <v>51000</v>
      </c>
      <c r="C54" s="773">
        <v>101000</v>
      </c>
      <c r="D54" s="773">
        <v>161000</v>
      </c>
      <c r="E54" s="773">
        <v>101000</v>
      </c>
    </row>
    <row r="55" spans="1:5">
      <c r="A55" s="626" t="s">
        <v>17</v>
      </c>
      <c r="B55" s="773">
        <v>76000</v>
      </c>
      <c r="C55" s="773">
        <v>151000</v>
      </c>
      <c r="D55" s="773">
        <v>201000</v>
      </c>
      <c r="E55" s="773">
        <v>151000</v>
      </c>
    </row>
    <row r="56" spans="1:5">
      <c r="A56" s="626" t="s">
        <v>20</v>
      </c>
      <c r="B56" s="773">
        <v>51000</v>
      </c>
      <c r="C56" s="773">
        <v>101000</v>
      </c>
      <c r="D56" s="773">
        <v>141000</v>
      </c>
      <c r="E56" s="773">
        <v>101000</v>
      </c>
    </row>
    <row r="57" spans="1:5">
      <c r="A57" s="626" t="s">
        <v>73</v>
      </c>
      <c r="B57" s="773">
        <v>76000</v>
      </c>
      <c r="C57" s="773">
        <v>151000</v>
      </c>
      <c r="D57" s="773">
        <v>191000</v>
      </c>
      <c r="E57" s="773">
        <v>151000</v>
      </c>
    </row>
    <row r="58" spans="1:5">
      <c r="A58" s="626" t="s">
        <v>24</v>
      </c>
      <c r="B58" s="773">
        <v>64000</v>
      </c>
      <c r="C58" s="773">
        <v>127000</v>
      </c>
      <c r="D58" s="773">
        <v>177000</v>
      </c>
      <c r="E58" s="773">
        <v>127000</v>
      </c>
    </row>
    <row r="59" spans="1:5">
      <c r="A59" s="626" t="s">
        <v>5</v>
      </c>
      <c r="B59" s="773">
        <v>101000</v>
      </c>
      <c r="C59" s="773">
        <v>201000</v>
      </c>
      <c r="D59" s="773">
        <v>225000</v>
      </c>
      <c r="E59" s="773">
        <v>201000</v>
      </c>
    </row>
    <row r="60" spans="1:5">
      <c r="A60" s="626" t="s">
        <v>7</v>
      </c>
      <c r="B60" s="773">
        <v>127259.72727272726</v>
      </c>
      <c r="C60" s="773">
        <v>227259.72727272726</v>
      </c>
      <c r="D60" s="773">
        <v>427259.72727272729</v>
      </c>
      <c r="E60" s="773">
        <v>227259.72727272726</v>
      </c>
    </row>
    <row r="61" spans="1:5">
      <c r="A61" s="626" t="s">
        <v>9</v>
      </c>
      <c r="B61" s="773">
        <v>201000</v>
      </c>
      <c r="C61" s="773">
        <v>261000</v>
      </c>
      <c r="D61" s="773">
        <v>321000</v>
      </c>
      <c r="E61" s="773">
        <v>261000</v>
      </c>
    </row>
    <row r="62" spans="1:5">
      <c r="A62" s="626" t="s">
        <v>12</v>
      </c>
      <c r="B62" s="773">
        <v>57000</v>
      </c>
      <c r="C62" s="773">
        <v>113000</v>
      </c>
      <c r="D62" s="773">
        <v>113000</v>
      </c>
      <c r="E62" s="773">
        <v>113000</v>
      </c>
    </row>
    <row r="63" spans="1:5">
      <c r="A63" s="626" t="s">
        <v>15</v>
      </c>
      <c r="B63" s="773">
        <v>31000</v>
      </c>
      <c r="C63" s="773">
        <v>61000</v>
      </c>
      <c r="D63" s="773">
        <v>61000</v>
      </c>
      <c r="E63" s="773">
        <v>61000</v>
      </c>
    </row>
    <row r="64" spans="1:5">
      <c r="A64" s="626" t="s">
        <v>18</v>
      </c>
      <c r="B64" s="773">
        <v>51000</v>
      </c>
      <c r="C64" s="773">
        <v>93000.090909090912</v>
      </c>
      <c r="D64" s="773">
        <v>93000.090909090912</v>
      </c>
      <c r="E64" s="773">
        <v>93000.090909090912</v>
      </c>
    </row>
    <row r="65" spans="1:5">
      <c r="A65" s="626" t="s">
        <v>74</v>
      </c>
      <c r="B65" s="773">
        <v>82854</v>
      </c>
      <c r="C65" s="773">
        <v>165693</v>
      </c>
      <c r="D65" s="773">
        <v>248533</v>
      </c>
      <c r="E65" s="773">
        <v>165693</v>
      </c>
    </row>
    <row r="66" spans="1:5">
      <c r="A66" s="626" t="s">
        <v>22</v>
      </c>
      <c r="B66" s="773">
        <v>80500</v>
      </c>
      <c r="C66" s="773">
        <v>107000</v>
      </c>
      <c r="D66" s="773">
        <v>160000</v>
      </c>
      <c r="E66" s="773">
        <v>161000</v>
      </c>
    </row>
    <row r="68" spans="1:5">
      <c r="A68" s="626" t="s">
        <v>305</v>
      </c>
    </row>
  </sheetData>
  <mergeCells count="6">
    <mergeCell ref="B37:D37"/>
    <mergeCell ref="C38:D38"/>
    <mergeCell ref="D12:E12"/>
    <mergeCell ref="D1:E1"/>
    <mergeCell ref="D34:F34"/>
    <mergeCell ref="A1:B1"/>
  </mergeCells>
  <phoneticPr fontId="44" type="noConversion"/>
  <printOptions horizontalCentered="1"/>
  <pageMargins left="0.39370078740157483" right="0.39370078740157483" top="0.59055118110236227" bottom="0.59055118110236227" header="0.39370078740157483" footer="0.39370078740157483"/>
  <pageSetup paperSize="9" scale="64" orientation="portrait" r:id="rId1"/>
  <headerFooter alignWithMargins="0">
    <oddHeader>&amp;C&amp;"Helvetica,Fett"&amp;12 2010</oddHeader>
    <oddFooter>&amp;L50&amp;C&amp;"Helvetica,Standard" Eidg. Steuerverwaltung  -  Administration fédérale des contributions  -  Amministrazione federale delle contribuzioni</odd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25"/>
  <dimension ref="A1:O55"/>
  <sheetViews>
    <sheetView zoomScale="60" zoomScaleNormal="60" workbookViewId="0"/>
  </sheetViews>
  <sheetFormatPr baseColWidth="10" defaultColWidth="10.33203125" defaultRowHeight="13.2"/>
  <cols>
    <col min="1" max="1" width="31" style="177" customWidth="1"/>
    <col min="2" max="7" width="10.109375" style="177" customWidth="1"/>
    <col min="8" max="8" width="13.33203125" style="177" bestFit="1" customWidth="1"/>
    <col min="9" max="14" width="10.109375" style="177" customWidth="1"/>
    <col min="15" max="21" width="12.6640625" style="177" customWidth="1"/>
    <col min="22" max="16384" width="10.33203125" style="177"/>
  </cols>
  <sheetData>
    <row r="1" spans="1:15" ht="18.899999999999999" customHeight="1">
      <c r="A1" s="483" t="s">
        <v>116</v>
      </c>
      <c r="B1" s="483"/>
      <c r="C1" s="483"/>
      <c r="D1" s="483"/>
      <c r="E1" s="483"/>
      <c r="F1" s="483"/>
      <c r="G1" s="483"/>
      <c r="H1" s="483"/>
      <c r="I1" s="483"/>
      <c r="J1" s="483"/>
      <c r="K1" s="484"/>
      <c r="L1" s="484"/>
      <c r="M1" s="484"/>
      <c r="N1" s="484"/>
    </row>
    <row r="2" spans="1:15" ht="18.899999999999999" customHeight="1">
      <c r="A2" s="484"/>
      <c r="B2" s="483"/>
      <c r="C2" s="483"/>
      <c r="D2" s="483"/>
      <c r="E2" s="483"/>
      <c r="F2" s="483"/>
      <c r="G2" s="483"/>
      <c r="H2" s="483"/>
      <c r="I2" s="483"/>
      <c r="J2" s="483"/>
      <c r="K2" s="484"/>
      <c r="L2" s="484"/>
      <c r="M2" s="484"/>
      <c r="N2" s="484"/>
    </row>
    <row r="3" spans="1:15" ht="18.899999999999999" customHeight="1">
      <c r="A3" s="965" t="s">
        <v>202</v>
      </c>
      <c r="B3" s="965"/>
      <c r="C3" s="965"/>
      <c r="D3" s="965"/>
      <c r="E3" s="965"/>
      <c r="F3" s="965"/>
      <c r="G3" s="965"/>
      <c r="H3" s="965"/>
      <c r="I3" s="965"/>
      <c r="J3" s="965"/>
      <c r="K3" s="965"/>
      <c r="L3" s="965"/>
      <c r="M3" s="965"/>
      <c r="N3" s="965"/>
      <c r="O3" s="340"/>
    </row>
    <row r="4" spans="1:15" ht="18.899999999999999" customHeight="1">
      <c r="A4" s="965"/>
      <c r="B4" s="965"/>
      <c r="C4" s="965"/>
      <c r="D4" s="965"/>
      <c r="E4" s="965"/>
      <c r="F4" s="965"/>
      <c r="G4" s="965"/>
      <c r="H4" s="965"/>
      <c r="I4" s="965"/>
      <c r="J4" s="965"/>
      <c r="K4" s="965"/>
      <c r="L4" s="965"/>
      <c r="M4" s="965"/>
      <c r="N4" s="965"/>
      <c r="O4" s="340"/>
    </row>
    <row r="5" spans="1:15" ht="18.899999999999999" customHeight="1"/>
    <row r="6" spans="1:15" ht="18.899999999999999" customHeight="1">
      <c r="A6" s="178" t="str">
        <f>'Page 9'!$A$3</f>
        <v>Marginal tax burden in the cantonal capitals</v>
      </c>
    </row>
    <row r="7" spans="1:15" ht="18.899999999999999" customHeight="1">
      <c r="A7" s="178"/>
    </row>
    <row r="8" spans="1:15" ht="18.899999999999999" customHeight="1"/>
    <row r="9" spans="1:15" ht="18.899999999999999" customHeight="1" thickBot="1"/>
    <row r="10" spans="1:15" ht="18.899999999999999" customHeight="1" thickBot="1">
      <c r="A10" s="179">
        <v>26</v>
      </c>
      <c r="B10" s="962" t="s">
        <v>113</v>
      </c>
      <c r="C10" s="963"/>
      <c r="D10" s="963"/>
      <c r="E10" s="963"/>
      <c r="F10" s="963"/>
      <c r="G10" s="963"/>
      <c r="H10" s="963"/>
      <c r="I10" s="963"/>
      <c r="J10" s="963"/>
      <c r="K10" s="963"/>
      <c r="L10" s="963"/>
      <c r="M10" s="963"/>
      <c r="N10" s="964"/>
    </row>
    <row r="11" spans="1:15" ht="18.899999999999999" customHeight="1">
      <c r="A11" s="23" t="str">
        <f>'Pages 10-11'!$A$6</f>
        <v>Cantonal capitals</v>
      </c>
      <c r="B11" s="187">
        <v>50</v>
      </c>
      <c r="C11" s="187">
        <v>75</v>
      </c>
      <c r="D11" s="187">
        <v>100</v>
      </c>
      <c r="E11" s="187">
        <v>150</v>
      </c>
      <c r="F11" s="187">
        <v>200</v>
      </c>
      <c r="G11" s="187">
        <v>250</v>
      </c>
      <c r="H11" s="187">
        <v>300</v>
      </c>
      <c r="I11" s="187">
        <v>400</v>
      </c>
      <c r="J11" s="187">
        <v>500</v>
      </c>
      <c r="K11" s="187">
        <v>600</v>
      </c>
      <c r="L11" s="188">
        <v>800</v>
      </c>
      <c r="M11" s="188">
        <v>1000</v>
      </c>
      <c r="N11" s="188">
        <v>2000</v>
      </c>
    </row>
    <row r="12" spans="1:15" ht="18.899999999999999" customHeight="1">
      <c r="A12" s="19"/>
      <c r="B12" s="184" t="s">
        <v>71</v>
      </c>
      <c r="C12" s="184" t="s">
        <v>71</v>
      </c>
      <c r="D12" s="184" t="s">
        <v>71</v>
      </c>
      <c r="E12" s="184" t="s">
        <v>71</v>
      </c>
      <c r="F12" s="184" t="s">
        <v>71</v>
      </c>
      <c r="G12" s="184" t="s">
        <v>71</v>
      </c>
      <c r="H12" s="184" t="s">
        <v>71</v>
      </c>
      <c r="I12" s="184" t="s">
        <v>71</v>
      </c>
      <c r="J12" s="184" t="s">
        <v>71</v>
      </c>
      <c r="K12" s="184" t="s">
        <v>71</v>
      </c>
      <c r="L12" s="184" t="s">
        <v>71</v>
      </c>
      <c r="M12" s="184" t="s">
        <v>71</v>
      </c>
      <c r="N12" s="184" t="s">
        <v>71</v>
      </c>
    </row>
    <row r="13" spans="1:15" ht="18.899999999999999" customHeight="1">
      <c r="A13" s="23" t="str">
        <f>'Pages 10-11'!$A$7</f>
        <v>Confederation</v>
      </c>
      <c r="B13" s="185">
        <v>75</v>
      </c>
      <c r="C13" s="185">
        <v>100</v>
      </c>
      <c r="D13" s="185">
        <v>150</v>
      </c>
      <c r="E13" s="185">
        <v>200</v>
      </c>
      <c r="F13" s="185">
        <v>250</v>
      </c>
      <c r="G13" s="185">
        <v>300</v>
      </c>
      <c r="H13" s="185">
        <v>400</v>
      </c>
      <c r="I13" s="185">
        <v>500</v>
      </c>
      <c r="J13" s="185">
        <v>600</v>
      </c>
      <c r="K13" s="185">
        <v>800</v>
      </c>
      <c r="L13" s="186">
        <v>1000</v>
      </c>
      <c r="M13" s="186">
        <v>2000</v>
      </c>
      <c r="N13" s="186">
        <v>5000</v>
      </c>
    </row>
    <row r="14" spans="1:15" ht="18.899999999999999" customHeight="1">
      <c r="A14" s="178"/>
      <c r="B14" s="180"/>
      <c r="C14" s="180"/>
      <c r="D14" s="180"/>
      <c r="E14" s="180"/>
      <c r="F14" s="180"/>
      <c r="G14" s="180"/>
      <c r="H14" s="180"/>
      <c r="I14" s="180"/>
      <c r="J14" s="180"/>
      <c r="K14" s="180"/>
      <c r="L14" s="181"/>
      <c r="M14" s="181"/>
      <c r="N14" s="181"/>
    </row>
    <row r="15" spans="1:15" ht="18.899999999999999" customHeight="1">
      <c r="A15" s="178"/>
      <c r="B15" s="822" t="str">
        <f>'Page 9'!B15:$N$15</f>
        <v xml:space="preserve">Marginal tax burden in o/o </v>
      </c>
      <c r="C15" s="823"/>
      <c r="D15" s="823"/>
      <c r="E15" s="823"/>
      <c r="F15" s="823"/>
      <c r="G15" s="823"/>
      <c r="H15" s="823"/>
      <c r="I15" s="823"/>
      <c r="J15" s="823"/>
      <c r="K15" s="823"/>
      <c r="L15" s="823"/>
      <c r="M15" s="823"/>
      <c r="N15" s="824"/>
    </row>
    <row r="16" spans="1:15" ht="18.899999999999999" customHeight="1">
      <c r="A16" s="24" t="str">
        <f>'Page 9'!$A$16</f>
        <v>Zurich</v>
      </c>
      <c r="B16" s="25">
        <f>('Pages 56-57'!C10-'Pages 56-57'!B10)/(B$13-B$11)</f>
        <v>0</v>
      </c>
      <c r="C16" s="25">
        <f>('Pages 56-57'!D10-'Pages 56-57'!C10)/(C$13-C$11)</f>
        <v>0</v>
      </c>
      <c r="D16" s="25">
        <f>('Pages 56-57'!E10-'Pages 56-57'!D10)/(D$13-D$11)</f>
        <v>0</v>
      </c>
      <c r="E16" s="25">
        <f>('Pages 56-57'!F10-'Pages 56-57'!E10)/(E$13-E$11)</f>
        <v>1.0529999999999999</v>
      </c>
      <c r="F16" s="25">
        <f>('Pages 56-57'!G10-'Pages 56-57'!F10)/(F$13-F$11)</f>
        <v>1.1450000000000002</v>
      </c>
      <c r="G16" s="25">
        <f>('Pages 56-57'!H10-'Pages 56-57'!G10)/(G$13-G$11)</f>
        <v>1.145</v>
      </c>
      <c r="H16" s="25">
        <v>1.3054999999999999</v>
      </c>
      <c r="I16" s="25">
        <v>2.2900000000000005</v>
      </c>
      <c r="J16" s="25">
        <v>2.2899999999999987</v>
      </c>
      <c r="K16" s="25">
        <v>2.4617500000000012</v>
      </c>
      <c r="L16" s="25">
        <v>3.4349999999999987</v>
      </c>
      <c r="M16" s="25">
        <v>4.1357499999999998</v>
      </c>
      <c r="N16" s="25">
        <v>6.2799333333333331</v>
      </c>
    </row>
    <row r="17" spans="1:14" ht="18.899999999999999" customHeight="1">
      <c r="A17" s="24" t="str">
        <f>'Page 9'!$A$17</f>
        <v>Berne</v>
      </c>
      <c r="B17" s="25">
        <f>('Pages 56-57'!C11-'Pages 56-57'!B11)/(B$13-B$11)</f>
        <v>0</v>
      </c>
      <c r="C17" s="25">
        <f>('Pages 56-57'!D11-'Pages 56-57'!C11)/(C$13-C$11)</f>
        <v>0</v>
      </c>
      <c r="D17" s="25">
        <f>('Pages 56-57'!E11-'Pages 56-57'!D11)/(D$13-D$11)</f>
        <v>5.3490000000000011</v>
      </c>
      <c r="E17" s="25">
        <f>('Pages 56-57'!F11-'Pages 56-57'!E11)/(E$13-E$11)</f>
        <v>3.3489999999999998</v>
      </c>
      <c r="F17" s="25">
        <f>('Pages 56-57'!G11-'Pages 56-57'!F11)/(F$13-F$11)</f>
        <v>3.5579999999999985</v>
      </c>
      <c r="G17" s="25">
        <f>('Pages 56-57'!H11-'Pages 56-57'!G11)/(G$13-G$11)</f>
        <v>3.8280000000000016</v>
      </c>
      <c r="H17" s="25">
        <v>3.8270000000000004</v>
      </c>
      <c r="I17" s="25">
        <v>4.3725000000000023</v>
      </c>
      <c r="J17" s="25">
        <v>4.7839999999999989</v>
      </c>
      <c r="K17" s="25">
        <v>4.7840000000000007</v>
      </c>
      <c r="L17" s="25">
        <v>5.7265000000000006</v>
      </c>
      <c r="M17" s="25">
        <v>6.057500000000001</v>
      </c>
      <c r="N17" s="25">
        <v>6.3278166666666653</v>
      </c>
    </row>
    <row r="18" spans="1:14" ht="18.899999999999999" customHeight="1">
      <c r="A18" s="24" t="str">
        <f>'Page 9'!$A$18</f>
        <v>Lucerne</v>
      </c>
      <c r="B18" s="25">
        <f>('Pages 56-57'!C12-'Pages 56-57'!B12)/(B$13-B$11)</f>
        <v>0</v>
      </c>
      <c r="C18" s="25">
        <f>('Pages 56-57'!D12-'Pages 56-57'!C12)/(C$13-C$11)</f>
        <v>0</v>
      </c>
      <c r="D18" s="25">
        <f>('Pages 56-57'!E12-'Pages 56-57'!D12)/(D$13-D$11)</f>
        <v>2.7760000000000002</v>
      </c>
      <c r="E18" s="25">
        <f>('Pages 56-57'!F12-'Pages 56-57'!E12)/(E$13-E$11)</f>
        <v>2.7739999999999996</v>
      </c>
      <c r="F18" s="25">
        <f>('Pages 56-57'!G12-'Pages 56-57'!F12)/(F$13-F$11)</f>
        <v>2.7760000000000002</v>
      </c>
      <c r="G18" s="25">
        <f>('Pages 56-57'!H12-'Pages 56-57'!G12)/(G$13-G$11)</f>
        <v>2.7739999999999996</v>
      </c>
      <c r="H18" s="25">
        <v>2.7749999999999999</v>
      </c>
      <c r="I18" s="25">
        <v>2.7749999999999999</v>
      </c>
      <c r="J18" s="25">
        <v>2.7749999999999999</v>
      </c>
      <c r="K18" s="25">
        <v>2.7749999999999999</v>
      </c>
      <c r="L18" s="25">
        <v>2.7749999999999999</v>
      </c>
      <c r="M18" s="25">
        <v>2.7749999999999999</v>
      </c>
      <c r="N18" s="25">
        <v>2.7749999999999999</v>
      </c>
    </row>
    <row r="19" spans="1:14" ht="18.899999999999999" customHeight="1">
      <c r="A19" s="24" t="str">
        <f>'Page 9'!$A$19</f>
        <v>Altdorf</v>
      </c>
      <c r="B19" s="25">
        <f>('Pages 56-57'!C13-'Pages 56-57'!B13)/(B$13-B$11)</f>
        <v>0</v>
      </c>
      <c r="C19" s="25">
        <f>('Pages 56-57'!D13-'Pages 56-57'!C13)/(C$13-C$11)</f>
        <v>0</v>
      </c>
      <c r="D19" s="25">
        <f>('Pages 56-57'!E13-'Pages 56-57'!D13)/(D$13-D$11)</f>
        <v>0</v>
      </c>
      <c r="E19" s="25">
        <f>('Pages 56-57'!F13-'Pages 56-57'!E13)/(E$13-E$11)</f>
        <v>0</v>
      </c>
      <c r="F19" s="25">
        <f>('Pages 56-57'!G13-'Pages 56-57'!F13)/(F$13-F$11)</f>
        <v>4.4619999999999997</v>
      </c>
      <c r="G19" s="25">
        <f>('Pages 56-57'!H13-'Pages 56-57'!G13)/(G$13-G$11)</f>
        <v>-0.05</v>
      </c>
      <c r="H19" s="25">
        <v>2.2309999999999999</v>
      </c>
      <c r="I19" s="25">
        <v>2.2309999999999999</v>
      </c>
      <c r="J19" s="25">
        <v>2.2310000000000003</v>
      </c>
      <c r="K19" s="25">
        <v>2.2309999999999999</v>
      </c>
      <c r="L19" s="25">
        <v>2.2310000000000003</v>
      </c>
      <c r="M19" s="25">
        <v>2.2309999999999999</v>
      </c>
      <c r="N19" s="25">
        <v>2.2309999999999999</v>
      </c>
    </row>
    <row r="20" spans="1:14" ht="18.899999999999999" customHeight="1">
      <c r="A20" s="24" t="str">
        <f>'Page 9'!$A$20</f>
        <v>Schwyz</v>
      </c>
      <c r="B20" s="25">
        <f>('Pages 56-57'!C14-'Pages 56-57'!B14)/(B$13-B$11)</f>
        <v>0</v>
      </c>
      <c r="C20" s="25">
        <f>('Pages 56-57'!D14-'Pages 56-57'!C14)/(C$13-C$11)</f>
        <v>0</v>
      </c>
      <c r="D20" s="25">
        <f>('Pages 56-57'!E14-'Pages 56-57'!D14)/(D$13-D$11)</f>
        <v>0</v>
      </c>
      <c r="E20" s="25">
        <f>('Pages 56-57'!F14-'Pages 56-57'!E14)/(E$13-E$11)</f>
        <v>0</v>
      </c>
      <c r="F20" s="25">
        <f>('Pages 56-57'!G14-'Pages 56-57'!F14)/(F$13-F$11)</f>
        <v>0</v>
      </c>
      <c r="G20" s="25">
        <f>('Pages 56-57'!H14-'Pages 56-57'!G14)/(G$13-G$11)</f>
        <v>2.54</v>
      </c>
      <c r="H20" s="25">
        <v>2.54</v>
      </c>
      <c r="I20" s="25">
        <v>2.54</v>
      </c>
      <c r="J20" s="25">
        <v>2.5299999999999998</v>
      </c>
      <c r="K20" s="25">
        <v>2.54</v>
      </c>
      <c r="L20" s="25">
        <v>2.54</v>
      </c>
      <c r="M20" s="25">
        <v>2.5379999999999998</v>
      </c>
      <c r="N20" s="25">
        <v>2.5379999999999998</v>
      </c>
    </row>
    <row r="21" spans="1:14" ht="18.899999999999999" customHeight="1">
      <c r="A21" s="24" t="str">
        <f>'Page 9'!$A$21</f>
        <v>Sarnen</v>
      </c>
      <c r="B21" s="25">
        <f>('Pages 56-57'!C15-'Pages 56-57'!B15)/(B$13-B$11)</f>
        <v>1.5319999999999998</v>
      </c>
      <c r="C21" s="25">
        <f>('Pages 56-57'!D15-'Pages 56-57'!C15)/(C$13-C$11)</f>
        <v>1.528</v>
      </c>
      <c r="D21" s="25">
        <f>('Pages 56-57'!E15-'Pages 56-57'!D15)/(D$13-D$11)</f>
        <v>1.53</v>
      </c>
      <c r="E21" s="25">
        <f>('Pages 56-57'!F15-'Pages 56-57'!E15)/(E$13-E$11)</f>
        <v>1.53</v>
      </c>
      <c r="F21" s="25">
        <f>('Pages 56-57'!G15-'Pages 56-57'!F15)/(F$13-F$11)</f>
        <v>1.53</v>
      </c>
      <c r="G21" s="25">
        <f>('Pages 56-57'!H15-'Pages 56-57'!G15)/(G$13-G$11)</f>
        <v>1.53</v>
      </c>
      <c r="H21" s="25">
        <v>1.53</v>
      </c>
      <c r="I21" s="25">
        <v>1.53</v>
      </c>
      <c r="J21" s="25">
        <v>1.53</v>
      </c>
      <c r="K21" s="25">
        <v>1.53</v>
      </c>
      <c r="L21" s="25">
        <v>1.53</v>
      </c>
      <c r="M21" s="25">
        <v>1.53</v>
      </c>
      <c r="N21" s="25">
        <v>1.53</v>
      </c>
    </row>
    <row r="22" spans="1:14" ht="18.899999999999999" customHeight="1">
      <c r="A22" s="24" t="str">
        <f>'Page 9'!$A$22</f>
        <v>Stans</v>
      </c>
      <c r="B22" s="25">
        <f>('Pages 56-57'!C16-'Pages 56-57'!B16)/(B$13-B$11)</f>
        <v>0.27400000000000002</v>
      </c>
      <c r="C22" s="25">
        <f>('Pages 56-57'!D16-'Pages 56-57'!C16)/(C$13-C$11)</f>
        <v>1.3660000000000003</v>
      </c>
      <c r="D22" s="25">
        <f>('Pages 56-57'!E16-'Pages 56-57'!D16)/(D$13-D$11)</f>
        <v>1.3639999999999999</v>
      </c>
      <c r="E22" s="25">
        <f>('Pages 56-57'!F16-'Pages 56-57'!E16)/(E$13-E$11)</f>
        <v>1.3659999999999999</v>
      </c>
      <c r="F22" s="25">
        <f>('Pages 56-57'!G16-'Pages 56-57'!F16)/(F$13-F$11)</f>
        <v>1.3639999999999999</v>
      </c>
      <c r="G22" s="25">
        <f>('Pages 56-57'!H16-'Pages 56-57'!G16)/(G$13-G$11)</f>
        <v>1.3660000000000003</v>
      </c>
      <c r="H22" s="25">
        <v>1.365</v>
      </c>
      <c r="I22" s="25">
        <v>1.3649999999999989</v>
      </c>
      <c r="J22" s="25">
        <v>1.3650000000000011</v>
      </c>
      <c r="K22" s="25">
        <v>1.3650000000000007</v>
      </c>
      <c r="L22" s="25">
        <v>1.3650000000000007</v>
      </c>
      <c r="M22" s="25">
        <v>1.3650000000000002</v>
      </c>
      <c r="N22" s="25">
        <v>1.3649999999999998</v>
      </c>
    </row>
    <row r="23" spans="1:14" ht="18.899999999999999" customHeight="1">
      <c r="A23" s="24" t="str">
        <f>'Page 9'!$A$23</f>
        <v>Glarus</v>
      </c>
      <c r="B23" s="25">
        <f>('Pages 56-57'!C17-'Pages 56-57'!B17)/(B$13-B$11)</f>
        <v>0</v>
      </c>
      <c r="C23" s="25">
        <f>('Pages 56-57'!D17-'Pages 56-57'!C17)/(C$13-C$11)</f>
        <v>0</v>
      </c>
      <c r="D23" s="25">
        <f>('Pages 56-57'!E17-'Pages 56-57'!D17)/(D$13-D$11)</f>
        <v>0</v>
      </c>
      <c r="E23" s="25">
        <f>('Pages 56-57'!F17-'Pages 56-57'!E17)/(E$13-E$11)</f>
        <v>3.81</v>
      </c>
      <c r="F23" s="25">
        <f>('Pages 56-57'!G17-'Pages 56-57'!F17)/(F$13-F$11)</f>
        <v>3.81</v>
      </c>
      <c r="G23" s="25">
        <f>('Pages 56-57'!H17-'Pages 56-57'!G17)/(G$13-G$11)</f>
        <v>3.81</v>
      </c>
      <c r="H23" s="25">
        <v>3.81</v>
      </c>
      <c r="I23" s="25">
        <v>3.81</v>
      </c>
      <c r="J23" s="25">
        <v>3.81</v>
      </c>
      <c r="K23" s="25">
        <v>3.81</v>
      </c>
      <c r="L23" s="25">
        <v>3.81</v>
      </c>
      <c r="M23" s="25">
        <v>3.81</v>
      </c>
      <c r="N23" s="25">
        <v>3.81</v>
      </c>
    </row>
    <row r="24" spans="1:14" ht="18.899999999999999" customHeight="1">
      <c r="A24" s="24" t="str">
        <f>'Page 9'!$A$24</f>
        <v>Zug</v>
      </c>
      <c r="B24" s="25">
        <f>('Pages 56-57'!C18-'Pages 56-57'!B18)/(B$13-B$11)</f>
        <v>0</v>
      </c>
      <c r="C24" s="25">
        <f>('Pages 56-57'!D18-'Pages 56-57'!C18)/(C$13-C$11)</f>
        <v>0</v>
      </c>
      <c r="D24" s="25">
        <f>('Pages 56-57'!E18-'Pages 56-57'!D18)/(D$13-D$11)</f>
        <v>0</v>
      </c>
      <c r="E24" s="25">
        <f>('Pages 56-57'!F18-'Pages 56-57'!E18)/(E$13-E$11)</f>
        <v>0</v>
      </c>
      <c r="F24" s="25">
        <f>('Pages 56-57'!G18-'Pages 56-57'!F18)/(F$13-F$11)</f>
        <v>0.71599999999999997</v>
      </c>
      <c r="G24" s="25">
        <f>('Pages 56-57'!H18-'Pages 56-57'!G18)/(G$13-G$11)</f>
        <v>0.74400000000000011</v>
      </c>
      <c r="H24" s="25">
        <v>0.99800000000000011</v>
      </c>
      <c r="I24" s="25">
        <v>1.49</v>
      </c>
      <c r="J24" s="25">
        <v>2.012</v>
      </c>
      <c r="K24" s="25">
        <v>2.63</v>
      </c>
      <c r="L24" s="25">
        <v>2.98</v>
      </c>
      <c r="M24" s="25">
        <v>2.98</v>
      </c>
      <c r="N24" s="25">
        <v>2.98</v>
      </c>
    </row>
    <row r="25" spans="1:14" ht="18.899999999999999" customHeight="1">
      <c r="A25" s="24" t="str">
        <f>'Page 9'!$A$25</f>
        <v>Fribourg</v>
      </c>
      <c r="B25" s="25">
        <f>('Pages 56-57'!C19-'Pages 56-57'!B19)/(B$13-B$11)</f>
        <v>0</v>
      </c>
      <c r="C25" s="25">
        <f>('Pages 56-57'!D19-'Pages 56-57'!C19)/(C$13-C$11)</f>
        <v>0</v>
      </c>
      <c r="D25" s="25">
        <f>('Pages 56-57'!E19-'Pages 56-57'!D19)/(D$13-D$11)</f>
        <v>7.5</v>
      </c>
      <c r="E25" s="25">
        <f>('Pages 56-57'!F19-'Pages 56-57'!E19)/(E$13-E$11)</f>
        <v>10.119999999999997</v>
      </c>
      <c r="F25" s="25">
        <f>('Pages 56-57'!G19-'Pages 56-57'!F19)/(F$13-F$11)</f>
        <v>6.5720000000000001</v>
      </c>
      <c r="G25" s="25">
        <f>('Pages 56-57'!H19-'Pages 56-57'!G19)/(G$13-G$11)</f>
        <v>4.8380000000000019</v>
      </c>
      <c r="H25" s="25">
        <v>5.6449999999999996</v>
      </c>
      <c r="I25" s="25">
        <v>6.0480000000000018</v>
      </c>
      <c r="J25" s="25">
        <v>7.6609999999999987</v>
      </c>
      <c r="K25" s="25">
        <v>7.2574999999999976</v>
      </c>
      <c r="L25" s="25">
        <v>8.0640000000000001</v>
      </c>
      <c r="M25" s="25">
        <v>6.8543999999999992</v>
      </c>
      <c r="N25" s="25">
        <v>6.6528</v>
      </c>
    </row>
    <row r="26" spans="1:14" ht="18.899999999999999" customHeight="1">
      <c r="A26" s="24" t="str">
        <f>'Page 9'!$A$26</f>
        <v>Solothurn</v>
      </c>
      <c r="B26" s="25">
        <f>('Pages 56-57'!C20-'Pages 56-57'!B20)/(B$13-B$11)</f>
        <v>0</v>
      </c>
      <c r="C26" s="25">
        <f>('Pages 56-57'!D20-'Pages 56-57'!C20)/(C$13-C$11)</f>
        <v>0</v>
      </c>
      <c r="D26" s="25">
        <f>('Pages 56-57'!E20-'Pages 56-57'!D20)/(D$13-D$11)</f>
        <v>1.8010000000000002</v>
      </c>
      <c r="E26" s="25">
        <f>('Pages 56-57'!F20-'Pages 56-57'!E20)/(E$13-E$11)</f>
        <v>2.3999999999999995</v>
      </c>
      <c r="F26" s="25">
        <f>('Pages 56-57'!G20-'Pages 56-57'!F20)/(F$13-F$11)</f>
        <v>2.9990000000000006</v>
      </c>
      <c r="G26" s="25">
        <f>('Pages 56-57'!H20-'Pages 56-57'!G20)/(G$13-G$11)</f>
        <v>2.4</v>
      </c>
      <c r="H26" s="25">
        <v>2.4</v>
      </c>
      <c r="I26" s="25">
        <v>2.4</v>
      </c>
      <c r="J26" s="25">
        <v>2.4</v>
      </c>
      <c r="K26" s="25">
        <v>2.4</v>
      </c>
      <c r="L26" s="25">
        <v>2.4</v>
      </c>
      <c r="M26" s="25">
        <v>2.4</v>
      </c>
      <c r="N26" s="25">
        <v>2.4</v>
      </c>
    </row>
    <row r="27" spans="1:14" ht="18.899999999999999" customHeight="1">
      <c r="A27" s="24" t="str">
        <f>'Page 9'!$A$27</f>
        <v>Basel</v>
      </c>
      <c r="B27" s="25">
        <f>('Pages 56-57'!C21-'Pages 56-57'!B21)/(B$13-B$11)</f>
        <v>0</v>
      </c>
      <c r="C27" s="25">
        <f>('Pages 56-57'!D21-'Pages 56-57'!C21)/(C$13-C$11)</f>
        <v>0</v>
      </c>
      <c r="D27" s="25">
        <f>('Pages 56-57'!E21-'Pages 56-57'!D21)/(D$13-D$11)</f>
        <v>0</v>
      </c>
      <c r="E27" s="25">
        <f>('Pages 56-57'!F21-'Pages 56-57'!E21)/(E$13-E$11)</f>
        <v>4.5</v>
      </c>
      <c r="F27" s="25">
        <f>('Pages 56-57'!G21-'Pages 56-57'!F21)/(F$13-F$11)</f>
        <v>4.5</v>
      </c>
      <c r="G27" s="25">
        <f>('Pages 56-57'!H21-'Pages 56-57'!G21)/(G$13-G$11)</f>
        <v>4.5</v>
      </c>
      <c r="H27" s="25">
        <v>4.5</v>
      </c>
      <c r="I27" s="25">
        <v>4.5</v>
      </c>
      <c r="J27" s="25">
        <v>5.6</v>
      </c>
      <c r="K27" s="25">
        <v>6.7</v>
      </c>
      <c r="L27" s="25">
        <v>6.7</v>
      </c>
      <c r="M27" s="25">
        <v>8.1950000000000003</v>
      </c>
      <c r="N27" s="25">
        <v>8.7166666666666668</v>
      </c>
    </row>
    <row r="28" spans="1:14" ht="18.899999999999999" customHeight="1">
      <c r="A28" s="24" t="str">
        <f>'Page 9'!$A$28</f>
        <v>Liestal</v>
      </c>
      <c r="B28" s="25">
        <f>('Pages 56-57'!C22-'Pages 56-57'!B22)/(B$13-B$11)</f>
        <v>0</v>
      </c>
      <c r="C28" s="25">
        <f>('Pages 56-57'!D22-'Pages 56-57'!C22)/(C$13-C$11)</f>
        <v>0</v>
      </c>
      <c r="D28" s="25">
        <f>('Pages 56-57'!E22-'Pages 56-57'!D22)/(D$13-D$11)</f>
        <v>0</v>
      </c>
      <c r="E28" s="25">
        <f>('Pages 56-57'!F22-'Pages 56-57'!E22)/(E$13-E$11)</f>
        <v>2.7274999999999996</v>
      </c>
      <c r="F28" s="25">
        <f>('Pages 56-57'!G22-'Pages 56-57'!F22)/(F$13-F$11)</f>
        <v>3.5525000000000007</v>
      </c>
      <c r="G28" s="25">
        <f>('Pages 56-57'!H22-'Pages 56-57'!G22)/(G$13-G$11)</f>
        <v>4.3775000000000004</v>
      </c>
      <c r="H28" s="25">
        <v>5.6149999999999975</v>
      </c>
      <c r="I28" s="25">
        <v>7.2650000000000023</v>
      </c>
      <c r="J28" s="25">
        <v>8.9149999999999991</v>
      </c>
      <c r="K28" s="25">
        <v>8.9768749999999997</v>
      </c>
      <c r="L28" s="25">
        <v>9.74</v>
      </c>
      <c r="M28" s="25">
        <v>8.5107499999999998</v>
      </c>
      <c r="N28" s="25">
        <v>8.09</v>
      </c>
    </row>
    <row r="29" spans="1:14" ht="18.899999999999999" customHeight="1">
      <c r="A29" s="24" t="str">
        <f>'Page 9'!$A$29</f>
        <v>Schaffhausen</v>
      </c>
      <c r="B29" s="25">
        <f>('Pages 56-57'!C23-'Pages 56-57'!B23)/(B$13-B$11)</f>
        <v>0</v>
      </c>
      <c r="C29" s="25">
        <f>('Pages 56-57'!D23-'Pages 56-57'!C23)/(C$13-C$11)</f>
        <v>0</v>
      </c>
      <c r="D29" s="25">
        <f>('Pages 56-57'!E23-'Pages 56-57'!D23)/(D$13-D$11)</f>
        <v>2.25</v>
      </c>
      <c r="E29" s="25">
        <f>('Pages 56-57'!F23-'Pages 56-57'!E23)/(E$13-E$11)</f>
        <v>2.25</v>
      </c>
      <c r="F29" s="25">
        <f>('Pages 56-57'!G23-'Pages 56-57'!F23)/(F$13-F$11)</f>
        <v>2.25</v>
      </c>
      <c r="G29" s="25">
        <f>('Pages 56-57'!H23-'Pages 56-57'!G23)/(G$13-G$11)</f>
        <v>2.25</v>
      </c>
      <c r="H29" s="25">
        <v>4.5</v>
      </c>
      <c r="I29" s="25">
        <v>4.5</v>
      </c>
      <c r="J29" s="25">
        <v>4.5</v>
      </c>
      <c r="K29" s="25">
        <v>6.75</v>
      </c>
      <c r="L29" s="25">
        <v>6.75</v>
      </c>
      <c r="M29" s="25">
        <v>5.3324999999999996</v>
      </c>
      <c r="N29" s="25">
        <v>5.1749999999999998</v>
      </c>
    </row>
    <row r="30" spans="1:14" ht="18.899999999999999" customHeight="1">
      <c r="A30" s="24" t="str">
        <f>'Page 9'!$A$30</f>
        <v>Herisau</v>
      </c>
      <c r="B30" s="25">
        <f>('Pages 56-57'!C24-'Pages 56-57'!B24)/(B$13-B$11)</f>
        <v>0</v>
      </c>
      <c r="C30" s="25">
        <f>('Pages 56-57'!D24-'Pages 56-57'!C24)/(C$13-C$11)</f>
        <v>0</v>
      </c>
      <c r="D30" s="25">
        <f>('Pages 56-57'!E24-'Pages 56-57'!D24)/(D$13-D$11)</f>
        <v>0</v>
      </c>
      <c r="E30" s="25">
        <f>('Pages 56-57'!F24-'Pages 56-57'!E24)/(E$13-E$11)</f>
        <v>3.8760000000000003</v>
      </c>
      <c r="F30" s="25">
        <f>('Pages 56-57'!G24-'Pages 56-57'!F24)/(F$13-F$11)</f>
        <v>3.8739999999999997</v>
      </c>
      <c r="G30" s="25">
        <f>('Pages 56-57'!H24-'Pages 56-57'!G24)/(G$13-G$11)</f>
        <v>3.875999999999999</v>
      </c>
      <c r="H30" s="25">
        <v>3.875</v>
      </c>
      <c r="I30" s="25">
        <v>4.2620000000000005</v>
      </c>
      <c r="J30" s="25">
        <v>4.2629999999999999</v>
      </c>
      <c r="K30" s="25">
        <v>4.2625000000000011</v>
      </c>
      <c r="L30" s="25">
        <v>4.2625000000000002</v>
      </c>
      <c r="M30" s="25">
        <v>4.2625000000000002</v>
      </c>
      <c r="N30" s="25">
        <v>4.2625000000000002</v>
      </c>
    </row>
    <row r="31" spans="1:14" ht="18.899999999999999" customHeight="1">
      <c r="A31" s="24" t="str">
        <f>'Page 9'!$A$31</f>
        <v>Appenzell</v>
      </c>
      <c r="B31" s="25">
        <f>('Pages 56-57'!C25-'Pages 56-57'!B25)/(B$13-B$11)</f>
        <v>0</v>
      </c>
      <c r="C31" s="25">
        <f>('Pages 56-57'!D25-'Pages 56-57'!C25)/(C$13-C$11)</f>
        <v>0</v>
      </c>
      <c r="D31" s="25">
        <f>('Pages 56-57'!E25-'Pages 56-57'!D25)/(D$13-D$11)</f>
        <v>2.6860000000000004</v>
      </c>
      <c r="E31" s="25">
        <f>('Pages 56-57'!F25-'Pages 56-57'!E25)/(E$13-E$11)</f>
        <v>2.6839999999999997</v>
      </c>
      <c r="F31" s="25">
        <f>('Pages 56-57'!G25-'Pages 56-57'!F25)/(F$13-F$11)</f>
        <v>2.6860000000000004</v>
      </c>
      <c r="G31" s="25">
        <f>('Pages 56-57'!H25-'Pages 56-57'!G25)/(G$13-G$11)</f>
        <v>2.6839999999999997</v>
      </c>
      <c r="H31" s="25">
        <v>2.6850000000000001</v>
      </c>
      <c r="I31" s="25">
        <v>2.6850000000000001</v>
      </c>
      <c r="J31" s="25">
        <v>2.6850000000000001</v>
      </c>
      <c r="K31" s="25">
        <v>2.6850000000000001</v>
      </c>
      <c r="L31" s="25">
        <v>2.6850000000000001</v>
      </c>
      <c r="M31" s="25">
        <v>2.6850000000000001</v>
      </c>
      <c r="N31" s="25">
        <v>2.6850000000000001</v>
      </c>
    </row>
    <row r="32" spans="1:14" ht="18.899999999999999" customHeight="1">
      <c r="A32" s="24" t="str">
        <f>'Page 9'!$A$32</f>
        <v>St. Gall</v>
      </c>
      <c r="B32" s="25">
        <f>('Pages 56-57'!C26-'Pages 56-57'!B26)/(B$13-B$11)</f>
        <v>0</v>
      </c>
      <c r="C32" s="25">
        <f>('Pages 56-57'!D26-'Pages 56-57'!C26)/(C$13-C$11)</f>
        <v>0</v>
      </c>
      <c r="D32" s="25">
        <f>('Pages 56-57'!E26-'Pages 56-57'!D26)/(D$13-D$11)</f>
        <v>0</v>
      </c>
      <c r="E32" s="25">
        <f>('Pages 56-57'!F26-'Pages 56-57'!E26)/(E$13-E$11)</f>
        <v>4.8449999999999998</v>
      </c>
      <c r="F32" s="25">
        <f>('Pages 56-57'!G26-'Pages 56-57'!F26)/(F$13-F$11)</f>
        <v>4.8449999999999998</v>
      </c>
      <c r="G32" s="25">
        <f>('Pages 56-57'!H26-'Pages 56-57'!G26)/(G$13-G$11)</f>
        <v>4.8449999999999998</v>
      </c>
      <c r="H32" s="25">
        <v>4.8449999999999998</v>
      </c>
      <c r="I32" s="25">
        <v>4.8450000000000024</v>
      </c>
      <c r="J32" s="25">
        <v>4.844999999999998</v>
      </c>
      <c r="K32" s="25">
        <v>4.8449999999999998</v>
      </c>
      <c r="L32" s="25">
        <v>4.8449999999999998</v>
      </c>
      <c r="M32" s="25">
        <v>4.8449999999999998</v>
      </c>
      <c r="N32" s="25">
        <v>4.8449999999999998</v>
      </c>
    </row>
    <row r="33" spans="1:14" ht="18.899999999999999" customHeight="1">
      <c r="A33" s="24" t="str">
        <f>'Page 9'!$A$33</f>
        <v>Chur</v>
      </c>
      <c r="B33" s="25">
        <f>('Pages 56-57'!C27-'Pages 56-57'!B27)/(B$13-B$11)</f>
        <v>0</v>
      </c>
      <c r="C33" s="25">
        <f>('Pages 56-57'!D27-'Pages 56-57'!C27)/(C$13-C$11)</f>
        <v>0</v>
      </c>
      <c r="D33" s="25">
        <f>('Pages 56-57'!E27-'Pages 56-57'!D27)/(D$13-D$11)</f>
        <v>0.88</v>
      </c>
      <c r="E33" s="25">
        <f>('Pages 56-57'!F27-'Pages 56-57'!E27)/(E$13-E$11)</f>
        <v>1.8</v>
      </c>
      <c r="F33" s="25">
        <f>('Pages 56-57'!G27-'Pages 56-57'!F27)/(F$13-F$11)</f>
        <v>2.38</v>
      </c>
      <c r="G33" s="25">
        <f>('Pages 56-57'!H27-'Pages 56-57'!G27)/(G$13-G$11)</f>
        <v>2.9</v>
      </c>
      <c r="H33" s="25">
        <v>3.14</v>
      </c>
      <c r="I33" s="25">
        <v>3.69</v>
      </c>
      <c r="J33" s="25">
        <v>4.04</v>
      </c>
      <c r="K33" s="25">
        <v>4.09</v>
      </c>
      <c r="L33" s="25">
        <v>3.415</v>
      </c>
      <c r="M33" s="25">
        <v>3.4169999999999998</v>
      </c>
      <c r="N33" s="25">
        <v>3.4169999999999998</v>
      </c>
    </row>
    <row r="34" spans="1:14" ht="18.899999999999999" customHeight="1">
      <c r="A34" s="24" t="str">
        <f>'Page 9'!$A$34</f>
        <v>Aarau</v>
      </c>
      <c r="B34" s="25">
        <f>('Pages 56-57'!C28-'Pages 56-57'!B28)/(B$13-B$11)</f>
        <v>0</v>
      </c>
      <c r="C34" s="25">
        <f>('Pages 56-57'!D28-'Pages 56-57'!C28)/(C$13-C$11)</f>
        <v>0</v>
      </c>
      <c r="D34" s="25">
        <f>('Pages 56-57'!E28-'Pages 56-57'!D28)/(D$13-D$11)</f>
        <v>0</v>
      </c>
      <c r="E34" s="25">
        <f>('Pages 56-57'!F28-'Pages 56-57'!E28)/(E$13-E$11)</f>
        <v>0</v>
      </c>
      <c r="F34" s="25">
        <f>('Pages 56-57'!G28-'Pages 56-57'!F28)/(F$13-F$11)</f>
        <v>2.464</v>
      </c>
      <c r="G34" s="25">
        <f>('Pages 56-57'!H28-'Pages 56-57'!G28)/(G$13-G$11)</f>
        <v>2.464</v>
      </c>
      <c r="H34" s="25">
        <v>2.9120000000000004</v>
      </c>
      <c r="I34" s="25">
        <v>3.1360000000000001</v>
      </c>
      <c r="J34" s="25">
        <v>3.36</v>
      </c>
      <c r="K34" s="25">
        <v>3.6960000000000002</v>
      </c>
      <c r="L34" s="25">
        <v>4.032</v>
      </c>
      <c r="M34" s="25">
        <v>4.5695999999999994</v>
      </c>
      <c r="N34" s="25">
        <v>4.7040000000000006</v>
      </c>
    </row>
    <row r="35" spans="1:14" ht="18.899999999999999" customHeight="1">
      <c r="A35" s="24" t="str">
        <f>'Page 9'!$A$35</f>
        <v>Frauenfeld</v>
      </c>
      <c r="B35" s="25">
        <f>('Pages 56-57'!C29-'Pages 56-57'!B29)/(B$13-B$11)</f>
        <v>0</v>
      </c>
      <c r="C35" s="25">
        <f>('Pages 56-57'!D29-'Pages 56-57'!C29)/(C$13-C$11)</f>
        <v>0</v>
      </c>
      <c r="D35" s="25">
        <f>('Pages 56-57'!E29-'Pages 56-57'!D29)/(D$13-D$11)</f>
        <v>0</v>
      </c>
      <c r="E35" s="25">
        <f>('Pages 56-57'!F29-'Pages 56-57'!E29)/(E$13-E$11)</f>
        <v>0</v>
      </c>
      <c r="F35" s="25">
        <f>('Pages 56-57'!G29-'Pages 56-57'!F29)/(F$13-F$11)</f>
        <v>3.0690000000000004</v>
      </c>
      <c r="G35" s="25">
        <f>('Pages 56-57'!H29-'Pages 56-57'!G29)/(G$13-G$11)</f>
        <v>3.0690000000000004</v>
      </c>
      <c r="H35" s="25">
        <v>3.0690000000000004</v>
      </c>
      <c r="I35" s="25">
        <v>3.069</v>
      </c>
      <c r="J35" s="25">
        <v>3.0690000000000008</v>
      </c>
      <c r="K35" s="25">
        <v>3.069</v>
      </c>
      <c r="L35" s="25">
        <v>3.0690000000000008</v>
      </c>
      <c r="M35" s="25">
        <v>3.0689999999999995</v>
      </c>
      <c r="N35" s="25">
        <v>3.069</v>
      </c>
    </row>
    <row r="36" spans="1:14" ht="18.899999999999999" customHeight="1">
      <c r="A36" s="24" t="str">
        <f>'Page 9'!$A$36</f>
        <v>Bellinzona</v>
      </c>
      <c r="B36" s="25">
        <f>('Pages 56-57'!C30-'Pages 56-57'!B30)/(B$13-B$11)</f>
        <v>0</v>
      </c>
      <c r="C36" s="25">
        <f>('Pages 56-57'!D30-'Pages 56-57'!C30)/(C$13-C$11)</f>
        <v>0</v>
      </c>
      <c r="D36" s="25">
        <f>('Pages 56-57'!E30-'Pages 56-57'!D30)/(D$13-D$11)</f>
        <v>0</v>
      </c>
      <c r="E36" s="25">
        <f>('Pages 56-57'!F30-'Pages 56-57'!E30)/(E$13-E$11)</f>
        <v>0</v>
      </c>
      <c r="F36" s="25">
        <f>('Pages 56-57'!G30-'Pages 56-57'!F30)/(F$13-F$11)</f>
        <v>0</v>
      </c>
      <c r="G36" s="25">
        <f>('Pages 56-57'!H30-'Pages 56-57'!G30)/(G$13-G$11)</f>
        <v>10.92</v>
      </c>
      <c r="H36" s="25">
        <v>4.4850000000000003</v>
      </c>
      <c r="I36" s="25">
        <v>4.875</v>
      </c>
      <c r="J36" s="25">
        <v>4.875</v>
      </c>
      <c r="K36" s="25">
        <v>5.07</v>
      </c>
      <c r="L36" s="25">
        <v>5.85</v>
      </c>
      <c r="M36" s="25">
        <v>6.1132499999999999</v>
      </c>
      <c r="N36" s="25">
        <v>6.6852499999999999</v>
      </c>
    </row>
    <row r="37" spans="1:14" ht="18.899999999999999" customHeight="1">
      <c r="A37" s="24" t="str">
        <f>'Page 9'!$A$37</f>
        <v>Lausanne</v>
      </c>
      <c r="B37" s="25">
        <f>('Pages 56-57'!C31-'Pages 56-57'!B31)/(B$13-B$11)</f>
        <v>0</v>
      </c>
      <c r="C37" s="25">
        <f>('Pages 56-57'!D31-'Pages 56-57'!C31)/(C$13-C$11)</f>
        <v>0</v>
      </c>
      <c r="D37" s="25">
        <f>('Pages 56-57'!E31-'Pages 56-57'!D31)/(D$13-D$11)</f>
        <v>7.718</v>
      </c>
      <c r="E37" s="25">
        <f>('Pages 56-57'!F31-'Pages 56-57'!E31)/(E$13-E$11)</f>
        <v>5.0710000000000015</v>
      </c>
      <c r="F37" s="25">
        <f>('Pages 56-57'!G31-'Pages 56-57'!F31)/(F$13-F$11)</f>
        <v>5.6509999999999989</v>
      </c>
      <c r="G37" s="25">
        <f>('Pages 56-57'!H31-'Pages 56-57'!G31)/(G$13-G$11)</f>
        <v>5.6509999999999989</v>
      </c>
      <c r="H37" s="25">
        <v>6.7585000000000015</v>
      </c>
      <c r="I37" s="25">
        <v>7.3550000000000004</v>
      </c>
      <c r="J37" s="25">
        <v>7.3555000000000019</v>
      </c>
      <c r="K37" s="25">
        <v>7.7195</v>
      </c>
      <c r="L37" s="25">
        <v>7.9155000000000015</v>
      </c>
      <c r="M37" s="25">
        <v>7.9156499999999976</v>
      </c>
      <c r="N37" s="25">
        <v>7.9156500000000012</v>
      </c>
    </row>
    <row r="38" spans="1:14" ht="18.899999999999999" customHeight="1">
      <c r="A38" s="24" t="str">
        <f>'Page 9'!$A$38</f>
        <v>Sion</v>
      </c>
      <c r="B38" s="25">
        <f>('Pages 56-57'!C32-'Pages 56-57'!B32)/(B$13-B$11)</f>
        <v>1.536</v>
      </c>
      <c r="C38" s="25">
        <f>('Pages 56-57'!D32-'Pages 56-57'!C32)/(C$13-C$11)</f>
        <v>3.5839999999999996</v>
      </c>
      <c r="D38" s="25">
        <f>('Pages 56-57'!E32-'Pages 56-57'!D32)/(D$13-D$11)</f>
        <v>3.9669999999999992</v>
      </c>
      <c r="E38" s="25">
        <f>('Pages 56-57'!F32-'Pages 56-57'!E32)/(E$13-E$11)</f>
        <v>4.8210000000000006</v>
      </c>
      <c r="F38" s="25">
        <f>('Pages 56-57'!G32-'Pages 56-57'!F32)/(F$13-F$11)</f>
        <v>4.0520000000000005</v>
      </c>
      <c r="G38" s="25">
        <f>('Pages 56-57'!H32-'Pages 56-57'!G32)/(G$13-G$11)</f>
        <v>5.0770000000000008</v>
      </c>
      <c r="H38" s="25">
        <v>4.9910000000000005</v>
      </c>
      <c r="I38" s="25">
        <v>5.4179999999999993</v>
      </c>
      <c r="J38" s="25">
        <v>5.3835000000000033</v>
      </c>
      <c r="K38" s="25">
        <v>5.7674999999999974</v>
      </c>
      <c r="L38" s="25">
        <v>6.2797500000000017</v>
      </c>
      <c r="M38" s="25">
        <v>7.4014999999999995</v>
      </c>
      <c r="N38" s="25">
        <v>6.399</v>
      </c>
    </row>
    <row r="39" spans="1:14" ht="18.899999999999999" customHeight="1">
      <c r="A39" s="24" t="str">
        <f>'Page 9'!$A$39</f>
        <v>Neuchâtel</v>
      </c>
      <c r="B39" s="25">
        <f>('Pages 56-57'!C33-'Pages 56-57'!B33)/(B$13-B$11)</f>
        <v>0</v>
      </c>
      <c r="C39" s="25">
        <f>('Pages 56-57'!D33-'Pages 56-57'!C33)/(C$13-C$11)</f>
        <v>1.9</v>
      </c>
      <c r="D39" s="25">
        <f>('Pages 56-57'!E33-'Pages 56-57'!D33)/(D$13-D$11)</f>
        <v>5.7</v>
      </c>
      <c r="E39" s="25">
        <f>('Pages 56-57'!F33-'Pages 56-57'!E33)/(E$13-E$11)</f>
        <v>5.7</v>
      </c>
      <c r="F39" s="25">
        <f>('Pages 56-57'!G33-'Pages 56-57'!F33)/(F$13-F$11)</f>
        <v>5.7</v>
      </c>
      <c r="G39" s="25">
        <f>('Pages 56-57'!H33-'Pages 56-57'!G33)/(G$13-G$11)</f>
        <v>5.7</v>
      </c>
      <c r="H39" s="25">
        <v>6.3650000000000002</v>
      </c>
      <c r="I39" s="25">
        <v>7.6</v>
      </c>
      <c r="J39" s="25">
        <v>7.6</v>
      </c>
      <c r="K39" s="25">
        <v>9.1675000000000004</v>
      </c>
      <c r="L39" s="25">
        <v>8.3125</v>
      </c>
      <c r="M39" s="25">
        <v>6.84</v>
      </c>
      <c r="N39" s="25">
        <v>6.84</v>
      </c>
    </row>
    <row r="40" spans="1:14" ht="18.899999999999999" customHeight="1">
      <c r="A40" s="24" t="str">
        <f>'Page 9'!$A$40</f>
        <v>Geneva</v>
      </c>
      <c r="B40" s="25">
        <f>('Pages 56-57'!C34-'Pages 56-57'!B34)/(B$13-B$11)</f>
        <v>0</v>
      </c>
      <c r="C40" s="25">
        <f>('Pages 56-57'!D34-'Pages 56-57'!C34)/(C$13-C$11)</f>
        <v>0</v>
      </c>
      <c r="D40" s="25">
        <f>('Pages 56-57'!E34-'Pages 56-57'!D34)/(D$13-D$11)</f>
        <v>0</v>
      </c>
      <c r="E40" s="25">
        <f>('Pages 56-57'!F34-'Pages 56-57'!E34)/(E$13-E$11)</f>
        <v>2.331</v>
      </c>
      <c r="F40" s="25">
        <f>('Pages 56-57'!G34-'Pages 56-57'!F34)/(F$13-F$11)</f>
        <v>3.3949999999999987</v>
      </c>
      <c r="G40" s="25">
        <f>('Pages 56-57'!H34-'Pages 56-57'!G34)/(G$13-G$11)</f>
        <v>3.89</v>
      </c>
      <c r="H40" s="25">
        <v>4.5925000000000002</v>
      </c>
      <c r="I40" s="25">
        <v>5.4735000000000014</v>
      </c>
      <c r="J40" s="25">
        <v>6.12</v>
      </c>
      <c r="K40" s="25">
        <v>6.6015000000000006</v>
      </c>
      <c r="L40" s="25">
        <v>7.1987499999999978</v>
      </c>
      <c r="M40" s="25">
        <v>8.7189999999999994</v>
      </c>
      <c r="N40" s="25">
        <v>9.9669666666666661</v>
      </c>
    </row>
    <row r="41" spans="1:14" ht="18.899999999999999" customHeight="1">
      <c r="A41" s="24" t="str">
        <f>'Page 9'!$A$41</f>
        <v>Delémont</v>
      </c>
      <c r="B41" s="25">
        <f>('Pages 56-57'!C35-'Pages 56-57'!B35)/(B$13-B$11)</f>
        <v>0</v>
      </c>
      <c r="C41" s="25">
        <f>('Pages 56-57'!D35-'Pages 56-57'!C35)/(C$13-C$11)</f>
        <v>0</v>
      </c>
      <c r="D41" s="25">
        <f>('Pages 56-57'!E35-'Pages 56-57'!D35)/(D$13-D$11)</f>
        <v>4.7850000000000001</v>
      </c>
      <c r="E41" s="25">
        <f>('Pages 56-57'!F35-'Pages 56-57'!E35)/(E$13-E$11)</f>
        <v>3.5270000000000006</v>
      </c>
      <c r="F41" s="25">
        <f>('Pages 56-57'!G35-'Pages 56-57'!F35)/(F$13-F$11)</f>
        <v>3.7</v>
      </c>
      <c r="G41" s="25">
        <f>('Pages 56-57'!H35-'Pages 56-57'!G35)/(G$13-G$11)</f>
        <v>3.6979999999999995</v>
      </c>
      <c r="H41" s="25">
        <v>3.6995000000000005</v>
      </c>
      <c r="I41" s="25">
        <v>4.0049999999999999</v>
      </c>
      <c r="J41" s="25">
        <v>4.6860000000000017</v>
      </c>
      <c r="K41" s="25">
        <v>4.6857499999999979</v>
      </c>
      <c r="L41" s="25">
        <v>5.3034999999999988</v>
      </c>
      <c r="M41" s="25">
        <v>5.616500000000002</v>
      </c>
      <c r="N41" s="25">
        <v>5.9188833333333317</v>
      </c>
    </row>
    <row r="42" spans="1:14" ht="18.899999999999999" customHeight="1">
      <c r="A42" s="24"/>
      <c r="B42" s="182"/>
      <c r="C42" s="182"/>
      <c r="D42" s="183"/>
      <c r="E42" s="182"/>
      <c r="F42" s="182"/>
      <c r="G42" s="182"/>
      <c r="H42" s="182"/>
      <c r="I42" s="182"/>
      <c r="J42" s="182"/>
      <c r="K42" s="182"/>
      <c r="L42" s="182"/>
      <c r="M42" s="182"/>
      <c r="N42" s="182"/>
    </row>
    <row r="43" spans="1:14" ht="18.899999999999999" customHeight="1">
      <c r="A43" s="24"/>
    </row>
    <row r="44" spans="1:14" ht="18.899999999999999" customHeight="1"/>
    <row r="55" ht="14.25" customHeight="1"/>
  </sheetData>
  <mergeCells count="4">
    <mergeCell ref="B15:N15"/>
    <mergeCell ref="B10:N10"/>
    <mergeCell ref="A3:N3"/>
    <mergeCell ref="A4:N4"/>
  </mergeCells>
  <phoneticPr fontId="7" type="noConversion"/>
  <printOptions horizontalCentered="1"/>
  <pageMargins left="0.39370078740157483" right="0.39370078740157483" top="0.59055118110236227" bottom="0.59055118110236227" header="0.39370078740157483" footer="0.39370078740157483"/>
  <pageSetup paperSize="9" scale="56" orientation="portrait" r:id="rId1"/>
  <headerFooter alignWithMargins="0">
    <oddHeader>&amp;C&amp;"Helvetica,Fett"&amp;12 2010</oddHeader>
    <oddFooter>&amp;C&amp;"Helvetica,Standard" Eidg. Steuerverwaltung  -  Administration fédérale des contributions  -  Amministrazione federale delle contribuzioni&amp;R51</odd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26"/>
  <dimension ref="A1:S115"/>
  <sheetViews>
    <sheetView zoomScale="60" zoomScaleNormal="60" workbookViewId="0"/>
  </sheetViews>
  <sheetFormatPr baseColWidth="10" defaultColWidth="12.6640625" defaultRowHeight="13.2"/>
  <cols>
    <col min="1" max="1" width="23.6640625" style="177" customWidth="1"/>
    <col min="2" max="8" width="17.88671875" style="177" customWidth="1"/>
    <col min="9" max="12" width="13.6640625" style="177" bestFit="1" customWidth="1"/>
    <col min="13" max="15" width="16.109375" style="177" bestFit="1" customWidth="1"/>
    <col min="16" max="16" width="34.44140625" style="177" bestFit="1" customWidth="1"/>
    <col min="17" max="19" width="13.6640625" style="177" bestFit="1" customWidth="1"/>
    <col min="20" max="16384" width="12.6640625" style="177"/>
  </cols>
  <sheetData>
    <row r="1" spans="1:19" ht="18.899999999999999" customHeight="1">
      <c r="A1" s="176" t="s">
        <v>116</v>
      </c>
      <c r="B1" s="176"/>
      <c r="C1" s="176"/>
      <c r="D1" s="176"/>
      <c r="E1" s="176"/>
      <c r="F1" s="176"/>
      <c r="I1" s="176" t="str">
        <f>A1</f>
        <v>Married person without children</v>
      </c>
    </row>
    <row r="2" spans="1:19" ht="18.899999999999999" customHeight="1">
      <c r="A2" s="176"/>
      <c r="B2" s="176"/>
      <c r="C2" s="176"/>
      <c r="D2" s="176"/>
      <c r="E2" s="176"/>
      <c r="F2" s="176"/>
      <c r="I2" s="176"/>
    </row>
    <row r="3" spans="1:19" ht="18.899999999999999" customHeight="1">
      <c r="A3" s="178" t="str">
        <f>'Page 55'!$A$3:$N$3</f>
        <v>Cantonal, municipal and church tax burden on net wealth</v>
      </c>
      <c r="C3" s="176"/>
      <c r="D3" s="176"/>
      <c r="E3" s="176"/>
      <c r="F3" s="176"/>
      <c r="I3" s="178" t="str">
        <f>A3</f>
        <v>Cantonal, municipal and church tax burden on net wealth</v>
      </c>
    </row>
    <row r="4" spans="1:19" ht="18.899999999999999" customHeight="1">
      <c r="A4" s="178"/>
      <c r="I4" s="178"/>
    </row>
    <row r="5" spans="1:19" ht="18.899999999999999" customHeight="1" thickBot="1">
      <c r="A5" s="407">
        <f>P5</f>
        <v>27</v>
      </c>
      <c r="P5" s="190">
        <v>27</v>
      </c>
    </row>
    <row r="6" spans="1:19" ht="18.899999999999999" customHeight="1" thickBot="1">
      <c r="A6" s="23" t="str">
        <f>'Pages 10-11'!$A$6</f>
        <v>Cantonal capitals</v>
      </c>
      <c r="B6" s="962" t="s">
        <v>115</v>
      </c>
      <c r="C6" s="963"/>
      <c r="D6" s="963"/>
      <c r="E6" s="963"/>
      <c r="F6" s="963"/>
      <c r="G6" s="963"/>
      <c r="H6" s="964"/>
      <c r="I6" s="962" t="str">
        <f>B6</f>
        <v>Net wealth in Swiss francs</v>
      </c>
      <c r="J6" s="963"/>
      <c r="K6" s="963"/>
      <c r="L6" s="963"/>
      <c r="M6" s="963"/>
      <c r="N6" s="963"/>
      <c r="O6" s="964"/>
      <c r="P6" s="474" t="str">
        <f>A6</f>
        <v>Cantonal capitals</v>
      </c>
    </row>
    <row r="7" spans="1:19" s="191" customFormat="1" ht="18.899999999999999" customHeight="1">
      <c r="A7" s="19"/>
      <c r="B7" s="195">
        <v>50000</v>
      </c>
      <c r="C7" s="195">
        <v>75000</v>
      </c>
      <c r="D7" s="195">
        <v>100000</v>
      </c>
      <c r="E7" s="195">
        <v>150000</v>
      </c>
      <c r="F7" s="195">
        <v>200000</v>
      </c>
      <c r="G7" s="195">
        <v>250000</v>
      </c>
      <c r="H7" s="195">
        <v>300000</v>
      </c>
      <c r="I7" s="195">
        <v>2005</v>
      </c>
      <c r="J7" s="195">
        <v>2006</v>
      </c>
      <c r="K7" s="195">
        <v>2007</v>
      </c>
      <c r="L7" s="195">
        <v>2008</v>
      </c>
      <c r="M7" s="195">
        <v>2009</v>
      </c>
      <c r="N7" s="195">
        <v>2010</v>
      </c>
      <c r="O7" s="195">
        <v>2011</v>
      </c>
      <c r="P7" s="190"/>
      <c r="Q7" s="190"/>
      <c r="R7" s="190"/>
      <c r="S7" s="190"/>
    </row>
    <row r="8" spans="1:19" s="191" customFormat="1" ht="18.899999999999999" customHeight="1">
      <c r="A8" s="23"/>
      <c r="B8" s="190"/>
      <c r="C8" s="190"/>
      <c r="D8" s="190"/>
      <c r="E8" s="190"/>
      <c r="F8" s="190"/>
      <c r="G8" s="190"/>
      <c r="H8" s="190"/>
      <c r="P8" s="190"/>
    </row>
    <row r="9" spans="1:19" s="191" customFormat="1" ht="18.899999999999999" customHeight="1">
      <c r="A9" s="189"/>
      <c r="B9" s="966" t="str">
        <f>'Pages 10-11'!$B$9:$M$9</f>
        <v xml:space="preserve">Tax burden in Swiss francs </v>
      </c>
      <c r="C9" s="967"/>
      <c r="D9" s="967"/>
      <c r="E9" s="967"/>
      <c r="F9" s="967"/>
      <c r="G9" s="967"/>
      <c r="H9" s="967"/>
      <c r="I9" s="971" t="str">
        <f>B9</f>
        <v xml:space="preserve">Tax burden in Swiss francs </v>
      </c>
      <c r="J9" s="972"/>
      <c r="K9" s="972"/>
      <c r="L9" s="972"/>
      <c r="M9" s="972"/>
      <c r="N9" s="972"/>
      <c r="O9" s="973"/>
      <c r="P9" s="190"/>
    </row>
    <row r="10" spans="1:19" ht="18.899999999999999" customHeight="1">
      <c r="A10" s="24" t="str">
        <f>'Page 9'!$A$16</f>
        <v>Zurich</v>
      </c>
      <c r="B10" s="193">
        <v>0</v>
      </c>
      <c r="C10" s="193">
        <v>0</v>
      </c>
      <c r="D10" s="193">
        <v>0</v>
      </c>
      <c r="E10" s="193">
        <v>0</v>
      </c>
      <c r="F10" s="193">
        <v>52.65</v>
      </c>
      <c r="G10" s="193">
        <v>109.9</v>
      </c>
      <c r="H10" s="193">
        <v>167.15</v>
      </c>
      <c r="I10" s="193">
        <v>297.7</v>
      </c>
      <c r="J10" s="193">
        <v>526.70000000000005</v>
      </c>
      <c r="K10" s="193">
        <v>755.69999999999993</v>
      </c>
      <c r="L10" s="193">
        <v>1248.0500000000002</v>
      </c>
      <c r="M10" s="193">
        <v>1935.05</v>
      </c>
      <c r="N10" s="193">
        <v>6070.8</v>
      </c>
      <c r="O10" s="193">
        <v>24910.6</v>
      </c>
      <c r="P10" s="190" t="str">
        <f>A10</f>
        <v>Zurich</v>
      </c>
    </row>
    <row r="11" spans="1:19" ht="18.899999999999999" customHeight="1">
      <c r="A11" s="24" t="str">
        <f>'Page 9'!$A$17</f>
        <v>Berne</v>
      </c>
      <c r="B11" s="193">
        <v>0</v>
      </c>
      <c r="C11" s="193">
        <v>0</v>
      </c>
      <c r="D11" s="193">
        <v>0</v>
      </c>
      <c r="E11" s="193">
        <v>267.45000000000005</v>
      </c>
      <c r="F11" s="193">
        <v>434.90000000000003</v>
      </c>
      <c r="G11" s="193">
        <v>612.79999999999995</v>
      </c>
      <c r="H11" s="193">
        <v>804.2</v>
      </c>
      <c r="I11" s="193">
        <v>1186.9000000000001</v>
      </c>
      <c r="J11" s="193">
        <v>1624.1500000000003</v>
      </c>
      <c r="K11" s="193">
        <v>2102.5500000000002</v>
      </c>
      <c r="L11" s="193">
        <v>3059.3500000000004</v>
      </c>
      <c r="M11" s="193">
        <v>4204.6500000000005</v>
      </c>
      <c r="N11" s="193">
        <v>10262.150000000001</v>
      </c>
      <c r="O11" s="193">
        <v>29245.599999999999</v>
      </c>
      <c r="P11" s="190" t="str">
        <f t="shared" ref="P11:P63" si="0">A11</f>
        <v>Berne</v>
      </c>
    </row>
    <row r="12" spans="1:19" ht="18.899999999999999" customHeight="1">
      <c r="A12" s="24" t="str">
        <f>'Page 9'!$A$18</f>
        <v>Lucerne</v>
      </c>
      <c r="B12" s="193">
        <v>0</v>
      </c>
      <c r="C12" s="193">
        <v>0</v>
      </c>
      <c r="D12" s="193">
        <v>0</v>
      </c>
      <c r="E12" s="193">
        <v>138.80000000000001</v>
      </c>
      <c r="F12" s="193">
        <v>277.5</v>
      </c>
      <c r="G12" s="193">
        <v>416.3</v>
      </c>
      <c r="H12" s="193">
        <v>555</v>
      </c>
      <c r="I12" s="193">
        <v>832.5</v>
      </c>
      <c r="J12" s="193">
        <v>1110</v>
      </c>
      <c r="K12" s="193">
        <v>1387.5</v>
      </c>
      <c r="L12" s="193">
        <v>1942.5</v>
      </c>
      <c r="M12" s="193">
        <v>2497.5</v>
      </c>
      <c r="N12" s="193">
        <v>5272.5</v>
      </c>
      <c r="O12" s="193">
        <v>13597.5</v>
      </c>
      <c r="P12" s="190" t="str">
        <f t="shared" si="0"/>
        <v>Lucerne</v>
      </c>
    </row>
    <row r="13" spans="1:19" ht="18.899999999999999" customHeight="1">
      <c r="A13" s="24" t="str">
        <f>'Page 9'!$A$19</f>
        <v>Altdorf</v>
      </c>
      <c r="B13" s="193">
        <v>0</v>
      </c>
      <c r="C13" s="193">
        <v>0</v>
      </c>
      <c r="D13" s="193">
        <v>0</v>
      </c>
      <c r="E13" s="193">
        <v>0</v>
      </c>
      <c r="F13" s="193">
        <v>0</v>
      </c>
      <c r="G13" s="193">
        <v>223.1</v>
      </c>
      <c r="H13" s="193">
        <v>220.6</v>
      </c>
      <c r="I13" s="193">
        <v>443.7</v>
      </c>
      <c r="J13" s="193">
        <v>666.8</v>
      </c>
      <c r="K13" s="193">
        <v>889.9</v>
      </c>
      <c r="L13" s="193">
        <v>1336.1</v>
      </c>
      <c r="M13" s="193">
        <v>1782.3</v>
      </c>
      <c r="N13" s="193">
        <v>4013.3</v>
      </c>
      <c r="O13" s="193">
        <v>10706.3</v>
      </c>
      <c r="P13" s="190" t="str">
        <f t="shared" si="0"/>
        <v>Altdorf</v>
      </c>
    </row>
    <row r="14" spans="1:19" ht="18.899999999999999" customHeight="1">
      <c r="A14" s="24" t="str">
        <f>'Page 9'!$A$20</f>
        <v>Schwyz</v>
      </c>
      <c r="B14" s="193">
        <v>0</v>
      </c>
      <c r="C14" s="193">
        <v>0</v>
      </c>
      <c r="D14" s="193">
        <v>0</v>
      </c>
      <c r="E14" s="193">
        <v>0</v>
      </c>
      <c r="F14" s="193">
        <v>0</v>
      </c>
      <c r="G14" s="193">
        <v>0</v>
      </c>
      <c r="H14" s="193">
        <v>127</v>
      </c>
      <c r="I14" s="193">
        <v>381</v>
      </c>
      <c r="J14" s="193">
        <v>635</v>
      </c>
      <c r="K14" s="193">
        <v>888</v>
      </c>
      <c r="L14" s="193">
        <v>1396</v>
      </c>
      <c r="M14" s="193">
        <v>1904</v>
      </c>
      <c r="N14" s="193">
        <v>4442</v>
      </c>
      <c r="O14" s="193">
        <v>12056</v>
      </c>
      <c r="P14" s="190" t="str">
        <f t="shared" si="0"/>
        <v>Schwyz</v>
      </c>
    </row>
    <row r="15" spans="1:19" ht="18.899999999999999" customHeight="1">
      <c r="A15" s="24" t="str">
        <f>'Page 9'!$A$21</f>
        <v>Sarnen</v>
      </c>
      <c r="B15" s="193">
        <v>0</v>
      </c>
      <c r="C15" s="193">
        <v>38.299999999999997</v>
      </c>
      <c r="D15" s="193">
        <v>76.5</v>
      </c>
      <c r="E15" s="193">
        <v>153</v>
      </c>
      <c r="F15" s="193">
        <v>229.5</v>
      </c>
      <c r="G15" s="193">
        <v>306</v>
      </c>
      <c r="H15" s="193">
        <v>382.5</v>
      </c>
      <c r="I15" s="193">
        <v>535.5</v>
      </c>
      <c r="J15" s="193">
        <v>688.5</v>
      </c>
      <c r="K15" s="193">
        <v>841.5</v>
      </c>
      <c r="L15" s="193">
        <v>1147.5</v>
      </c>
      <c r="M15" s="193">
        <v>1453.5</v>
      </c>
      <c r="N15" s="193">
        <v>2983.5</v>
      </c>
      <c r="O15" s="193">
        <v>7573.5</v>
      </c>
      <c r="P15" s="190" t="str">
        <f t="shared" si="0"/>
        <v>Sarnen</v>
      </c>
    </row>
    <row r="16" spans="1:19" ht="18.899999999999999" customHeight="1">
      <c r="A16" s="24" t="str">
        <f>'Page 9'!$A$22</f>
        <v>Stans</v>
      </c>
      <c r="B16" s="193">
        <v>0</v>
      </c>
      <c r="C16" s="193">
        <v>6.8500000000000005</v>
      </c>
      <c r="D16" s="193">
        <v>41.000000000000007</v>
      </c>
      <c r="E16" s="193">
        <v>109.2</v>
      </c>
      <c r="F16" s="193">
        <v>177.5</v>
      </c>
      <c r="G16" s="193">
        <v>245.7</v>
      </c>
      <c r="H16" s="193">
        <v>314</v>
      </c>
      <c r="I16" s="193">
        <v>450.5</v>
      </c>
      <c r="J16" s="193">
        <v>586.99999999999989</v>
      </c>
      <c r="K16" s="193">
        <v>723.5</v>
      </c>
      <c r="L16" s="193">
        <v>996.50000000000011</v>
      </c>
      <c r="M16" s="193">
        <v>1269.5000000000002</v>
      </c>
      <c r="N16" s="193">
        <v>2634.5000000000005</v>
      </c>
      <c r="O16" s="193">
        <v>6729.5</v>
      </c>
      <c r="P16" s="190" t="str">
        <f t="shared" si="0"/>
        <v>Stans</v>
      </c>
    </row>
    <row r="17" spans="1:16" ht="18.899999999999999" customHeight="1">
      <c r="A17" s="24" t="str">
        <f>'Page 9'!$A$23</f>
        <v>Glarus</v>
      </c>
      <c r="B17" s="193">
        <v>0</v>
      </c>
      <c r="C17" s="193">
        <v>0</v>
      </c>
      <c r="D17" s="193">
        <v>0</v>
      </c>
      <c r="E17" s="193">
        <v>0</v>
      </c>
      <c r="F17" s="193">
        <v>190.5</v>
      </c>
      <c r="G17" s="193">
        <v>381</v>
      </c>
      <c r="H17" s="193">
        <v>571.5</v>
      </c>
      <c r="I17" s="193">
        <v>952.5</v>
      </c>
      <c r="J17" s="193">
        <v>1333.5</v>
      </c>
      <c r="K17" s="193">
        <v>1714.5</v>
      </c>
      <c r="L17" s="193">
        <v>2476.5</v>
      </c>
      <c r="M17" s="193">
        <v>3238.5</v>
      </c>
      <c r="N17" s="193">
        <v>7048.5</v>
      </c>
      <c r="O17" s="193">
        <v>18478.5</v>
      </c>
      <c r="P17" s="190" t="str">
        <f t="shared" si="0"/>
        <v>Glarus</v>
      </c>
    </row>
    <row r="18" spans="1:16" ht="18.899999999999999" customHeight="1">
      <c r="A18" s="24" t="str">
        <f>'Page 9'!$A$24</f>
        <v>Zug</v>
      </c>
      <c r="B18" s="193">
        <v>0</v>
      </c>
      <c r="C18" s="193">
        <v>0</v>
      </c>
      <c r="D18" s="193">
        <v>0</v>
      </c>
      <c r="E18" s="193">
        <v>0</v>
      </c>
      <c r="F18" s="193">
        <v>0</v>
      </c>
      <c r="G18" s="193">
        <v>35.799999999999997</v>
      </c>
      <c r="H18" s="193">
        <v>73</v>
      </c>
      <c r="I18" s="193">
        <v>172.8</v>
      </c>
      <c r="J18" s="193">
        <v>321.8</v>
      </c>
      <c r="K18" s="193">
        <v>523</v>
      </c>
      <c r="L18" s="193">
        <v>1049</v>
      </c>
      <c r="M18" s="193">
        <v>1645</v>
      </c>
      <c r="N18" s="193">
        <v>4625</v>
      </c>
      <c r="O18" s="193">
        <v>13565</v>
      </c>
      <c r="P18" s="190" t="str">
        <f t="shared" si="0"/>
        <v>Zug</v>
      </c>
    </row>
    <row r="19" spans="1:16" ht="18.899999999999999" customHeight="1">
      <c r="A19" s="24" t="str">
        <f>'Page 9'!$A$25</f>
        <v>Fribourg</v>
      </c>
      <c r="B19" s="193">
        <v>0</v>
      </c>
      <c r="C19" s="193">
        <v>0</v>
      </c>
      <c r="D19" s="193">
        <v>0</v>
      </c>
      <c r="E19" s="193">
        <v>375</v>
      </c>
      <c r="F19" s="193">
        <v>880.99999999999989</v>
      </c>
      <c r="G19" s="193">
        <v>1209.5999999999999</v>
      </c>
      <c r="H19" s="193">
        <v>1451.5</v>
      </c>
      <c r="I19" s="193">
        <v>2016</v>
      </c>
      <c r="J19" s="193">
        <v>2620.8000000000002</v>
      </c>
      <c r="K19" s="193">
        <v>3386.9</v>
      </c>
      <c r="L19" s="193">
        <v>4838.3999999999996</v>
      </c>
      <c r="M19" s="193">
        <v>6451.2</v>
      </c>
      <c r="N19" s="193">
        <v>13305.599999999999</v>
      </c>
      <c r="O19" s="193">
        <v>33264</v>
      </c>
      <c r="P19" s="190" t="str">
        <f t="shared" si="0"/>
        <v>Fribourg</v>
      </c>
    </row>
    <row r="20" spans="1:16" ht="18.899999999999999" customHeight="1">
      <c r="A20" s="24" t="str">
        <f>'Page 9'!$A$26</f>
        <v>Solothurn</v>
      </c>
      <c r="B20" s="193">
        <v>0</v>
      </c>
      <c r="C20" s="193">
        <v>0</v>
      </c>
      <c r="D20" s="193">
        <v>0</v>
      </c>
      <c r="E20" s="193">
        <v>90.050000000000011</v>
      </c>
      <c r="F20" s="193">
        <v>210.04999999999998</v>
      </c>
      <c r="G20" s="193">
        <v>360</v>
      </c>
      <c r="H20" s="193">
        <v>480</v>
      </c>
      <c r="I20" s="193">
        <v>720</v>
      </c>
      <c r="J20" s="193">
        <v>960</v>
      </c>
      <c r="K20" s="193">
        <v>1200</v>
      </c>
      <c r="L20" s="193">
        <v>1680</v>
      </c>
      <c r="M20" s="193">
        <v>2160</v>
      </c>
      <c r="N20" s="193">
        <v>4560</v>
      </c>
      <c r="O20" s="193">
        <v>11760</v>
      </c>
      <c r="P20" s="190" t="str">
        <f t="shared" si="0"/>
        <v>Solothurn</v>
      </c>
    </row>
    <row r="21" spans="1:16" ht="18.899999999999999" customHeight="1">
      <c r="A21" s="24" t="str">
        <f>'Page 9'!$A$27</f>
        <v>Basel</v>
      </c>
      <c r="B21" s="193">
        <v>0</v>
      </c>
      <c r="C21" s="193">
        <v>0</v>
      </c>
      <c r="D21" s="193">
        <v>0</v>
      </c>
      <c r="E21" s="193">
        <v>0</v>
      </c>
      <c r="F21" s="193">
        <v>225</v>
      </c>
      <c r="G21" s="193">
        <v>450</v>
      </c>
      <c r="H21" s="193">
        <v>675</v>
      </c>
      <c r="I21" s="193">
        <v>1125</v>
      </c>
      <c r="J21" s="193">
        <v>1575</v>
      </c>
      <c r="K21" s="193">
        <v>2135</v>
      </c>
      <c r="L21" s="193">
        <v>3475</v>
      </c>
      <c r="M21" s="193">
        <v>4815</v>
      </c>
      <c r="N21" s="193">
        <v>13010</v>
      </c>
      <c r="O21" s="193">
        <v>39160</v>
      </c>
      <c r="P21" s="190" t="str">
        <f t="shared" si="0"/>
        <v>Basel</v>
      </c>
    </row>
    <row r="22" spans="1:16" ht="18.899999999999999" customHeight="1">
      <c r="A22" s="24" t="str">
        <f>'Page 9'!$A$28</f>
        <v>Liestal</v>
      </c>
      <c r="B22" s="193">
        <v>0</v>
      </c>
      <c r="C22" s="193">
        <v>0</v>
      </c>
      <c r="D22" s="193">
        <v>0</v>
      </c>
      <c r="E22" s="193">
        <v>0</v>
      </c>
      <c r="F22" s="193">
        <v>136.37499999999997</v>
      </c>
      <c r="G22" s="193">
        <v>314</v>
      </c>
      <c r="H22" s="193">
        <v>532.875</v>
      </c>
      <c r="I22" s="193">
        <v>1094.3749999999998</v>
      </c>
      <c r="J22" s="193">
        <v>1820.875</v>
      </c>
      <c r="K22" s="193">
        <v>2712.375</v>
      </c>
      <c r="L22" s="193">
        <v>4507.75</v>
      </c>
      <c r="M22" s="193">
        <v>6455.75</v>
      </c>
      <c r="N22" s="193">
        <v>14966.5</v>
      </c>
      <c r="O22" s="193">
        <v>39236.5</v>
      </c>
      <c r="P22" s="190" t="str">
        <f t="shared" si="0"/>
        <v>Liestal</v>
      </c>
    </row>
    <row r="23" spans="1:16" ht="18.899999999999999" customHeight="1">
      <c r="A23" s="24" t="str">
        <f>'Page 9'!$A$29</f>
        <v>Schaffhausen</v>
      </c>
      <c r="B23" s="193">
        <v>0</v>
      </c>
      <c r="C23" s="193">
        <v>0</v>
      </c>
      <c r="D23" s="193">
        <v>0</v>
      </c>
      <c r="E23" s="193">
        <v>112.5</v>
      </c>
      <c r="F23" s="193">
        <v>225</v>
      </c>
      <c r="G23" s="193">
        <v>337.5</v>
      </c>
      <c r="H23" s="193">
        <v>450</v>
      </c>
      <c r="I23" s="193">
        <v>900</v>
      </c>
      <c r="J23" s="193">
        <v>1350</v>
      </c>
      <c r="K23" s="193">
        <v>1800</v>
      </c>
      <c r="L23" s="193">
        <v>3150</v>
      </c>
      <c r="M23" s="193">
        <v>4500</v>
      </c>
      <c r="N23" s="193">
        <v>9832.5</v>
      </c>
      <c r="O23" s="193">
        <v>25357.5</v>
      </c>
      <c r="P23" s="190" t="str">
        <f t="shared" si="0"/>
        <v>Schaffhausen</v>
      </c>
    </row>
    <row r="24" spans="1:16" ht="18.899999999999999" customHeight="1">
      <c r="A24" s="24" t="str">
        <f>'Page 9'!$A$30</f>
        <v>Herisau</v>
      </c>
      <c r="B24" s="193">
        <v>0</v>
      </c>
      <c r="C24" s="193">
        <v>0</v>
      </c>
      <c r="D24" s="193">
        <v>0</v>
      </c>
      <c r="E24" s="193">
        <v>0</v>
      </c>
      <c r="F24" s="193">
        <v>193.8</v>
      </c>
      <c r="G24" s="193">
        <v>387.5</v>
      </c>
      <c r="H24" s="193">
        <v>581.29999999999995</v>
      </c>
      <c r="I24" s="193">
        <v>968.8</v>
      </c>
      <c r="J24" s="193">
        <v>1395</v>
      </c>
      <c r="K24" s="193">
        <v>1821.3</v>
      </c>
      <c r="L24" s="193">
        <v>2673.8</v>
      </c>
      <c r="M24" s="193">
        <v>3526.3</v>
      </c>
      <c r="N24" s="193">
        <v>7788.8</v>
      </c>
      <c r="O24" s="193">
        <v>20576.3</v>
      </c>
      <c r="P24" s="190" t="str">
        <f t="shared" si="0"/>
        <v>Herisau</v>
      </c>
    </row>
    <row r="25" spans="1:16" ht="18.899999999999999" customHeight="1">
      <c r="A25" s="24" t="str">
        <f>'Page 9'!$A$31</f>
        <v>Appenzell</v>
      </c>
      <c r="B25" s="193">
        <v>0</v>
      </c>
      <c r="C25" s="193">
        <v>0</v>
      </c>
      <c r="D25" s="193">
        <v>0</v>
      </c>
      <c r="E25" s="193">
        <v>134.30000000000001</v>
      </c>
      <c r="F25" s="193">
        <v>268.5</v>
      </c>
      <c r="G25" s="193">
        <v>402.8</v>
      </c>
      <c r="H25" s="193">
        <v>537</v>
      </c>
      <c r="I25" s="193">
        <v>805.5</v>
      </c>
      <c r="J25" s="193">
        <v>1074</v>
      </c>
      <c r="K25" s="193">
        <v>1342.5</v>
      </c>
      <c r="L25" s="193">
        <v>1879.5</v>
      </c>
      <c r="M25" s="193">
        <v>2416.5</v>
      </c>
      <c r="N25" s="193">
        <v>5101.5</v>
      </c>
      <c r="O25" s="193">
        <v>13156.5</v>
      </c>
      <c r="P25" s="190" t="str">
        <f t="shared" si="0"/>
        <v>Appenzell</v>
      </c>
    </row>
    <row r="26" spans="1:16" ht="18.899999999999999" customHeight="1">
      <c r="A26" s="24" t="str">
        <f>'Page 9'!$A$32</f>
        <v>St. Gall</v>
      </c>
      <c r="B26" s="193">
        <v>0</v>
      </c>
      <c r="C26" s="193">
        <v>0</v>
      </c>
      <c r="D26" s="193">
        <v>0</v>
      </c>
      <c r="E26" s="193">
        <v>0</v>
      </c>
      <c r="F26" s="193">
        <v>242.25</v>
      </c>
      <c r="G26" s="193">
        <v>484.5</v>
      </c>
      <c r="H26" s="193">
        <v>726.75</v>
      </c>
      <c r="I26" s="193">
        <v>1211.25</v>
      </c>
      <c r="J26" s="193">
        <v>1695.7500000000002</v>
      </c>
      <c r="K26" s="193">
        <v>2180.25</v>
      </c>
      <c r="L26" s="193">
        <v>3149.25</v>
      </c>
      <c r="M26" s="193">
        <v>4118.25</v>
      </c>
      <c r="N26" s="193">
        <v>8963.25</v>
      </c>
      <c r="O26" s="193">
        <v>23498.25</v>
      </c>
      <c r="P26" s="190" t="str">
        <f t="shared" si="0"/>
        <v>St. Gall</v>
      </c>
    </row>
    <row r="27" spans="1:16" ht="18.899999999999999" customHeight="1">
      <c r="A27" s="24" t="str">
        <f>'Page 9'!$A$33</f>
        <v>Chur</v>
      </c>
      <c r="B27" s="193">
        <v>0</v>
      </c>
      <c r="C27" s="193">
        <v>0</v>
      </c>
      <c r="D27" s="193">
        <v>0</v>
      </c>
      <c r="E27" s="193">
        <v>44</v>
      </c>
      <c r="F27" s="193">
        <v>134</v>
      </c>
      <c r="G27" s="193">
        <v>253</v>
      </c>
      <c r="H27" s="193">
        <v>398</v>
      </c>
      <c r="I27" s="193">
        <v>712</v>
      </c>
      <c r="J27" s="193">
        <v>1081</v>
      </c>
      <c r="K27" s="193">
        <v>1485</v>
      </c>
      <c r="L27" s="193">
        <v>2303</v>
      </c>
      <c r="M27" s="193">
        <v>2986</v>
      </c>
      <c r="N27" s="193">
        <v>6403</v>
      </c>
      <c r="O27" s="193">
        <v>16654</v>
      </c>
      <c r="P27" s="190" t="str">
        <f t="shared" si="0"/>
        <v>Chur</v>
      </c>
    </row>
    <row r="28" spans="1:16" ht="18.899999999999999" customHeight="1">
      <c r="A28" s="24" t="str">
        <f>'Page 9'!$A$34</f>
        <v>Aarau</v>
      </c>
      <c r="B28" s="193">
        <v>0</v>
      </c>
      <c r="C28" s="193">
        <v>0</v>
      </c>
      <c r="D28" s="193">
        <v>0</v>
      </c>
      <c r="E28" s="193">
        <v>0</v>
      </c>
      <c r="F28" s="193">
        <v>0</v>
      </c>
      <c r="G28" s="193">
        <v>123.2</v>
      </c>
      <c r="H28" s="193">
        <v>246.4</v>
      </c>
      <c r="I28" s="193">
        <v>537.6</v>
      </c>
      <c r="J28" s="193">
        <v>851.2</v>
      </c>
      <c r="K28" s="193">
        <v>1187.2</v>
      </c>
      <c r="L28" s="193">
        <v>1926.4</v>
      </c>
      <c r="M28" s="193">
        <v>2732.8</v>
      </c>
      <c r="N28" s="193">
        <v>7302.4</v>
      </c>
      <c r="O28" s="193">
        <v>21414.400000000001</v>
      </c>
      <c r="P28" s="190" t="str">
        <f t="shared" si="0"/>
        <v>Aarau</v>
      </c>
    </row>
    <row r="29" spans="1:16" ht="18.899999999999999" customHeight="1">
      <c r="A29" s="24" t="str">
        <f>'Page 9'!$A$35</f>
        <v>Frauenfeld</v>
      </c>
      <c r="B29" s="193">
        <v>0</v>
      </c>
      <c r="C29" s="193">
        <v>0</v>
      </c>
      <c r="D29" s="193">
        <v>0</v>
      </c>
      <c r="E29" s="193">
        <v>0</v>
      </c>
      <c r="F29" s="193">
        <v>0</v>
      </c>
      <c r="G29" s="193">
        <v>153.45000000000002</v>
      </c>
      <c r="H29" s="193">
        <v>306.90000000000003</v>
      </c>
      <c r="I29" s="193">
        <v>613.80000000000007</v>
      </c>
      <c r="J29" s="193">
        <v>920.7</v>
      </c>
      <c r="K29" s="193">
        <v>1227.6000000000001</v>
      </c>
      <c r="L29" s="193">
        <v>1841.4</v>
      </c>
      <c r="M29" s="193">
        <v>2455.2000000000003</v>
      </c>
      <c r="N29" s="193">
        <v>5524.2</v>
      </c>
      <c r="O29" s="193">
        <v>14731.2</v>
      </c>
      <c r="P29" s="190" t="str">
        <f t="shared" si="0"/>
        <v>Frauenfeld</v>
      </c>
    </row>
    <row r="30" spans="1:16" ht="18.899999999999999" customHeight="1">
      <c r="A30" s="24" t="str">
        <f>'Page 9'!$A$36</f>
        <v>Bellinzona</v>
      </c>
      <c r="B30" s="193">
        <v>0</v>
      </c>
      <c r="C30" s="193">
        <v>0</v>
      </c>
      <c r="D30" s="193">
        <v>0</v>
      </c>
      <c r="E30" s="193">
        <v>0</v>
      </c>
      <c r="F30" s="193">
        <v>0</v>
      </c>
      <c r="G30" s="193">
        <v>0</v>
      </c>
      <c r="H30" s="193">
        <v>546</v>
      </c>
      <c r="I30" s="193">
        <v>994.5</v>
      </c>
      <c r="J30" s="193">
        <v>1482</v>
      </c>
      <c r="K30" s="193">
        <v>1969.5</v>
      </c>
      <c r="L30" s="193">
        <v>2983.5</v>
      </c>
      <c r="M30" s="193">
        <v>4153.5</v>
      </c>
      <c r="N30" s="193">
        <v>10266.75</v>
      </c>
      <c r="O30" s="193">
        <v>30322.5</v>
      </c>
      <c r="P30" s="190" t="str">
        <f t="shared" si="0"/>
        <v>Bellinzona</v>
      </c>
    </row>
    <row r="31" spans="1:16" ht="18.899999999999999" customHeight="1">
      <c r="A31" s="24" t="str">
        <f>'Page 9'!$A$37</f>
        <v>Lausanne</v>
      </c>
      <c r="B31" s="193">
        <v>0</v>
      </c>
      <c r="C31" s="193">
        <v>0</v>
      </c>
      <c r="D31" s="193">
        <v>0</v>
      </c>
      <c r="E31" s="193">
        <v>385.9</v>
      </c>
      <c r="F31" s="193">
        <v>639.45000000000005</v>
      </c>
      <c r="G31" s="193">
        <v>922</v>
      </c>
      <c r="H31" s="193">
        <v>1204.55</v>
      </c>
      <c r="I31" s="193">
        <v>1880.4</v>
      </c>
      <c r="J31" s="193">
        <v>2615.9</v>
      </c>
      <c r="K31" s="193">
        <v>3351.4500000000003</v>
      </c>
      <c r="L31" s="193">
        <v>4895.3500000000004</v>
      </c>
      <c r="M31" s="193">
        <v>6478.4500000000007</v>
      </c>
      <c r="N31" s="193">
        <v>14394.099999999999</v>
      </c>
      <c r="O31" s="193">
        <v>38141.050000000003</v>
      </c>
      <c r="P31" s="190" t="str">
        <f t="shared" si="0"/>
        <v>Lausanne</v>
      </c>
    </row>
    <row r="32" spans="1:16" ht="18.899999999999999" customHeight="1">
      <c r="A32" s="24" t="str">
        <f>'Page 9'!$A$38</f>
        <v>Sion</v>
      </c>
      <c r="B32" s="14">
        <v>0</v>
      </c>
      <c r="C32" s="14">
        <v>38.4</v>
      </c>
      <c r="D32" s="14">
        <v>128</v>
      </c>
      <c r="E32" s="14">
        <v>326.34999999999997</v>
      </c>
      <c r="F32" s="14">
        <v>567.4</v>
      </c>
      <c r="G32" s="14">
        <v>770</v>
      </c>
      <c r="H32" s="14">
        <v>1023.85</v>
      </c>
      <c r="I32" s="193">
        <v>1522.95</v>
      </c>
      <c r="J32" s="193">
        <v>2064.75</v>
      </c>
      <c r="K32" s="193">
        <v>2603.1000000000004</v>
      </c>
      <c r="L32" s="193">
        <v>3756.6</v>
      </c>
      <c r="M32" s="193">
        <v>5012.55</v>
      </c>
      <c r="N32" s="193">
        <v>12414.05</v>
      </c>
      <c r="O32" s="193">
        <v>31611.05</v>
      </c>
      <c r="P32" s="190" t="str">
        <f t="shared" si="0"/>
        <v>Sion</v>
      </c>
    </row>
    <row r="33" spans="1:16" ht="18.899999999999999" customHeight="1">
      <c r="A33" s="24" t="str">
        <f>'Page 9'!$A$39</f>
        <v>Neuchâtel</v>
      </c>
      <c r="B33" s="193">
        <v>0</v>
      </c>
      <c r="C33" s="193">
        <v>0</v>
      </c>
      <c r="D33" s="193">
        <v>47.5</v>
      </c>
      <c r="E33" s="193">
        <v>332.5</v>
      </c>
      <c r="F33" s="193">
        <v>617.5</v>
      </c>
      <c r="G33" s="193">
        <v>902.5</v>
      </c>
      <c r="H33" s="193">
        <v>1187.5</v>
      </c>
      <c r="I33" s="193">
        <v>1824</v>
      </c>
      <c r="J33" s="193">
        <v>2584</v>
      </c>
      <c r="K33" s="193">
        <v>3344</v>
      </c>
      <c r="L33" s="193">
        <v>5177.5</v>
      </c>
      <c r="M33" s="193">
        <v>6840</v>
      </c>
      <c r="N33" s="193">
        <v>13680</v>
      </c>
      <c r="O33" s="193">
        <v>34200</v>
      </c>
      <c r="P33" s="190" t="str">
        <f t="shared" si="0"/>
        <v>Neuchâtel</v>
      </c>
    </row>
    <row r="34" spans="1:16" ht="18.899999999999999" customHeight="1">
      <c r="A34" s="24" t="str">
        <f>'Page 9'!$A$40</f>
        <v>Geneva</v>
      </c>
      <c r="B34" s="193">
        <v>0</v>
      </c>
      <c r="C34" s="193">
        <v>0</v>
      </c>
      <c r="D34" s="193">
        <v>0</v>
      </c>
      <c r="E34" s="193">
        <v>0</v>
      </c>
      <c r="F34" s="193">
        <v>116.55</v>
      </c>
      <c r="G34" s="193">
        <v>286.29999999999995</v>
      </c>
      <c r="H34" s="193">
        <v>480.79999999999995</v>
      </c>
      <c r="I34" s="193">
        <v>940.05</v>
      </c>
      <c r="J34" s="193">
        <v>1487.4</v>
      </c>
      <c r="K34" s="193">
        <v>2099.4</v>
      </c>
      <c r="L34" s="193">
        <v>3419.7000000000003</v>
      </c>
      <c r="M34" s="193">
        <v>4859.45</v>
      </c>
      <c r="N34" s="193">
        <v>13578.45</v>
      </c>
      <c r="O34" s="193">
        <v>43479.35</v>
      </c>
      <c r="P34" s="190" t="str">
        <f t="shared" si="0"/>
        <v>Geneva</v>
      </c>
    </row>
    <row r="35" spans="1:16" ht="18.899999999999999" customHeight="1">
      <c r="A35" s="24" t="str">
        <f>'Page 9'!$A$41</f>
        <v>Delémont</v>
      </c>
      <c r="B35" s="193">
        <v>0</v>
      </c>
      <c r="C35" s="193">
        <v>0</v>
      </c>
      <c r="D35" s="193">
        <v>0</v>
      </c>
      <c r="E35" s="193">
        <v>239.25</v>
      </c>
      <c r="F35" s="193">
        <v>415.6</v>
      </c>
      <c r="G35" s="193">
        <v>600.6</v>
      </c>
      <c r="H35" s="193">
        <v>785.5</v>
      </c>
      <c r="I35" s="193">
        <v>1155.45</v>
      </c>
      <c r="J35" s="193">
        <v>1555.95</v>
      </c>
      <c r="K35" s="193">
        <v>2024.5500000000002</v>
      </c>
      <c r="L35" s="193">
        <v>2961.7</v>
      </c>
      <c r="M35" s="193">
        <v>4022.3999999999996</v>
      </c>
      <c r="N35" s="193">
        <v>9638.9000000000015</v>
      </c>
      <c r="O35" s="193">
        <v>27395.549999999996</v>
      </c>
      <c r="P35" s="190" t="str">
        <f t="shared" si="0"/>
        <v>Delémont</v>
      </c>
    </row>
    <row r="36" spans="1:16" ht="18.899999999999999" customHeight="1">
      <c r="A36" s="192"/>
      <c r="B36" s="193"/>
      <c r="C36" s="14"/>
      <c r="D36" s="14"/>
      <c r="E36" s="14"/>
      <c r="F36" s="14"/>
      <c r="G36" s="14"/>
      <c r="H36" s="14"/>
      <c r="I36" s="193"/>
      <c r="J36" s="193"/>
      <c r="K36" s="193"/>
      <c r="L36" s="193"/>
      <c r="M36" s="193"/>
      <c r="N36" s="193"/>
      <c r="O36" s="193"/>
      <c r="P36" s="190"/>
    </row>
    <row r="37" spans="1:16" s="191" customFormat="1" ht="18.899999999999999" customHeight="1">
      <c r="A37" s="189"/>
      <c r="B37" s="968" t="s">
        <v>114</v>
      </c>
      <c r="C37" s="969"/>
      <c r="D37" s="969"/>
      <c r="E37" s="969"/>
      <c r="F37" s="969"/>
      <c r="G37" s="969"/>
      <c r="H37" s="970"/>
      <c r="I37" s="968" t="str">
        <f>B37</f>
        <v>Tax burden in per mill of the net wealth</v>
      </c>
      <c r="J37" s="969"/>
      <c r="K37" s="969"/>
      <c r="L37" s="969"/>
      <c r="M37" s="969"/>
      <c r="N37" s="969"/>
      <c r="O37" s="970"/>
      <c r="P37" s="190"/>
    </row>
    <row r="38" spans="1:16" ht="18.899999999999999" customHeight="1">
      <c r="A38" s="24" t="str">
        <f>'Page 9'!$A$16</f>
        <v>Zurich</v>
      </c>
      <c r="B38" s="215">
        <v>0</v>
      </c>
      <c r="C38" s="215">
        <v>0</v>
      </c>
      <c r="D38" s="215">
        <v>0</v>
      </c>
      <c r="E38" s="215">
        <v>0</v>
      </c>
      <c r="F38" s="215">
        <v>0.26324999999999998</v>
      </c>
      <c r="G38" s="215">
        <v>0.43959999999999999</v>
      </c>
      <c r="H38" s="215">
        <v>0.55716666666666659</v>
      </c>
      <c r="I38" s="215">
        <v>0.74424999999999997</v>
      </c>
      <c r="J38" s="215">
        <v>1.0534000000000001</v>
      </c>
      <c r="K38" s="215">
        <v>1.2595000000000001</v>
      </c>
      <c r="L38" s="215">
        <v>1.5600625000000004</v>
      </c>
      <c r="M38" s="215">
        <v>1.9350499999999999</v>
      </c>
      <c r="N38" s="215">
        <v>3.0354000000000001</v>
      </c>
      <c r="O38" s="215">
        <v>4.9821199999999992</v>
      </c>
      <c r="P38" s="190" t="str">
        <f t="shared" si="0"/>
        <v>Zurich</v>
      </c>
    </row>
    <row r="39" spans="1:16" ht="18.899999999999999" customHeight="1">
      <c r="A39" s="24" t="str">
        <f>'Page 9'!$A$17</f>
        <v>Berne</v>
      </c>
      <c r="B39" s="215">
        <v>0</v>
      </c>
      <c r="C39" s="215">
        <v>0</v>
      </c>
      <c r="D39" s="215">
        <v>0</v>
      </c>
      <c r="E39" s="215">
        <v>1.7830000000000004</v>
      </c>
      <c r="F39" s="215">
        <v>2.1745000000000001</v>
      </c>
      <c r="G39" s="215">
        <v>2.4511999999999996</v>
      </c>
      <c r="H39" s="215">
        <v>2.6806666666666668</v>
      </c>
      <c r="I39" s="215">
        <v>2.9672500000000004</v>
      </c>
      <c r="J39" s="215">
        <v>3.2483000000000009</v>
      </c>
      <c r="K39" s="215">
        <v>3.5042500000000003</v>
      </c>
      <c r="L39" s="215">
        <v>3.8241875000000003</v>
      </c>
      <c r="M39" s="215">
        <v>4.2046500000000009</v>
      </c>
      <c r="N39" s="215">
        <v>5.1310750000000009</v>
      </c>
      <c r="O39" s="215">
        <v>5.8491199999999992</v>
      </c>
      <c r="P39" s="190" t="str">
        <f t="shared" si="0"/>
        <v>Berne</v>
      </c>
    </row>
    <row r="40" spans="1:16" ht="18.899999999999999" customHeight="1">
      <c r="A40" s="24" t="str">
        <f>'Page 9'!$A$18</f>
        <v>Lucerne</v>
      </c>
      <c r="B40" s="215">
        <v>0</v>
      </c>
      <c r="C40" s="215">
        <v>0</v>
      </c>
      <c r="D40" s="215">
        <v>0</v>
      </c>
      <c r="E40" s="215">
        <v>0.92533333333333345</v>
      </c>
      <c r="F40" s="215">
        <v>1.3875</v>
      </c>
      <c r="G40" s="215">
        <v>1.6652000000000002</v>
      </c>
      <c r="H40" s="215">
        <v>1.85</v>
      </c>
      <c r="I40" s="215">
        <v>2.0812500000000003</v>
      </c>
      <c r="J40" s="215">
        <v>2.2200000000000002</v>
      </c>
      <c r="K40" s="215">
        <v>2.3125</v>
      </c>
      <c r="L40" s="215">
        <v>2.4281250000000001</v>
      </c>
      <c r="M40" s="215">
        <v>2.4975000000000001</v>
      </c>
      <c r="N40" s="215">
        <v>2.63625</v>
      </c>
      <c r="O40" s="215">
        <v>2.7195</v>
      </c>
      <c r="P40" s="190" t="str">
        <f t="shared" si="0"/>
        <v>Lucerne</v>
      </c>
    </row>
    <row r="41" spans="1:16" ht="18.899999999999999" customHeight="1">
      <c r="A41" s="24" t="str">
        <f>'Page 9'!$A$19</f>
        <v>Altdorf</v>
      </c>
      <c r="B41" s="215">
        <v>0</v>
      </c>
      <c r="C41" s="215">
        <v>0</v>
      </c>
      <c r="D41" s="215">
        <v>0</v>
      </c>
      <c r="E41" s="215">
        <v>0</v>
      </c>
      <c r="F41" s="215">
        <v>0</v>
      </c>
      <c r="G41" s="215">
        <v>0.89239999999999997</v>
      </c>
      <c r="H41" s="215">
        <v>0.73533333333333328</v>
      </c>
      <c r="I41" s="215">
        <v>1.1092500000000001</v>
      </c>
      <c r="J41" s="215">
        <v>1.3335999999999999</v>
      </c>
      <c r="K41" s="215">
        <v>1.4831666666666667</v>
      </c>
      <c r="L41" s="215">
        <v>1.6701249999999999</v>
      </c>
      <c r="M41" s="215">
        <v>1.7823</v>
      </c>
      <c r="N41" s="215">
        <v>2.00665</v>
      </c>
      <c r="O41" s="215">
        <v>2.1412599999999999</v>
      </c>
      <c r="P41" s="190" t="str">
        <f t="shared" si="0"/>
        <v>Altdorf</v>
      </c>
    </row>
    <row r="42" spans="1:16" ht="18.899999999999999" customHeight="1">
      <c r="A42" s="24" t="str">
        <f>'Page 9'!$A$20</f>
        <v>Schwyz</v>
      </c>
      <c r="B42" s="215">
        <v>0</v>
      </c>
      <c r="C42" s="215">
        <v>0</v>
      </c>
      <c r="D42" s="215">
        <v>0</v>
      </c>
      <c r="E42" s="215">
        <v>0</v>
      </c>
      <c r="F42" s="215">
        <v>0</v>
      </c>
      <c r="G42" s="215">
        <v>0</v>
      </c>
      <c r="H42" s="215">
        <v>0.42333333333333334</v>
      </c>
      <c r="I42" s="215">
        <v>0.95250000000000001</v>
      </c>
      <c r="J42" s="215">
        <v>1.27</v>
      </c>
      <c r="K42" s="215">
        <v>1.48</v>
      </c>
      <c r="L42" s="215">
        <v>1.7450000000000001</v>
      </c>
      <c r="M42" s="215">
        <v>1.9040000000000001</v>
      </c>
      <c r="N42" s="215">
        <v>2.2210000000000001</v>
      </c>
      <c r="O42" s="215">
        <v>2.4112</v>
      </c>
      <c r="P42" s="190" t="str">
        <f t="shared" si="0"/>
        <v>Schwyz</v>
      </c>
    </row>
    <row r="43" spans="1:16" ht="18.899999999999999" customHeight="1">
      <c r="A43" s="24" t="str">
        <f>'Page 9'!$A$21</f>
        <v>Sarnen</v>
      </c>
      <c r="B43" s="215">
        <v>0</v>
      </c>
      <c r="C43" s="215">
        <v>0.5106666666666666</v>
      </c>
      <c r="D43" s="215">
        <v>0.7649999999999999</v>
      </c>
      <c r="E43" s="215">
        <v>1.02</v>
      </c>
      <c r="F43" s="215">
        <v>1.1475000000000002</v>
      </c>
      <c r="G43" s="215">
        <v>1.224</v>
      </c>
      <c r="H43" s="215">
        <v>1.2750000000000001</v>
      </c>
      <c r="I43" s="215">
        <v>1.3387500000000001</v>
      </c>
      <c r="J43" s="215">
        <v>1.377</v>
      </c>
      <c r="K43" s="215">
        <v>1.4025000000000001</v>
      </c>
      <c r="L43" s="215">
        <v>1.4343750000000002</v>
      </c>
      <c r="M43" s="215">
        <v>1.4535</v>
      </c>
      <c r="N43" s="215">
        <v>1.4917500000000001</v>
      </c>
      <c r="O43" s="215">
        <v>1.5146999999999999</v>
      </c>
      <c r="P43" s="190" t="str">
        <f t="shared" si="0"/>
        <v>Sarnen</v>
      </c>
    </row>
    <row r="44" spans="1:16" ht="18.899999999999999" customHeight="1">
      <c r="A44" s="24" t="str">
        <f>'Page 9'!$A$22</f>
        <v>Stans</v>
      </c>
      <c r="B44" s="215">
        <v>0</v>
      </c>
      <c r="C44" s="215">
        <v>9.1333333333333336E-2</v>
      </c>
      <c r="D44" s="215">
        <v>0.41000000000000003</v>
      </c>
      <c r="E44" s="215">
        <v>0.72799999999999998</v>
      </c>
      <c r="F44" s="215">
        <v>0.88750000000000007</v>
      </c>
      <c r="G44" s="215">
        <v>0.98280000000000001</v>
      </c>
      <c r="H44" s="215">
        <v>1.0466666666666666</v>
      </c>
      <c r="I44" s="215">
        <v>1.12625</v>
      </c>
      <c r="J44" s="215">
        <v>1.1739999999999997</v>
      </c>
      <c r="K44" s="215">
        <v>1.2058333333333333</v>
      </c>
      <c r="L44" s="215">
        <v>1.2456250000000002</v>
      </c>
      <c r="M44" s="215">
        <v>1.2695000000000003</v>
      </c>
      <c r="N44" s="215">
        <v>1.3172500000000003</v>
      </c>
      <c r="O44" s="215">
        <v>1.3458999999999999</v>
      </c>
      <c r="P44" s="190" t="str">
        <f t="shared" si="0"/>
        <v>Stans</v>
      </c>
    </row>
    <row r="45" spans="1:16" ht="18.899999999999999" customHeight="1">
      <c r="A45" s="24" t="str">
        <f>'Page 9'!$A$23</f>
        <v>Glarus</v>
      </c>
      <c r="B45" s="215">
        <v>0</v>
      </c>
      <c r="C45" s="215">
        <v>0</v>
      </c>
      <c r="D45" s="215">
        <v>0</v>
      </c>
      <c r="E45" s="215">
        <v>0</v>
      </c>
      <c r="F45" s="215">
        <v>0.95250000000000001</v>
      </c>
      <c r="G45" s="215">
        <v>1.524</v>
      </c>
      <c r="H45" s="215">
        <v>1.905</v>
      </c>
      <c r="I45" s="215">
        <v>2.3812500000000001</v>
      </c>
      <c r="J45" s="215">
        <v>2.6670000000000003</v>
      </c>
      <c r="K45" s="215">
        <v>2.8574999999999999</v>
      </c>
      <c r="L45" s="215">
        <v>3.0956250000000001</v>
      </c>
      <c r="M45" s="215">
        <v>3.2385000000000002</v>
      </c>
      <c r="N45" s="215">
        <v>3.5242499999999999</v>
      </c>
      <c r="O45" s="215">
        <v>3.6957</v>
      </c>
      <c r="P45" s="190" t="str">
        <f t="shared" si="0"/>
        <v>Glarus</v>
      </c>
    </row>
    <row r="46" spans="1:16" ht="18.899999999999999" customHeight="1">
      <c r="A46" s="24" t="str">
        <f>'Page 9'!$A$24</f>
        <v>Zug</v>
      </c>
      <c r="B46" s="215">
        <v>0</v>
      </c>
      <c r="C46" s="215">
        <v>0</v>
      </c>
      <c r="D46" s="215">
        <v>0</v>
      </c>
      <c r="E46" s="215">
        <v>0</v>
      </c>
      <c r="F46" s="215">
        <v>0</v>
      </c>
      <c r="G46" s="215">
        <v>0.14319999999999999</v>
      </c>
      <c r="H46" s="215">
        <v>0.24333333333333332</v>
      </c>
      <c r="I46" s="215">
        <v>0.43200000000000005</v>
      </c>
      <c r="J46" s="215">
        <v>0.64360000000000006</v>
      </c>
      <c r="K46" s="215">
        <v>0.87166666666666659</v>
      </c>
      <c r="L46" s="215">
        <v>1.3112499999999998</v>
      </c>
      <c r="M46" s="215">
        <v>1.64</v>
      </c>
      <c r="N46" s="215">
        <v>2.3125</v>
      </c>
      <c r="O46" s="215">
        <v>2.7130000000000001</v>
      </c>
      <c r="P46" s="190" t="str">
        <f t="shared" si="0"/>
        <v>Zug</v>
      </c>
    </row>
    <row r="47" spans="1:16" ht="18.899999999999999" customHeight="1">
      <c r="A47" s="24" t="str">
        <f>'Page 9'!$A$25</f>
        <v>Fribourg</v>
      </c>
      <c r="B47" s="215">
        <v>0</v>
      </c>
      <c r="C47" s="215">
        <v>0</v>
      </c>
      <c r="D47" s="215">
        <v>0</v>
      </c>
      <c r="E47" s="215">
        <v>2.5</v>
      </c>
      <c r="F47" s="215">
        <v>4.4049999999999994</v>
      </c>
      <c r="G47" s="215">
        <v>4.8384</v>
      </c>
      <c r="H47" s="215">
        <v>4.8383333333333329</v>
      </c>
      <c r="I47" s="215">
        <v>5.04</v>
      </c>
      <c r="J47" s="215">
        <v>5.2416000000000009</v>
      </c>
      <c r="K47" s="215">
        <v>5.6448333333333336</v>
      </c>
      <c r="L47" s="215">
        <v>6.0479999999999992</v>
      </c>
      <c r="M47" s="215">
        <v>6.4512</v>
      </c>
      <c r="N47" s="215">
        <v>6.6527999999999992</v>
      </c>
      <c r="O47" s="215">
        <v>6.6528</v>
      </c>
      <c r="P47" s="190" t="str">
        <f t="shared" si="0"/>
        <v>Fribourg</v>
      </c>
    </row>
    <row r="48" spans="1:16" ht="18.899999999999999" customHeight="1">
      <c r="A48" s="24" t="str">
        <f>'Page 9'!$A$26</f>
        <v>Solothurn</v>
      </c>
      <c r="B48" s="215">
        <v>0</v>
      </c>
      <c r="C48" s="215">
        <v>0</v>
      </c>
      <c r="D48" s="215">
        <v>0</v>
      </c>
      <c r="E48" s="215">
        <v>0.60033333333333339</v>
      </c>
      <c r="F48" s="215">
        <v>1.0502499999999999</v>
      </c>
      <c r="G48" s="215">
        <v>1.4400000000000002</v>
      </c>
      <c r="H48" s="215">
        <v>1.6</v>
      </c>
      <c r="I48" s="215">
        <v>1.8</v>
      </c>
      <c r="J48" s="215">
        <v>1.9200000000000002</v>
      </c>
      <c r="K48" s="215">
        <v>2</v>
      </c>
      <c r="L48" s="215">
        <v>2.1</v>
      </c>
      <c r="M48" s="215">
        <v>2.16</v>
      </c>
      <c r="N48" s="215">
        <v>2.2799999999999998</v>
      </c>
      <c r="O48" s="215">
        <v>2.3519999999999999</v>
      </c>
      <c r="P48" s="190" t="str">
        <f t="shared" si="0"/>
        <v>Solothurn</v>
      </c>
    </row>
    <row r="49" spans="1:16" ht="18.899999999999999" customHeight="1">
      <c r="A49" s="24" t="str">
        <f>'Page 9'!$A$27</f>
        <v>Basel</v>
      </c>
      <c r="B49" s="215">
        <v>0</v>
      </c>
      <c r="C49" s="215">
        <v>0</v>
      </c>
      <c r="D49" s="215">
        <v>0</v>
      </c>
      <c r="E49" s="215">
        <v>0</v>
      </c>
      <c r="F49" s="215">
        <v>1.125</v>
      </c>
      <c r="G49" s="215">
        <v>1.8</v>
      </c>
      <c r="H49" s="215">
        <v>2.25</v>
      </c>
      <c r="I49" s="215">
        <v>2.8125</v>
      </c>
      <c r="J49" s="215">
        <v>3.15</v>
      </c>
      <c r="K49" s="215">
        <v>3.5583333333333336</v>
      </c>
      <c r="L49" s="215">
        <v>4.34375</v>
      </c>
      <c r="M49" s="215">
        <v>4.8149999999999995</v>
      </c>
      <c r="N49" s="215">
        <v>6.5050000000000008</v>
      </c>
      <c r="O49" s="215">
        <v>7.8320000000000007</v>
      </c>
      <c r="P49" s="190" t="str">
        <f t="shared" si="0"/>
        <v>Basel</v>
      </c>
    </row>
    <row r="50" spans="1:16" ht="18.899999999999999" customHeight="1">
      <c r="A50" s="24" t="str">
        <f>'Page 9'!$A$28</f>
        <v>Liestal</v>
      </c>
      <c r="B50" s="215">
        <v>0</v>
      </c>
      <c r="C50" s="215">
        <v>0</v>
      </c>
      <c r="D50" s="215">
        <v>0</v>
      </c>
      <c r="E50" s="215">
        <v>0</v>
      </c>
      <c r="F50" s="215">
        <v>0.6818749999999999</v>
      </c>
      <c r="G50" s="215">
        <v>1.256</v>
      </c>
      <c r="H50" s="215">
        <v>1.7762500000000001</v>
      </c>
      <c r="I50" s="215">
        <v>2.735937499999999</v>
      </c>
      <c r="J50" s="215">
        <v>3.64175</v>
      </c>
      <c r="K50" s="215">
        <v>4.5206250000000008</v>
      </c>
      <c r="L50" s="215">
        <v>5.6346875000000001</v>
      </c>
      <c r="M50" s="215">
        <v>6.4557500000000001</v>
      </c>
      <c r="N50" s="215">
        <v>7.48325</v>
      </c>
      <c r="O50" s="215">
        <v>7.8472999999999997</v>
      </c>
      <c r="P50" s="190" t="str">
        <f t="shared" si="0"/>
        <v>Liestal</v>
      </c>
    </row>
    <row r="51" spans="1:16" ht="18.899999999999999" customHeight="1">
      <c r="A51" s="24" t="str">
        <f>'Page 9'!$A$29</f>
        <v>Schaffhausen</v>
      </c>
      <c r="B51" s="215">
        <v>0</v>
      </c>
      <c r="C51" s="215">
        <v>0</v>
      </c>
      <c r="D51" s="215">
        <v>0</v>
      </c>
      <c r="E51" s="215">
        <v>0.75</v>
      </c>
      <c r="F51" s="215">
        <v>1.125</v>
      </c>
      <c r="G51" s="215">
        <v>1.35</v>
      </c>
      <c r="H51" s="215">
        <v>1.5</v>
      </c>
      <c r="I51" s="215">
        <v>2.25</v>
      </c>
      <c r="J51" s="215">
        <v>2.7</v>
      </c>
      <c r="K51" s="215">
        <v>3</v>
      </c>
      <c r="L51" s="215">
        <v>3.9375</v>
      </c>
      <c r="M51" s="215">
        <v>4.5</v>
      </c>
      <c r="N51" s="215">
        <v>4.9162499999999998</v>
      </c>
      <c r="O51" s="215">
        <v>5.0714999999999995</v>
      </c>
      <c r="P51" s="190" t="str">
        <f t="shared" si="0"/>
        <v>Schaffhausen</v>
      </c>
    </row>
    <row r="52" spans="1:16" ht="18.899999999999999" customHeight="1">
      <c r="A52" s="24" t="str">
        <f>'Page 9'!$A$30</f>
        <v>Herisau</v>
      </c>
      <c r="B52" s="215">
        <v>0</v>
      </c>
      <c r="C52" s="215">
        <v>0</v>
      </c>
      <c r="D52" s="215">
        <v>0</v>
      </c>
      <c r="E52" s="215">
        <v>0</v>
      </c>
      <c r="F52" s="215">
        <v>0.96899999999999997</v>
      </c>
      <c r="G52" s="215">
        <v>1.55</v>
      </c>
      <c r="H52" s="215">
        <v>1.9376666666666664</v>
      </c>
      <c r="I52" s="215">
        <v>2.4219999999999997</v>
      </c>
      <c r="J52" s="215">
        <v>2.79</v>
      </c>
      <c r="K52" s="215">
        <v>3.0354999999999999</v>
      </c>
      <c r="L52" s="215">
        <v>3.3422500000000004</v>
      </c>
      <c r="M52" s="215">
        <v>3.5263</v>
      </c>
      <c r="N52" s="215">
        <v>3.8944000000000001</v>
      </c>
      <c r="O52" s="215">
        <v>4.1152600000000001</v>
      </c>
      <c r="P52" s="190" t="str">
        <f t="shared" si="0"/>
        <v>Herisau</v>
      </c>
    </row>
    <row r="53" spans="1:16" ht="18.899999999999999" customHeight="1">
      <c r="A53" s="24" t="str">
        <f>'Page 9'!$A$31</f>
        <v>Appenzell</v>
      </c>
      <c r="B53" s="215">
        <v>0</v>
      </c>
      <c r="C53" s="215">
        <v>0</v>
      </c>
      <c r="D53" s="215">
        <v>0</v>
      </c>
      <c r="E53" s="215">
        <v>0.89533333333333343</v>
      </c>
      <c r="F53" s="215">
        <v>1.3425</v>
      </c>
      <c r="G53" s="215">
        <v>1.6112000000000002</v>
      </c>
      <c r="H53" s="215">
        <v>1.79</v>
      </c>
      <c r="I53" s="215">
        <v>2.0137499999999999</v>
      </c>
      <c r="J53" s="215">
        <v>2.1480000000000001</v>
      </c>
      <c r="K53" s="215">
        <v>2.2374999999999998</v>
      </c>
      <c r="L53" s="215">
        <v>2.3493749999999998</v>
      </c>
      <c r="M53" s="215">
        <v>2.4164999999999996</v>
      </c>
      <c r="N53" s="215">
        <v>2.5507499999999999</v>
      </c>
      <c r="O53" s="215">
        <v>2.6313</v>
      </c>
      <c r="P53" s="190" t="str">
        <f t="shared" si="0"/>
        <v>Appenzell</v>
      </c>
    </row>
    <row r="54" spans="1:16" ht="18.899999999999999" customHeight="1">
      <c r="A54" s="24" t="str">
        <f>'Page 9'!$A$32</f>
        <v>St. Gall</v>
      </c>
      <c r="B54" s="215">
        <v>0</v>
      </c>
      <c r="C54" s="215">
        <v>0</v>
      </c>
      <c r="D54" s="215">
        <v>0</v>
      </c>
      <c r="E54" s="215">
        <v>0</v>
      </c>
      <c r="F54" s="215">
        <v>1.2112500000000002</v>
      </c>
      <c r="G54" s="215">
        <v>1.9379999999999999</v>
      </c>
      <c r="H54" s="215">
        <v>2.4225000000000003</v>
      </c>
      <c r="I54" s="215">
        <v>3.0281250000000002</v>
      </c>
      <c r="J54" s="215">
        <v>3.3915000000000006</v>
      </c>
      <c r="K54" s="215">
        <v>3.63375</v>
      </c>
      <c r="L54" s="215">
        <v>3.9365625</v>
      </c>
      <c r="M54" s="215">
        <v>4.1182500000000006</v>
      </c>
      <c r="N54" s="215">
        <v>4.4816250000000002</v>
      </c>
      <c r="O54" s="215">
        <v>4.6996500000000001</v>
      </c>
      <c r="P54" s="190" t="str">
        <f t="shared" si="0"/>
        <v>St. Gall</v>
      </c>
    </row>
    <row r="55" spans="1:16" ht="18.899999999999999" customHeight="1">
      <c r="A55" s="24" t="str">
        <f>'Page 9'!$A$33</f>
        <v>Chur</v>
      </c>
      <c r="B55" s="215">
        <v>0</v>
      </c>
      <c r="C55" s="215">
        <v>0</v>
      </c>
      <c r="D55" s="215">
        <v>0</v>
      </c>
      <c r="E55" s="215">
        <v>0.29333333333333333</v>
      </c>
      <c r="F55" s="215">
        <v>0.67</v>
      </c>
      <c r="G55" s="215">
        <v>1.012</v>
      </c>
      <c r="H55" s="215">
        <v>1.3266666666666667</v>
      </c>
      <c r="I55" s="215">
        <v>1.77885</v>
      </c>
      <c r="J55" s="215">
        <v>2.1627599999999996</v>
      </c>
      <c r="K55" s="215">
        <v>2.4756499999999999</v>
      </c>
      <c r="L55" s="215">
        <v>2.8793249999999992</v>
      </c>
      <c r="M55" s="215">
        <v>2.9868599999999996</v>
      </c>
      <c r="N55" s="215">
        <v>3.2019299999999999</v>
      </c>
      <c r="O55" s="215">
        <v>3.3309719999999992</v>
      </c>
      <c r="P55" s="190" t="str">
        <f t="shared" si="0"/>
        <v>Chur</v>
      </c>
    </row>
    <row r="56" spans="1:16" ht="18.899999999999999" customHeight="1">
      <c r="A56" s="24" t="str">
        <f>'Page 9'!$A$34</f>
        <v>Aarau</v>
      </c>
      <c r="B56" s="215">
        <v>0</v>
      </c>
      <c r="C56" s="215">
        <v>0</v>
      </c>
      <c r="D56" s="215">
        <v>0</v>
      </c>
      <c r="E56" s="215">
        <v>0</v>
      </c>
      <c r="F56" s="215">
        <v>0</v>
      </c>
      <c r="G56" s="215">
        <v>0.49280000000000007</v>
      </c>
      <c r="H56" s="215">
        <v>0.82133333333333336</v>
      </c>
      <c r="I56" s="215">
        <v>1.3440000000000001</v>
      </c>
      <c r="J56" s="215">
        <v>1.7024000000000001</v>
      </c>
      <c r="K56" s="215">
        <v>1.9786666666666668</v>
      </c>
      <c r="L56" s="215">
        <v>2.4079999999999999</v>
      </c>
      <c r="M56" s="215">
        <v>2.7328000000000001</v>
      </c>
      <c r="N56" s="215">
        <v>3.6511999999999998</v>
      </c>
      <c r="O56" s="215">
        <v>4.2828800000000005</v>
      </c>
      <c r="P56" s="190" t="str">
        <f t="shared" si="0"/>
        <v>Aarau</v>
      </c>
    </row>
    <row r="57" spans="1:16" ht="18.899999999999999" customHeight="1">
      <c r="A57" s="24" t="str">
        <f>'Page 9'!$A$35</f>
        <v>Frauenfeld</v>
      </c>
      <c r="B57" s="215">
        <v>0</v>
      </c>
      <c r="C57" s="215">
        <v>0</v>
      </c>
      <c r="D57" s="215">
        <v>0</v>
      </c>
      <c r="E57" s="215">
        <v>0</v>
      </c>
      <c r="F57" s="215">
        <v>0</v>
      </c>
      <c r="G57" s="215">
        <v>0.61380000000000001</v>
      </c>
      <c r="H57" s="215">
        <v>1.0230000000000001</v>
      </c>
      <c r="I57" s="215">
        <v>1.5345000000000002</v>
      </c>
      <c r="J57" s="215">
        <v>1.8414000000000001</v>
      </c>
      <c r="K57" s="215">
        <v>2.0460000000000003</v>
      </c>
      <c r="L57" s="215">
        <v>2.3017500000000002</v>
      </c>
      <c r="M57" s="215">
        <v>2.4552</v>
      </c>
      <c r="N57" s="215">
        <v>2.7620999999999998</v>
      </c>
      <c r="O57" s="215">
        <v>2.94624</v>
      </c>
      <c r="P57" s="190" t="str">
        <f t="shared" si="0"/>
        <v>Frauenfeld</v>
      </c>
    </row>
    <row r="58" spans="1:16" ht="18.899999999999999" customHeight="1">
      <c r="A58" s="24" t="str">
        <f>'Page 9'!$A$36</f>
        <v>Bellinzona</v>
      </c>
      <c r="B58" s="10">
        <v>0</v>
      </c>
      <c r="C58" s="10">
        <v>0</v>
      </c>
      <c r="D58" s="10">
        <v>0</v>
      </c>
      <c r="E58" s="10">
        <v>0</v>
      </c>
      <c r="F58" s="10">
        <v>0</v>
      </c>
      <c r="G58" s="10">
        <v>0</v>
      </c>
      <c r="H58" s="10">
        <v>1.82</v>
      </c>
      <c r="I58" s="215">
        <v>2.4862500000000001</v>
      </c>
      <c r="J58" s="215">
        <v>2.964</v>
      </c>
      <c r="K58" s="215">
        <v>3.2824999999999998</v>
      </c>
      <c r="L58" s="215">
        <v>3.7293750000000001</v>
      </c>
      <c r="M58" s="215">
        <v>4.1535000000000002</v>
      </c>
      <c r="N58" s="215">
        <v>5.133375</v>
      </c>
      <c r="O58" s="215">
        <v>6.0644999999999998</v>
      </c>
      <c r="P58" s="190" t="str">
        <f t="shared" si="0"/>
        <v>Bellinzona</v>
      </c>
    </row>
    <row r="59" spans="1:16" ht="18.899999999999999" customHeight="1">
      <c r="A59" s="24" t="str">
        <f>'Page 9'!$A$37</f>
        <v>Lausanne</v>
      </c>
      <c r="B59" s="215">
        <v>0</v>
      </c>
      <c r="C59" s="215">
        <v>0</v>
      </c>
      <c r="D59" s="215">
        <v>0</v>
      </c>
      <c r="E59" s="215">
        <v>2.5726666666666667</v>
      </c>
      <c r="F59" s="215">
        <v>3.1972500000000004</v>
      </c>
      <c r="G59" s="215">
        <v>3.6879999999999997</v>
      </c>
      <c r="H59" s="215">
        <v>4.0151666666666666</v>
      </c>
      <c r="I59" s="215">
        <v>4.7010000000000005</v>
      </c>
      <c r="J59" s="215">
        <v>5.2317999999999998</v>
      </c>
      <c r="K59" s="215">
        <v>5.5857500000000009</v>
      </c>
      <c r="L59" s="215">
        <v>6.1191875000000007</v>
      </c>
      <c r="M59" s="215">
        <v>6.4784500000000014</v>
      </c>
      <c r="N59" s="215">
        <v>7.1970499999999991</v>
      </c>
      <c r="O59" s="215">
        <v>7.628210000000001</v>
      </c>
      <c r="P59" s="190" t="str">
        <f t="shared" si="0"/>
        <v>Lausanne</v>
      </c>
    </row>
    <row r="60" spans="1:16" ht="18.899999999999999" customHeight="1">
      <c r="A60" s="24" t="str">
        <f>'Page 9'!$A$38</f>
        <v>Sion</v>
      </c>
      <c r="B60" s="10">
        <v>0</v>
      </c>
      <c r="C60" s="10">
        <v>0.51200000000000001</v>
      </c>
      <c r="D60" s="10">
        <v>1.28</v>
      </c>
      <c r="E60" s="10">
        <v>2.1756666666666664</v>
      </c>
      <c r="F60" s="10">
        <v>2.8369999999999997</v>
      </c>
      <c r="G60" s="10">
        <v>3.0799999999999996</v>
      </c>
      <c r="H60" s="10">
        <v>3.4128333333333334</v>
      </c>
      <c r="I60" s="215">
        <v>3.807375</v>
      </c>
      <c r="J60" s="215">
        <v>4.1295000000000002</v>
      </c>
      <c r="K60" s="215">
        <v>4.3385000000000007</v>
      </c>
      <c r="L60" s="215">
        <v>4.6957500000000003</v>
      </c>
      <c r="M60" s="215">
        <v>5.0125500000000001</v>
      </c>
      <c r="N60" s="215">
        <v>6.2070249999999998</v>
      </c>
      <c r="O60" s="215">
        <v>6.3222100000000001</v>
      </c>
      <c r="P60" s="190" t="str">
        <f t="shared" si="0"/>
        <v>Sion</v>
      </c>
    </row>
    <row r="61" spans="1:16" ht="18.899999999999999" customHeight="1">
      <c r="A61" s="24" t="str">
        <f>'Page 9'!$A$39</f>
        <v>Neuchâtel</v>
      </c>
      <c r="B61" s="215">
        <v>0</v>
      </c>
      <c r="C61" s="215">
        <v>0</v>
      </c>
      <c r="D61" s="215">
        <v>0.47499999999999998</v>
      </c>
      <c r="E61" s="215">
        <v>2.2166666666666668</v>
      </c>
      <c r="F61" s="215">
        <v>3.0874999999999999</v>
      </c>
      <c r="G61" s="215">
        <v>3.61</v>
      </c>
      <c r="H61" s="215">
        <v>3.9583333333333335</v>
      </c>
      <c r="I61" s="215">
        <v>4.5599999999999996</v>
      </c>
      <c r="J61" s="215">
        <v>5.1680000000000001</v>
      </c>
      <c r="K61" s="215">
        <v>5.5733333333333333</v>
      </c>
      <c r="L61" s="215">
        <v>6.4718749999999998</v>
      </c>
      <c r="M61" s="215">
        <v>6.84</v>
      </c>
      <c r="N61" s="215">
        <v>6.84</v>
      </c>
      <c r="O61" s="215">
        <v>6.84</v>
      </c>
      <c r="P61" s="190" t="str">
        <f t="shared" si="0"/>
        <v>Neuchâtel</v>
      </c>
    </row>
    <row r="62" spans="1:16" ht="18.899999999999999" customHeight="1">
      <c r="A62" s="24" t="str">
        <f>'Page 9'!$A$40</f>
        <v>Geneva</v>
      </c>
      <c r="B62" s="215">
        <v>0</v>
      </c>
      <c r="C62" s="215">
        <v>0</v>
      </c>
      <c r="D62" s="215">
        <v>0</v>
      </c>
      <c r="E62" s="215">
        <v>0</v>
      </c>
      <c r="F62" s="215">
        <v>0.58274999999999988</v>
      </c>
      <c r="G62" s="215">
        <v>1.1451999999999998</v>
      </c>
      <c r="H62" s="215">
        <v>1.6026666666666665</v>
      </c>
      <c r="I62" s="215">
        <v>2.3501249999999998</v>
      </c>
      <c r="J62" s="215">
        <v>2.9748000000000001</v>
      </c>
      <c r="K62" s="215">
        <v>3.4990000000000001</v>
      </c>
      <c r="L62" s="215">
        <v>4.2746250000000003</v>
      </c>
      <c r="M62" s="215">
        <v>4.8594499999999998</v>
      </c>
      <c r="N62" s="215">
        <v>6.7892250000000001</v>
      </c>
      <c r="O62" s="215">
        <v>8.6958699999999993</v>
      </c>
      <c r="P62" s="190" t="str">
        <f t="shared" si="0"/>
        <v>Geneva</v>
      </c>
    </row>
    <row r="63" spans="1:16" ht="18.899999999999999" customHeight="1">
      <c r="A63" s="24" t="str">
        <f>'Page 9'!$A$41</f>
        <v>Delémont</v>
      </c>
      <c r="B63" s="215">
        <v>0</v>
      </c>
      <c r="C63" s="215">
        <v>0</v>
      </c>
      <c r="D63" s="215">
        <v>0</v>
      </c>
      <c r="E63" s="215">
        <v>1.595</v>
      </c>
      <c r="F63" s="215">
        <v>2.0779999999999998</v>
      </c>
      <c r="G63" s="215">
        <v>2.4024000000000001</v>
      </c>
      <c r="H63" s="215">
        <v>2.6183333333333332</v>
      </c>
      <c r="I63" s="215">
        <v>2.8886250000000002</v>
      </c>
      <c r="J63" s="215">
        <v>3.1118999999999999</v>
      </c>
      <c r="K63" s="215">
        <v>3.3742500000000004</v>
      </c>
      <c r="L63" s="215">
        <v>3.7021249999999997</v>
      </c>
      <c r="M63" s="215">
        <v>4.0224000000000002</v>
      </c>
      <c r="N63" s="215">
        <v>4.8194500000000007</v>
      </c>
      <c r="O63" s="215">
        <v>5.4791099999999986</v>
      </c>
      <c r="P63" s="190" t="str">
        <f t="shared" si="0"/>
        <v>Delémont</v>
      </c>
    </row>
    <row r="64" spans="1:16" ht="18.899999999999999" customHeight="1">
      <c r="B64" s="194"/>
      <c r="C64" s="194"/>
      <c r="D64" s="194"/>
      <c r="E64" s="194"/>
      <c r="F64" s="194"/>
      <c r="G64" s="194"/>
      <c r="H64" s="194"/>
    </row>
    <row r="65" spans="2:8" ht="18.899999999999999" customHeight="1">
      <c r="B65" s="194"/>
      <c r="C65" s="194"/>
      <c r="D65" s="194"/>
      <c r="E65" s="194"/>
      <c r="F65" s="194"/>
      <c r="G65" s="194"/>
      <c r="H65" s="194"/>
    </row>
    <row r="66" spans="2:8" ht="18.899999999999999" customHeight="1">
      <c r="B66" s="194"/>
      <c r="C66" s="194"/>
      <c r="D66" s="194"/>
      <c r="E66" s="194"/>
      <c r="F66" s="194"/>
      <c r="G66" s="194"/>
      <c r="H66" s="194"/>
    </row>
    <row r="67" spans="2:8" ht="18.899999999999999" customHeight="1">
      <c r="B67" s="194"/>
      <c r="C67" s="194"/>
      <c r="D67" s="194"/>
      <c r="E67" s="194"/>
      <c r="F67" s="194"/>
      <c r="G67" s="194"/>
      <c r="H67" s="194"/>
    </row>
    <row r="68" spans="2:8" ht="18.899999999999999" customHeight="1">
      <c r="B68" s="194"/>
      <c r="C68" s="194"/>
      <c r="D68" s="194"/>
      <c r="E68" s="194"/>
      <c r="F68" s="194"/>
      <c r="G68" s="194"/>
      <c r="H68" s="194"/>
    </row>
    <row r="69" spans="2:8" ht="18.899999999999999" customHeight="1">
      <c r="B69" s="194"/>
      <c r="C69" s="194"/>
      <c r="D69" s="194"/>
      <c r="E69" s="194"/>
      <c r="F69" s="194"/>
      <c r="G69" s="194"/>
      <c r="H69" s="194"/>
    </row>
    <row r="70" spans="2:8">
      <c r="B70" s="194"/>
      <c r="C70" s="194"/>
      <c r="D70" s="194"/>
      <c r="E70" s="194"/>
      <c r="F70" s="194"/>
      <c r="G70" s="194"/>
      <c r="H70" s="194"/>
    </row>
    <row r="71" spans="2:8">
      <c r="B71" s="194"/>
      <c r="C71" s="194"/>
      <c r="D71" s="194"/>
      <c r="E71" s="194"/>
      <c r="F71" s="194"/>
      <c r="G71" s="194"/>
      <c r="H71" s="194"/>
    </row>
    <row r="72" spans="2:8">
      <c r="B72" s="194"/>
      <c r="C72" s="194"/>
      <c r="D72" s="194"/>
      <c r="E72" s="194"/>
      <c r="F72" s="194"/>
      <c r="G72" s="194"/>
      <c r="H72" s="194"/>
    </row>
    <row r="73" spans="2:8">
      <c r="B73" s="194"/>
      <c r="C73" s="194"/>
      <c r="D73" s="194"/>
      <c r="E73" s="194"/>
      <c r="F73" s="194"/>
      <c r="G73" s="194"/>
      <c r="H73" s="194"/>
    </row>
    <row r="74" spans="2:8">
      <c r="B74" s="194"/>
      <c r="C74" s="194"/>
      <c r="D74" s="194"/>
      <c r="E74" s="194"/>
      <c r="F74" s="194"/>
      <c r="G74" s="194"/>
      <c r="H74" s="194"/>
    </row>
    <row r="75" spans="2:8">
      <c r="B75" s="194"/>
      <c r="C75" s="194"/>
      <c r="D75" s="194"/>
      <c r="E75" s="194"/>
      <c r="F75" s="194"/>
      <c r="G75" s="194"/>
      <c r="H75" s="194"/>
    </row>
    <row r="76" spans="2:8">
      <c r="B76" s="194"/>
      <c r="C76" s="194"/>
      <c r="D76" s="194"/>
      <c r="E76" s="194"/>
      <c r="F76" s="194"/>
      <c r="G76" s="194"/>
      <c r="H76" s="194"/>
    </row>
    <row r="77" spans="2:8">
      <c r="B77" s="194"/>
      <c r="C77" s="194"/>
      <c r="D77" s="194"/>
      <c r="E77" s="194"/>
      <c r="F77" s="194"/>
      <c r="G77" s="194"/>
      <c r="H77" s="194"/>
    </row>
    <row r="78" spans="2:8">
      <c r="B78" s="194"/>
      <c r="C78" s="194"/>
      <c r="D78" s="194"/>
      <c r="E78" s="194"/>
      <c r="F78" s="194"/>
      <c r="G78" s="194"/>
      <c r="H78" s="194"/>
    </row>
    <row r="79" spans="2:8">
      <c r="B79" s="194"/>
      <c r="C79" s="194"/>
      <c r="D79" s="194"/>
      <c r="E79" s="194"/>
      <c r="F79" s="194"/>
      <c r="G79" s="194"/>
      <c r="H79" s="194"/>
    </row>
    <row r="80" spans="2:8">
      <c r="B80" s="194"/>
      <c r="C80" s="194"/>
      <c r="D80" s="194"/>
      <c r="E80" s="194"/>
      <c r="F80" s="194"/>
      <c r="G80" s="194"/>
      <c r="H80" s="194"/>
    </row>
    <row r="81" spans="2:8">
      <c r="B81" s="194"/>
      <c r="C81" s="194"/>
      <c r="D81" s="194"/>
      <c r="E81" s="194"/>
      <c r="F81" s="194"/>
      <c r="G81" s="194"/>
      <c r="H81" s="194"/>
    </row>
    <row r="82" spans="2:8">
      <c r="B82" s="194"/>
      <c r="C82" s="194"/>
      <c r="D82" s="194"/>
      <c r="E82" s="194"/>
      <c r="F82" s="194"/>
      <c r="G82" s="194"/>
      <c r="H82" s="194"/>
    </row>
    <row r="83" spans="2:8">
      <c r="B83" s="194"/>
      <c r="C83" s="194"/>
      <c r="D83" s="194"/>
      <c r="E83" s="194"/>
      <c r="F83" s="194"/>
      <c r="G83" s="194"/>
      <c r="H83" s="194"/>
    </row>
    <row r="84" spans="2:8">
      <c r="B84" s="194"/>
      <c r="C84" s="194"/>
      <c r="D84" s="194"/>
      <c r="E84" s="194"/>
      <c r="F84" s="194"/>
      <c r="G84" s="194"/>
      <c r="H84" s="194"/>
    </row>
    <row r="85" spans="2:8">
      <c r="B85" s="194"/>
      <c r="C85" s="194"/>
      <c r="D85" s="194"/>
      <c r="E85" s="194"/>
      <c r="F85" s="194"/>
      <c r="G85" s="194"/>
      <c r="H85" s="194"/>
    </row>
    <row r="86" spans="2:8">
      <c r="B86" s="194"/>
      <c r="C86" s="194"/>
      <c r="D86" s="194"/>
      <c r="E86" s="194"/>
      <c r="F86" s="194"/>
      <c r="G86" s="194"/>
      <c r="H86" s="194"/>
    </row>
    <row r="87" spans="2:8">
      <c r="B87" s="194"/>
      <c r="C87" s="194"/>
      <c r="D87" s="194"/>
      <c r="E87" s="194"/>
      <c r="F87" s="194"/>
      <c r="G87" s="194"/>
      <c r="H87" s="194"/>
    </row>
    <row r="88" spans="2:8">
      <c r="B88" s="194"/>
      <c r="C88" s="194"/>
      <c r="D88" s="194"/>
      <c r="E88" s="194"/>
      <c r="F88" s="194"/>
      <c r="G88" s="194"/>
      <c r="H88" s="194"/>
    </row>
    <row r="89" spans="2:8">
      <c r="B89" s="194"/>
      <c r="C89" s="194"/>
      <c r="D89" s="194"/>
      <c r="E89" s="194"/>
      <c r="F89" s="194"/>
      <c r="G89" s="194"/>
      <c r="H89" s="194"/>
    </row>
    <row r="90" spans="2:8">
      <c r="B90" s="194"/>
      <c r="C90" s="194"/>
      <c r="D90" s="194"/>
      <c r="E90" s="194"/>
      <c r="F90" s="194"/>
      <c r="G90" s="194"/>
      <c r="H90" s="194"/>
    </row>
    <row r="91" spans="2:8">
      <c r="B91" s="194"/>
      <c r="C91" s="194"/>
      <c r="D91" s="194"/>
      <c r="E91" s="194"/>
      <c r="F91" s="194"/>
      <c r="G91" s="194"/>
      <c r="H91" s="194"/>
    </row>
    <row r="92" spans="2:8">
      <c r="B92" s="194"/>
      <c r="C92" s="194"/>
      <c r="D92" s="194"/>
      <c r="E92" s="194"/>
      <c r="F92" s="194"/>
      <c r="G92" s="194"/>
      <c r="H92" s="194"/>
    </row>
    <row r="93" spans="2:8">
      <c r="B93" s="194"/>
      <c r="C93" s="194"/>
      <c r="D93" s="194"/>
      <c r="E93" s="194"/>
      <c r="F93" s="194"/>
      <c r="G93" s="194"/>
      <c r="H93" s="194"/>
    </row>
    <row r="94" spans="2:8">
      <c r="B94" s="194"/>
      <c r="C94" s="194"/>
      <c r="D94" s="194"/>
      <c r="E94" s="194"/>
      <c r="F94" s="194"/>
      <c r="G94" s="194"/>
      <c r="H94" s="194"/>
    </row>
    <row r="95" spans="2:8">
      <c r="B95" s="194"/>
      <c r="C95" s="194"/>
      <c r="D95" s="194"/>
      <c r="E95" s="194"/>
      <c r="F95" s="194"/>
      <c r="G95" s="194"/>
      <c r="H95" s="194"/>
    </row>
    <row r="96" spans="2:8">
      <c r="B96" s="194"/>
      <c r="C96" s="194"/>
      <c r="D96" s="194"/>
      <c r="E96" s="194"/>
      <c r="F96" s="194"/>
      <c r="G96" s="194"/>
      <c r="H96" s="194"/>
    </row>
    <row r="97" spans="2:8">
      <c r="B97" s="194"/>
      <c r="C97" s="194"/>
      <c r="D97" s="194"/>
      <c r="E97" s="194"/>
      <c r="F97" s="194"/>
      <c r="G97" s="194"/>
      <c r="H97" s="194"/>
    </row>
    <row r="98" spans="2:8">
      <c r="B98" s="194"/>
      <c r="C98" s="194"/>
      <c r="D98" s="194"/>
      <c r="E98" s="194"/>
      <c r="F98" s="194"/>
      <c r="G98" s="194"/>
      <c r="H98" s="194"/>
    </row>
    <row r="99" spans="2:8">
      <c r="B99" s="194"/>
      <c r="C99" s="194"/>
      <c r="D99" s="194"/>
      <c r="E99" s="194"/>
      <c r="F99" s="194"/>
      <c r="G99" s="194"/>
      <c r="H99" s="194"/>
    </row>
    <row r="100" spans="2:8">
      <c r="B100" s="194"/>
      <c r="C100" s="194"/>
      <c r="D100" s="194"/>
      <c r="E100" s="194"/>
      <c r="F100" s="194"/>
      <c r="G100" s="194"/>
      <c r="H100" s="194"/>
    </row>
    <row r="101" spans="2:8">
      <c r="B101" s="194"/>
      <c r="C101" s="194"/>
      <c r="D101" s="194"/>
      <c r="E101" s="194"/>
      <c r="F101" s="194"/>
      <c r="G101" s="194"/>
      <c r="H101" s="194"/>
    </row>
    <row r="102" spans="2:8">
      <c r="B102" s="194"/>
      <c r="C102" s="194"/>
      <c r="D102" s="194"/>
      <c r="E102" s="194"/>
      <c r="F102" s="194"/>
      <c r="G102" s="194"/>
      <c r="H102" s="194"/>
    </row>
    <row r="103" spans="2:8">
      <c r="B103" s="194"/>
      <c r="C103" s="194"/>
      <c r="D103" s="194"/>
      <c r="E103" s="194"/>
      <c r="F103" s="194"/>
      <c r="G103" s="194"/>
      <c r="H103" s="194"/>
    </row>
    <row r="104" spans="2:8">
      <c r="B104" s="194"/>
      <c r="C104" s="194"/>
      <c r="D104" s="194"/>
      <c r="E104" s="194"/>
      <c r="F104" s="194"/>
      <c r="G104" s="194"/>
      <c r="H104" s="194"/>
    </row>
    <row r="105" spans="2:8">
      <c r="B105" s="194"/>
      <c r="C105" s="194"/>
      <c r="D105" s="194"/>
      <c r="E105" s="194"/>
      <c r="F105" s="194"/>
      <c r="G105" s="194"/>
      <c r="H105" s="194"/>
    </row>
    <row r="106" spans="2:8">
      <c r="B106" s="194"/>
      <c r="C106" s="194"/>
      <c r="D106" s="194"/>
      <c r="E106" s="194"/>
      <c r="F106" s="194"/>
      <c r="G106" s="194"/>
      <c r="H106" s="194"/>
    </row>
    <row r="107" spans="2:8">
      <c r="B107" s="194"/>
      <c r="C107" s="194"/>
      <c r="D107" s="194"/>
      <c r="E107" s="194"/>
      <c r="F107" s="194"/>
      <c r="G107" s="194"/>
      <c r="H107" s="194"/>
    </row>
    <row r="108" spans="2:8">
      <c r="B108" s="194"/>
      <c r="C108" s="194"/>
      <c r="D108" s="194"/>
      <c r="E108" s="194"/>
      <c r="F108" s="194"/>
      <c r="G108" s="194"/>
      <c r="H108" s="194"/>
    </row>
    <row r="109" spans="2:8">
      <c r="B109" s="194"/>
      <c r="C109" s="194"/>
      <c r="D109" s="194"/>
      <c r="E109" s="194"/>
      <c r="F109" s="194"/>
      <c r="G109" s="194"/>
      <c r="H109" s="194"/>
    </row>
    <row r="110" spans="2:8">
      <c r="B110" s="194"/>
      <c r="C110" s="194"/>
      <c r="D110" s="194"/>
      <c r="E110" s="194"/>
      <c r="F110" s="194"/>
      <c r="G110" s="194"/>
      <c r="H110" s="194"/>
    </row>
    <row r="111" spans="2:8">
      <c r="B111" s="194"/>
      <c r="C111" s="194"/>
      <c r="D111" s="194"/>
      <c r="E111" s="194"/>
      <c r="F111" s="194"/>
      <c r="G111" s="194"/>
      <c r="H111" s="194"/>
    </row>
    <row r="112" spans="2:8">
      <c r="B112" s="194"/>
      <c r="C112" s="194"/>
      <c r="D112" s="194"/>
      <c r="E112" s="194"/>
      <c r="F112" s="194"/>
      <c r="G112" s="194"/>
      <c r="H112" s="194"/>
    </row>
    <row r="113" spans="2:8">
      <c r="B113" s="194"/>
      <c r="C113" s="194"/>
      <c r="D113" s="194"/>
      <c r="E113" s="194"/>
      <c r="F113" s="194"/>
      <c r="G113" s="194"/>
      <c r="H113" s="194"/>
    </row>
    <row r="114" spans="2:8">
      <c r="B114" s="194"/>
      <c r="C114" s="194"/>
      <c r="D114" s="194"/>
      <c r="E114" s="194"/>
      <c r="F114" s="194"/>
      <c r="G114" s="194"/>
      <c r="H114" s="194"/>
    </row>
    <row r="115" spans="2:8">
      <c r="B115" s="194"/>
      <c r="C115" s="194"/>
      <c r="D115" s="194"/>
      <c r="E115" s="194"/>
      <c r="F115" s="194"/>
      <c r="G115" s="194"/>
      <c r="H115" s="194"/>
    </row>
  </sheetData>
  <mergeCells count="6">
    <mergeCell ref="B6:H6"/>
    <mergeCell ref="B9:H9"/>
    <mergeCell ref="B37:H37"/>
    <mergeCell ref="I6:O6"/>
    <mergeCell ref="I9:O9"/>
    <mergeCell ref="I37:O37"/>
  </mergeCells>
  <phoneticPr fontId="7" type="noConversion"/>
  <printOptions horizontalCentered="1"/>
  <pageMargins left="0.39370078740157483" right="0.39370078740157483" top="0.59055118110236227" bottom="0.59055118110236227" header="0.39370078740157483" footer="0.39370078740157483"/>
  <pageSetup paperSize="9" scale="56" orientation="portrait" r:id="rId1"/>
  <headerFooter alignWithMargins="0">
    <oddHeader>&amp;C&amp;"Helvetica,Fett"&amp;12 2010</oddHeader>
    <oddFooter>&amp;C&amp;"Helvetica,Standard" Eidg. Steuerverwaltung  -  Administration fédérale des contributions  -  Amministrazione federale delle contribuzioni&amp;R52 - 53</oddFooter>
  </headerFooter>
  <colBreaks count="1" manualBreakCount="1">
    <brk id="8" max="63" man="1"/>
  </colBreaks>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48">
    <pageSetUpPr fitToPage="1"/>
  </sheetPr>
  <dimension ref="A1:IF122"/>
  <sheetViews>
    <sheetView zoomScale="60" zoomScaleNormal="60" workbookViewId="0"/>
  </sheetViews>
  <sheetFormatPr baseColWidth="10" defaultColWidth="10.33203125" defaultRowHeight="13.2"/>
  <cols>
    <col min="1" max="1" width="29" style="218" customWidth="1"/>
    <col min="2" max="8" width="15.33203125" style="218" customWidth="1"/>
    <col min="9" max="9" width="17.5546875" style="218" customWidth="1"/>
    <col min="10" max="234" width="12.6640625" style="218" customWidth="1"/>
    <col min="235" max="16384" width="10.33203125" style="218"/>
  </cols>
  <sheetData>
    <row r="1" spans="1:9" ht="18.899999999999999" customHeight="1">
      <c r="A1" s="216" t="s">
        <v>117</v>
      </c>
      <c r="B1" s="216"/>
      <c r="C1" s="216"/>
      <c r="D1" s="216"/>
      <c r="E1" s="216"/>
      <c r="F1" s="216"/>
      <c r="G1" s="216"/>
      <c r="H1" s="216"/>
      <c r="I1" s="217"/>
    </row>
    <row r="2" spans="1:9" ht="18.899999999999999" customHeight="1">
      <c r="A2" s="216"/>
      <c r="B2" s="216"/>
      <c r="C2" s="216"/>
      <c r="D2" s="216"/>
      <c r="E2" s="216"/>
      <c r="F2" s="216"/>
      <c r="G2" s="216"/>
      <c r="H2" s="216"/>
      <c r="I2" s="217"/>
    </row>
    <row r="3" spans="1:9" ht="38.1" customHeight="1">
      <c r="A3" s="983" t="s">
        <v>205</v>
      </c>
      <c r="B3" s="984"/>
      <c r="C3" s="984"/>
      <c r="D3" s="984"/>
      <c r="E3" s="984"/>
      <c r="F3" s="984"/>
      <c r="G3" s="984"/>
      <c r="H3" s="984"/>
      <c r="I3" s="984"/>
    </row>
    <row r="4" spans="1:9" ht="38.1" customHeight="1">
      <c r="A4" s="985"/>
      <c r="B4" s="986"/>
      <c r="C4" s="986"/>
      <c r="D4" s="986"/>
      <c r="E4" s="986"/>
      <c r="F4" s="986"/>
      <c r="G4" s="986"/>
      <c r="H4" s="986"/>
      <c r="I4" s="986"/>
    </row>
    <row r="5" spans="1:9" ht="18.899999999999999" customHeight="1">
      <c r="A5" s="217"/>
      <c r="B5" s="217"/>
      <c r="C5" s="217"/>
      <c r="D5" s="217"/>
      <c r="E5" s="217"/>
      <c r="F5" s="217"/>
      <c r="G5" s="217"/>
      <c r="H5" s="217"/>
      <c r="I5" s="217"/>
    </row>
    <row r="6" spans="1:9" ht="18.899999999999999" customHeight="1" thickBot="1">
      <c r="A6" s="219">
        <v>28</v>
      </c>
      <c r="B6" s="217"/>
      <c r="C6" s="217"/>
      <c r="D6" s="217"/>
      <c r="E6" s="217"/>
      <c r="F6" s="217"/>
      <c r="G6" s="217"/>
      <c r="H6" s="217"/>
      <c r="I6" s="217"/>
    </row>
    <row r="7" spans="1:9" ht="18.899999999999999" customHeight="1" thickBot="1">
      <c r="A7" s="23" t="str">
        <f>'Pages 10-11'!$A$6</f>
        <v>Cantonal capitals</v>
      </c>
      <c r="B7" s="974" t="s">
        <v>118</v>
      </c>
      <c r="C7" s="975"/>
      <c r="D7" s="975"/>
      <c r="E7" s="975"/>
      <c r="F7" s="975"/>
      <c r="G7" s="975"/>
      <c r="H7" s="975"/>
      <c r="I7" s="976"/>
    </row>
    <row r="8" spans="1:9" ht="18.899999999999999" customHeight="1">
      <c r="A8" s="221"/>
      <c r="B8" s="232">
        <v>4</v>
      </c>
      <c r="C8" s="232">
        <v>8</v>
      </c>
      <c r="D8" s="232">
        <v>12</v>
      </c>
      <c r="E8" s="232">
        <v>16</v>
      </c>
      <c r="F8" s="232">
        <v>20</v>
      </c>
      <c r="G8" s="232">
        <v>30</v>
      </c>
      <c r="H8" s="232">
        <v>40</v>
      </c>
      <c r="I8" s="232">
        <v>50</v>
      </c>
    </row>
    <row r="9" spans="1:9" ht="18.899999999999999" customHeight="1">
      <c r="A9" s="221"/>
      <c r="B9" s="222"/>
      <c r="C9" s="222"/>
      <c r="D9" s="222"/>
      <c r="E9" s="222"/>
      <c r="F9" s="222"/>
      <c r="G9" s="222"/>
      <c r="H9" s="222"/>
      <c r="I9" s="222"/>
    </row>
    <row r="10" spans="1:9" ht="18.899999999999999" customHeight="1">
      <c r="A10" s="221"/>
      <c r="B10" s="977" t="s">
        <v>119</v>
      </c>
      <c r="C10" s="978"/>
      <c r="D10" s="978"/>
      <c r="E10" s="978"/>
      <c r="F10" s="978"/>
      <c r="G10" s="978"/>
      <c r="H10" s="978"/>
      <c r="I10" s="979"/>
    </row>
    <row r="11" spans="1:9" ht="18.899999999999999" customHeight="1">
      <c r="A11" s="24" t="str">
        <f>'Page 9'!$A$16</f>
        <v>Zurich</v>
      </c>
      <c r="B11" s="349">
        <v>24.425000000000001</v>
      </c>
      <c r="C11" s="349">
        <v>22.9375</v>
      </c>
      <c r="D11" s="349">
        <v>22.216666666666665</v>
      </c>
      <c r="E11" s="349">
        <v>22.024999999999999</v>
      </c>
      <c r="F11" s="349">
        <v>21.78</v>
      </c>
      <c r="G11" s="349">
        <v>21.58</v>
      </c>
      <c r="H11" s="349">
        <v>21.482500000000002</v>
      </c>
      <c r="I11" s="349">
        <v>21.423999999999999</v>
      </c>
    </row>
    <row r="12" spans="1:9" ht="18.899999999999999" customHeight="1">
      <c r="A12" s="24" t="str">
        <f>'Page 9'!$A$17</f>
        <v>Berne</v>
      </c>
      <c r="B12" s="349">
        <v>13.538749999999999</v>
      </c>
      <c r="C12" s="349">
        <v>13.737500000000001</v>
      </c>
      <c r="D12" s="349">
        <v>13.856666666666667</v>
      </c>
      <c r="E12" s="349">
        <v>15.063437500000001</v>
      </c>
      <c r="F12" s="349">
        <v>15.904499999999999</v>
      </c>
      <c r="G12" s="349">
        <v>16.908666666666669</v>
      </c>
      <c r="H12" s="349">
        <v>17.410875000000001</v>
      </c>
      <c r="I12" s="349">
        <v>17.712199999999999</v>
      </c>
    </row>
    <row r="13" spans="1:9" ht="18.899999999999999" customHeight="1">
      <c r="A13" s="24" t="str">
        <f>'Page 9'!$A$18</f>
        <v>Lucerne</v>
      </c>
      <c r="B13" s="349">
        <v>16.216249999999999</v>
      </c>
      <c r="C13" s="349">
        <v>14.255000000000001</v>
      </c>
      <c r="D13" s="349">
        <v>13.718333333333334</v>
      </c>
      <c r="E13" s="349">
        <v>13.362187499999999</v>
      </c>
      <c r="F13" s="349">
        <v>13.148499999999999</v>
      </c>
      <c r="G13" s="349">
        <v>12.840166666666667</v>
      </c>
      <c r="H13" s="349">
        <v>12.721124999999999</v>
      </c>
      <c r="I13" s="349">
        <v>12.649700000000001</v>
      </c>
    </row>
    <row r="14" spans="1:9" ht="18.899999999999999" customHeight="1">
      <c r="A14" s="24" t="str">
        <f>'Page 9'!$A$19</f>
        <v>Altdorf</v>
      </c>
      <c r="B14" s="349">
        <v>15.041846000000001</v>
      </c>
      <c r="C14" s="349">
        <v>15.029721</v>
      </c>
      <c r="D14" s="349">
        <v>15.025679333333334</v>
      </c>
      <c r="E14" s="349">
        <v>15.0236585</v>
      </c>
      <c r="F14" s="349">
        <v>15.022445999999997</v>
      </c>
      <c r="G14" s="349">
        <v>15.020829333333335</v>
      </c>
      <c r="H14" s="349">
        <v>15.020021</v>
      </c>
      <c r="I14" s="349">
        <v>15.019536</v>
      </c>
    </row>
    <row r="15" spans="1:9" ht="18.899999999999999" customHeight="1">
      <c r="A15" s="24" t="str">
        <f>'Page 9'!$A$20</f>
        <v>Schwyz</v>
      </c>
      <c r="B15" s="349">
        <v>17.591249999999999</v>
      </c>
      <c r="C15" s="349">
        <v>15.317500000000001</v>
      </c>
      <c r="D15" s="349">
        <v>15.317499999999999</v>
      </c>
      <c r="E15" s="349">
        <v>15.317500000000001</v>
      </c>
      <c r="F15" s="349">
        <v>15.31725</v>
      </c>
      <c r="G15" s="349">
        <v>15.257333333333333</v>
      </c>
      <c r="H15" s="349">
        <v>15.27225</v>
      </c>
      <c r="I15" s="349">
        <v>15.2813</v>
      </c>
    </row>
    <row r="16" spans="1:9" ht="18.899999999999999" customHeight="1">
      <c r="A16" s="24" t="str">
        <f>'Page 9'!$A$21</f>
        <v>Sarnen</v>
      </c>
      <c r="B16" s="349">
        <v>19.350000000000001</v>
      </c>
      <c r="C16" s="349">
        <v>14.91</v>
      </c>
      <c r="D16" s="349">
        <v>14.202499999999999</v>
      </c>
      <c r="E16" s="349">
        <v>13.842500000000001</v>
      </c>
      <c r="F16" s="349">
        <v>13.631500000000001</v>
      </c>
      <c r="G16" s="349">
        <v>13.32</v>
      </c>
      <c r="H16" s="349">
        <v>13.1775</v>
      </c>
      <c r="I16" s="349">
        <v>13.09</v>
      </c>
    </row>
    <row r="17" spans="1:9" ht="18.899999999999999" customHeight="1">
      <c r="A17" s="24" t="str">
        <f>'Page 9'!$A$22</f>
        <v>Stans</v>
      </c>
      <c r="B17" s="349">
        <v>19.350000000000001</v>
      </c>
      <c r="C17" s="349">
        <v>13.6</v>
      </c>
      <c r="D17" s="349">
        <v>12.733333333333333</v>
      </c>
      <c r="E17" s="349">
        <v>12.71875</v>
      </c>
      <c r="F17" s="349">
        <v>12.705</v>
      </c>
      <c r="G17" s="349">
        <v>12.693333333333333</v>
      </c>
      <c r="H17" s="349">
        <v>12.6875</v>
      </c>
      <c r="I17" s="349">
        <v>12.682</v>
      </c>
    </row>
    <row r="18" spans="1:9" ht="18.899999999999999" customHeight="1">
      <c r="A18" s="24" t="str">
        <f>'Page 9'!$A$23</f>
        <v>Glarus</v>
      </c>
      <c r="B18" s="349">
        <v>21.024999999999999</v>
      </c>
      <c r="C18" s="349">
        <v>18.287500000000001</v>
      </c>
      <c r="D18" s="349">
        <v>17.466666666666665</v>
      </c>
      <c r="E18" s="349">
        <v>17.056249999999999</v>
      </c>
      <c r="F18" s="349">
        <v>16.809999999999999</v>
      </c>
      <c r="G18" s="349">
        <v>16.420000000000002</v>
      </c>
      <c r="H18" s="349">
        <v>16.2225</v>
      </c>
      <c r="I18" s="349">
        <v>16.106000000000002</v>
      </c>
    </row>
    <row r="19" spans="1:9" ht="18.899999999999999" customHeight="1">
      <c r="A19" s="24" t="str">
        <f>'Page 9'!$A$24</f>
        <v>Zug</v>
      </c>
      <c r="B19" s="349">
        <v>17.387499999999999</v>
      </c>
      <c r="C19" s="349">
        <v>12.301874999999999</v>
      </c>
      <c r="D19" s="349">
        <v>11.989166666666668</v>
      </c>
      <c r="E19" s="349">
        <v>11.9140625</v>
      </c>
      <c r="F19" s="349">
        <v>11.804</v>
      </c>
      <c r="G19" s="349">
        <v>11.722333333333333</v>
      </c>
      <c r="H19" s="349">
        <v>11.649125</v>
      </c>
      <c r="I19" s="349">
        <v>11.6311</v>
      </c>
    </row>
    <row r="20" spans="1:9" ht="18.899999999999999" customHeight="1">
      <c r="A20" s="24" t="str">
        <f>'Page 9'!$A$25</f>
        <v>Fribourg</v>
      </c>
      <c r="B20" s="349">
        <v>20.901249999999997</v>
      </c>
      <c r="C20" s="349">
        <v>17.483124999999998</v>
      </c>
      <c r="D20" s="349">
        <v>16.34375</v>
      </c>
      <c r="E20" s="349">
        <v>15.877500000000003</v>
      </c>
      <c r="F20" s="349">
        <v>15.515250000000002</v>
      </c>
      <c r="G20" s="349">
        <v>15.2515</v>
      </c>
      <c r="H20" s="349">
        <v>17.630749999999999</v>
      </c>
      <c r="I20" s="349">
        <v>19.058299999999999</v>
      </c>
    </row>
    <row r="21" spans="1:9" ht="18.899999999999999" customHeight="1">
      <c r="A21" s="24" t="str">
        <f>'Page 9'!$A$26</f>
        <v>Solothurn</v>
      </c>
      <c r="B21" s="349">
        <v>18.475000000000001</v>
      </c>
      <c r="C21" s="349">
        <v>16.712499999999999</v>
      </c>
      <c r="D21" s="349">
        <v>16.625</v>
      </c>
      <c r="E21" s="349">
        <v>16.587499999999999</v>
      </c>
      <c r="F21" s="349">
        <v>16.66</v>
      </c>
      <c r="G21" s="349">
        <v>16.626666666666665</v>
      </c>
      <c r="H21" s="349">
        <v>16.658249999999999</v>
      </c>
      <c r="I21" s="349">
        <v>16.64</v>
      </c>
    </row>
    <row r="22" spans="1:9" ht="18.899999999999999" customHeight="1">
      <c r="A22" s="24" t="str">
        <f>'Page 9'!$A$27</f>
        <v>Basel</v>
      </c>
      <c r="B22" s="349">
        <v>28.712499999999999</v>
      </c>
      <c r="C22" s="349">
        <v>25.368749999999999</v>
      </c>
      <c r="D22" s="349">
        <v>25.512499999999999</v>
      </c>
      <c r="E22" s="349">
        <v>24.834375000000001</v>
      </c>
      <c r="F22" s="349">
        <v>24.285</v>
      </c>
      <c r="G22" s="349">
        <v>23.504999999999999</v>
      </c>
      <c r="H22" s="349">
        <v>23.186250000000001</v>
      </c>
      <c r="I22" s="349">
        <v>22.995000000000001</v>
      </c>
    </row>
    <row r="23" spans="1:9" ht="18.899999999999999" customHeight="1">
      <c r="A23" s="24" t="str">
        <f>'Page 9'!$A$28</f>
        <v>Liestal</v>
      </c>
      <c r="B23" s="349">
        <v>22.22</v>
      </c>
      <c r="C23" s="349">
        <v>19.2775</v>
      </c>
      <c r="D23" s="349">
        <v>18.461666666666666</v>
      </c>
      <c r="E23" s="349">
        <v>17.93</v>
      </c>
      <c r="F23" s="349">
        <v>17.71</v>
      </c>
      <c r="G23" s="349">
        <v>17.284666666666666</v>
      </c>
      <c r="H23" s="349">
        <v>17.121500000000001</v>
      </c>
      <c r="I23" s="349">
        <v>16.984000000000002</v>
      </c>
    </row>
    <row r="24" spans="1:9" ht="18.899999999999999" customHeight="1">
      <c r="A24" s="24" t="str">
        <f>'Page 9'!$A$29</f>
        <v>Schaffhausen</v>
      </c>
      <c r="B24" s="349">
        <v>20.574999999999999</v>
      </c>
      <c r="C24" s="349">
        <v>18.175000000000001</v>
      </c>
      <c r="D24" s="349">
        <v>17.524999999999999</v>
      </c>
      <c r="E24" s="349">
        <v>17.081250000000001</v>
      </c>
      <c r="F24" s="349">
        <v>16.914999999999999</v>
      </c>
      <c r="G24" s="349">
        <v>16.623333333333335</v>
      </c>
      <c r="H24" s="349">
        <v>16.477499999999999</v>
      </c>
      <c r="I24" s="349">
        <v>16.391999999999999</v>
      </c>
    </row>
    <row r="25" spans="1:9" ht="18.899999999999999" customHeight="1">
      <c r="A25" s="24" t="str">
        <f>'Page 9'!$A$30</f>
        <v>Herisau</v>
      </c>
      <c r="B25" s="349">
        <v>32.625</v>
      </c>
      <c r="C25" s="349">
        <v>22.875</v>
      </c>
      <c r="D25" s="349">
        <v>19.5</v>
      </c>
      <c r="E25" s="349">
        <v>17.90625</v>
      </c>
      <c r="F25" s="349">
        <v>16.95</v>
      </c>
      <c r="G25" s="349">
        <v>15.65</v>
      </c>
      <c r="H25" s="349">
        <v>15</v>
      </c>
      <c r="I25" s="349">
        <v>14.61</v>
      </c>
    </row>
    <row r="26" spans="1:9" ht="18.899999999999999" customHeight="1">
      <c r="A26" s="24" t="str">
        <f>'Page 9'!$A$31</f>
        <v>Appenzell</v>
      </c>
      <c r="B26" s="349">
        <v>19.3</v>
      </c>
      <c r="C26" s="349">
        <v>14.231249999999999</v>
      </c>
      <c r="D26" s="349">
        <v>14.1625</v>
      </c>
      <c r="E26" s="349">
        <v>14.128125000000001</v>
      </c>
      <c r="F26" s="349">
        <v>14.19</v>
      </c>
      <c r="G26" s="349">
        <v>14.19</v>
      </c>
      <c r="H26" s="349">
        <v>14.14875</v>
      </c>
      <c r="I26" s="349">
        <v>14.157</v>
      </c>
    </row>
    <row r="27" spans="1:9" ht="18.899999999999999" customHeight="1">
      <c r="A27" s="24" t="str">
        <f>'Page 9'!$A$32</f>
        <v>St. Gall</v>
      </c>
      <c r="B27" s="349">
        <v>17.387499999999999</v>
      </c>
      <c r="C27" s="349">
        <v>17.375</v>
      </c>
      <c r="D27" s="349">
        <v>17.379166666666666</v>
      </c>
      <c r="E27" s="349">
        <v>17.375</v>
      </c>
      <c r="F27" s="349">
        <v>17.377500000000001</v>
      </c>
      <c r="G27" s="349">
        <v>17.413333333333334</v>
      </c>
      <c r="H27" s="349">
        <v>17.377500000000001</v>
      </c>
      <c r="I27" s="349">
        <v>17.396999999999998</v>
      </c>
    </row>
    <row r="28" spans="1:9" ht="18.899999999999999" customHeight="1">
      <c r="A28" s="24" t="str">
        <f>'Page 9'!$A$33</f>
        <v>Chur</v>
      </c>
      <c r="B28" s="349">
        <v>26.6</v>
      </c>
      <c r="C28" s="349">
        <v>21.8125</v>
      </c>
      <c r="D28" s="349">
        <v>20.033333333333335</v>
      </c>
      <c r="E28" s="349">
        <v>19.168749999999999</v>
      </c>
      <c r="F28" s="349">
        <v>18.734999999999999</v>
      </c>
      <c r="G28" s="349">
        <v>18.023333333333333</v>
      </c>
      <c r="H28" s="349">
        <v>17.677499999999998</v>
      </c>
      <c r="I28" s="349">
        <v>17.462</v>
      </c>
    </row>
    <row r="29" spans="1:9" ht="18.899999999999999" customHeight="1">
      <c r="A29" s="24" t="str">
        <f>'Page 9'!$A$34</f>
        <v>Aarau</v>
      </c>
      <c r="B29" s="349">
        <v>26.6</v>
      </c>
      <c r="C29" s="349">
        <v>17.5625</v>
      </c>
      <c r="D29" s="349">
        <v>15.1075</v>
      </c>
      <c r="E29" s="349">
        <v>15.11</v>
      </c>
      <c r="F29" s="349">
        <v>15.106</v>
      </c>
      <c r="G29" s="349">
        <v>15.107666666666667</v>
      </c>
      <c r="H29" s="349">
        <v>15.106</v>
      </c>
      <c r="I29" s="349">
        <v>15.1068</v>
      </c>
    </row>
    <row r="30" spans="1:9" ht="18.899999999999999" customHeight="1">
      <c r="A30" s="24" t="str">
        <f>'Page 9'!$A$35</f>
        <v>Frauenfeld</v>
      </c>
      <c r="B30" s="349">
        <v>26.85</v>
      </c>
      <c r="C30" s="349">
        <v>16.43</v>
      </c>
      <c r="D30" s="349">
        <v>16.43</v>
      </c>
      <c r="E30" s="349">
        <v>16.43</v>
      </c>
      <c r="F30" s="349">
        <v>16.43</v>
      </c>
      <c r="G30" s="349">
        <v>16.43</v>
      </c>
      <c r="H30" s="349">
        <v>16.429874999999999</v>
      </c>
      <c r="I30" s="349">
        <v>16.4299</v>
      </c>
    </row>
    <row r="31" spans="1:9" ht="18.899999999999999" customHeight="1">
      <c r="A31" s="24" t="str">
        <f>'Page 9'!$A$36</f>
        <v>Bellinzona</v>
      </c>
      <c r="B31" s="349">
        <v>26.85</v>
      </c>
      <c r="C31" s="349">
        <v>23.519375000000004</v>
      </c>
      <c r="D31" s="349">
        <v>22.626250000000002</v>
      </c>
      <c r="E31" s="349">
        <v>22.1796875</v>
      </c>
      <c r="F31" s="349">
        <v>21.781499999999998</v>
      </c>
      <c r="G31" s="349">
        <v>21.467666666666666</v>
      </c>
      <c r="H31" s="349">
        <v>21.245625</v>
      </c>
      <c r="I31" s="349">
        <v>21.112400000000001</v>
      </c>
    </row>
    <row r="32" spans="1:9" ht="18.899999999999999" customHeight="1">
      <c r="A32" s="24" t="str">
        <f>'Page 9'!$A$37</f>
        <v>Lausanne</v>
      </c>
      <c r="B32" s="349">
        <v>21.969312500000001</v>
      </c>
      <c r="C32" s="349">
        <v>21.969312500000001</v>
      </c>
      <c r="D32" s="349">
        <v>22.205541666666665</v>
      </c>
      <c r="E32" s="349">
        <v>22.146484375</v>
      </c>
      <c r="F32" s="349">
        <v>22.111049999999999</v>
      </c>
      <c r="G32" s="349">
        <v>22.111050000000002</v>
      </c>
      <c r="H32" s="349">
        <v>22.111049999999999</v>
      </c>
      <c r="I32" s="349">
        <v>22.111050000000002</v>
      </c>
    </row>
    <row r="33" spans="1:9" ht="18.899999999999999" customHeight="1">
      <c r="A33" s="24" t="str">
        <f>'Page 9'!$A$38</f>
        <v>Sion</v>
      </c>
      <c r="B33" s="349">
        <v>19.364250000000002</v>
      </c>
      <c r="C33" s="349">
        <v>16.006875000000001</v>
      </c>
      <c r="D33" s="349">
        <v>14.926666666666666</v>
      </c>
      <c r="E33" s="349">
        <v>14.3865625</v>
      </c>
      <c r="F33" s="349">
        <v>14.0625</v>
      </c>
      <c r="G33" s="349">
        <v>13.606</v>
      </c>
      <c r="H33" s="349">
        <v>13.377875</v>
      </c>
      <c r="I33" s="349">
        <v>13.270100000000001</v>
      </c>
    </row>
    <row r="34" spans="1:9" ht="18.899999999999999" customHeight="1">
      <c r="A34" s="24" t="str">
        <f>'Page 9'!$A$39</f>
        <v>Neuchâtel</v>
      </c>
      <c r="B34" s="349">
        <v>19.3</v>
      </c>
      <c r="C34" s="349">
        <v>15.725</v>
      </c>
      <c r="D34" s="349">
        <v>15.566666666666666</v>
      </c>
      <c r="E34" s="349">
        <v>15.606249999999999</v>
      </c>
      <c r="F34" s="349">
        <v>15.63</v>
      </c>
      <c r="G34" s="349">
        <v>15.6</v>
      </c>
      <c r="H34" s="349">
        <v>15.6325</v>
      </c>
      <c r="I34" s="349">
        <v>15.614000000000001</v>
      </c>
    </row>
    <row r="35" spans="1:9" ht="18.899999999999999" customHeight="1">
      <c r="A35" s="24" t="str">
        <f>'Page 9'!$A$40</f>
        <v>Geneva</v>
      </c>
      <c r="B35" s="349">
        <v>25.923750000000002</v>
      </c>
      <c r="C35" s="349">
        <v>24.909375000000001</v>
      </c>
      <c r="D35" s="349">
        <v>24.836666666666666</v>
      </c>
      <c r="E35" s="349">
        <v>24.60125</v>
      </c>
      <c r="F35" s="349">
        <v>24.46</v>
      </c>
      <c r="G35" s="349">
        <v>24.378</v>
      </c>
      <c r="H35" s="349">
        <v>24.336749999999999</v>
      </c>
      <c r="I35" s="349">
        <v>24.312200000000001</v>
      </c>
    </row>
    <row r="36" spans="1:9" ht="18.899999999999999" customHeight="1">
      <c r="A36" s="24" t="str">
        <f>'Page 9'!$A$41</f>
        <v>Delémont</v>
      </c>
      <c r="B36" s="349">
        <v>27.561250000000001</v>
      </c>
      <c r="C36" s="349">
        <v>24.193749999999998</v>
      </c>
      <c r="D36" s="349">
        <v>23.071250000000003</v>
      </c>
      <c r="E36" s="349">
        <v>22.3471875</v>
      </c>
      <c r="F36" s="349">
        <v>22.043000000000003</v>
      </c>
      <c r="G36" s="349">
        <v>21.637333333333334</v>
      </c>
      <c r="H36" s="349">
        <v>21.369499999999999</v>
      </c>
      <c r="I36" s="349">
        <v>21.208699999999997</v>
      </c>
    </row>
    <row r="37" spans="1:9" ht="18.899999999999999" customHeight="1">
      <c r="A37" s="223"/>
      <c r="B37" s="224"/>
      <c r="C37" s="224"/>
      <c r="D37" s="224"/>
      <c r="E37" s="224"/>
      <c r="F37" s="224"/>
      <c r="G37" s="224"/>
      <c r="H37" s="224"/>
      <c r="I37" s="224"/>
    </row>
    <row r="38" spans="1:9" ht="18.899999999999999" customHeight="1">
      <c r="A38" s="221"/>
      <c r="B38" s="980" t="s">
        <v>120</v>
      </c>
      <c r="C38" s="981"/>
      <c r="D38" s="981"/>
      <c r="E38" s="981"/>
      <c r="F38" s="981"/>
      <c r="G38" s="981"/>
      <c r="H38" s="981"/>
      <c r="I38" s="982"/>
    </row>
    <row r="39" spans="1:9" ht="18.899999999999999" customHeight="1">
      <c r="A39" s="24" t="str">
        <f>'Page 9'!$A$16</f>
        <v>Zurich</v>
      </c>
      <c r="B39" s="349">
        <v>24.5425</v>
      </c>
      <c r="C39" s="349">
        <v>22.848125</v>
      </c>
      <c r="D39" s="349">
        <v>22.272500000000001</v>
      </c>
      <c r="E39" s="349">
        <v>21.993124999999999</v>
      </c>
      <c r="F39" s="349">
        <v>21.82525</v>
      </c>
      <c r="G39" s="349">
        <v>21.599333333333334</v>
      </c>
      <c r="H39" s="349">
        <v>21.486374999999999</v>
      </c>
      <c r="I39" s="349">
        <v>21.418700000000001</v>
      </c>
    </row>
    <row r="40" spans="1:9" s="225" customFormat="1" ht="18.899999999999999" customHeight="1">
      <c r="A40" s="24" t="str">
        <f>'Page 9'!$A$17</f>
        <v>Berne</v>
      </c>
      <c r="B40" s="349">
        <v>18.121187500000001</v>
      </c>
      <c r="C40" s="349">
        <v>19.866812500000002</v>
      </c>
      <c r="D40" s="349">
        <v>20.4601875</v>
      </c>
      <c r="E40" s="349">
        <v>20.756859374999998</v>
      </c>
      <c r="F40" s="349">
        <v>20.934875000000002</v>
      </c>
      <c r="G40" s="349">
        <v>21.169924999999999</v>
      </c>
      <c r="H40" s="349">
        <v>21.28745</v>
      </c>
      <c r="I40" s="349">
        <v>21.357965000000004</v>
      </c>
    </row>
    <row r="41" spans="1:9" s="225" customFormat="1" ht="18.899999999999999" customHeight="1">
      <c r="A41" s="24" t="str">
        <f>'Page 9'!$A$18</f>
        <v>Lucerne</v>
      </c>
      <c r="B41" s="349">
        <v>16.374312500000002</v>
      </c>
      <c r="C41" s="349">
        <v>14.342812500000001</v>
      </c>
      <c r="D41" s="349">
        <v>13.6715</v>
      </c>
      <c r="E41" s="349">
        <v>13.331453125000001</v>
      </c>
      <c r="F41" s="349">
        <v>13.1309375</v>
      </c>
      <c r="G41" s="349">
        <v>12.858899999999998</v>
      </c>
      <c r="H41" s="349">
        <v>12.7246375</v>
      </c>
      <c r="I41" s="349">
        <v>12.644079999999999</v>
      </c>
    </row>
    <row r="42" spans="1:9" s="225" customFormat="1" ht="18.899999999999999" customHeight="1">
      <c r="A42" s="24" t="str">
        <f>'Page 9'!$A$19</f>
        <v>Altdorf</v>
      </c>
      <c r="B42" s="349">
        <v>15.041845999999998</v>
      </c>
      <c r="C42" s="349">
        <v>15.029721</v>
      </c>
      <c r="D42" s="349">
        <v>15.025679333333334</v>
      </c>
      <c r="E42" s="349">
        <v>15.018137325</v>
      </c>
      <c r="F42" s="349">
        <v>15.01802906</v>
      </c>
      <c r="G42" s="349">
        <v>15.017884706666667</v>
      </c>
      <c r="H42" s="349">
        <v>15.017812529999999</v>
      </c>
      <c r="I42" s="349">
        <v>15.016002448000002</v>
      </c>
    </row>
    <row r="43" spans="1:9" s="225" customFormat="1" ht="18.899999999999999" customHeight="1">
      <c r="A43" s="24" t="str">
        <f>'Page 9'!$A$20</f>
        <v>Schwyz</v>
      </c>
      <c r="B43" s="349">
        <v>15.2723125</v>
      </c>
      <c r="C43" s="349">
        <v>15.2723125</v>
      </c>
      <c r="D43" s="349">
        <v>15.272312500000002</v>
      </c>
      <c r="E43" s="349">
        <v>15.266671875000002</v>
      </c>
      <c r="F43" s="349">
        <v>15.267799999999999</v>
      </c>
      <c r="G43" s="349">
        <v>15.269308333333335</v>
      </c>
      <c r="H43" s="349">
        <v>15.270056250000001</v>
      </c>
      <c r="I43" s="349">
        <v>15.268704999999999</v>
      </c>
    </row>
    <row r="44" spans="1:9" s="225" customFormat="1" ht="18.899999999999999" customHeight="1">
      <c r="A44" s="24" t="str">
        <f>'Page 9'!$A$21</f>
        <v>Sarnen</v>
      </c>
      <c r="B44" s="349">
        <v>17.102499999999999</v>
      </c>
      <c r="C44" s="349">
        <v>14.921656250000002</v>
      </c>
      <c r="D44" s="349">
        <v>14.194145833333332</v>
      </c>
      <c r="E44" s="349">
        <v>13.830703124999999</v>
      </c>
      <c r="F44" s="349">
        <v>13.612625</v>
      </c>
      <c r="G44" s="349">
        <v>13.321708333333333</v>
      </c>
      <c r="H44" s="349">
        <v>13.17625</v>
      </c>
      <c r="I44" s="349">
        <v>13.088975</v>
      </c>
    </row>
    <row r="45" spans="1:9" s="225" customFormat="1" ht="18.899999999999999" customHeight="1">
      <c r="A45" s="24" t="str">
        <f>'Page 9'!$A$22</f>
        <v>Stans</v>
      </c>
      <c r="B45" s="349">
        <v>12.8825</v>
      </c>
      <c r="C45" s="349">
        <v>12.773125</v>
      </c>
      <c r="D45" s="349">
        <v>12.736666666666666</v>
      </c>
      <c r="E45" s="349">
        <v>12.7184375</v>
      </c>
      <c r="F45" s="349">
        <v>12.70725</v>
      </c>
      <c r="G45" s="349">
        <v>12.693</v>
      </c>
      <c r="H45" s="349">
        <v>12.685625</v>
      </c>
      <c r="I45" s="349">
        <v>12.6812</v>
      </c>
    </row>
    <row r="46" spans="1:9" s="225" customFormat="1" ht="18.899999999999999" customHeight="1">
      <c r="A46" s="24" t="str">
        <f>'Page 9'!$A$23</f>
        <v>Glarus</v>
      </c>
      <c r="B46" s="349">
        <v>21.03125</v>
      </c>
      <c r="C46" s="349">
        <v>18.358750000000001</v>
      </c>
      <c r="D46" s="349">
        <v>17.475000000000001</v>
      </c>
      <c r="E46" s="349">
        <v>17.0275</v>
      </c>
      <c r="F46" s="349">
        <v>16.763999999999999</v>
      </c>
      <c r="G46" s="349">
        <v>16.407499999999999</v>
      </c>
      <c r="H46" s="349">
        <v>16.22925</v>
      </c>
      <c r="I46" s="349">
        <v>16.122299999999999</v>
      </c>
    </row>
    <row r="47" spans="1:9" s="225" customFormat="1" ht="18.899999999999999" customHeight="1">
      <c r="A47" s="24" t="str">
        <f>'Page 9'!$A$24</f>
        <v>Zug</v>
      </c>
      <c r="B47" s="349">
        <v>13.152999999999999</v>
      </c>
      <c r="C47" s="349">
        <v>13.21003125</v>
      </c>
      <c r="D47" s="349">
        <v>13.6734375</v>
      </c>
      <c r="E47" s="349">
        <v>13.905140625</v>
      </c>
      <c r="F47" s="349">
        <v>14.044162499999999</v>
      </c>
      <c r="G47" s="349">
        <v>14.230941666666666</v>
      </c>
      <c r="H47" s="349">
        <v>14.324337500000002</v>
      </c>
      <c r="I47" s="349">
        <v>14.380375000000001</v>
      </c>
    </row>
    <row r="48" spans="1:9" s="225" customFormat="1" ht="18.899999999999999" customHeight="1">
      <c r="A48" s="24" t="str">
        <f>'Page 9'!$A$25</f>
        <v>Fribourg</v>
      </c>
      <c r="B48" s="349">
        <v>26.005624999999998</v>
      </c>
      <c r="C48" s="349">
        <v>22.932718749999999</v>
      </c>
      <c r="D48" s="349">
        <v>21.90839583333333</v>
      </c>
      <c r="E48" s="349">
        <v>21.396249999999998</v>
      </c>
      <c r="F48" s="349">
        <v>21.088950000000001</v>
      </c>
      <c r="G48" s="349">
        <v>20.681291666666667</v>
      </c>
      <c r="H48" s="349">
        <v>20.47746875</v>
      </c>
      <c r="I48" s="349">
        <v>20.352690000000003</v>
      </c>
    </row>
    <row r="49" spans="1:9" s="225" customFormat="1" ht="18.899999999999999" customHeight="1">
      <c r="A49" s="24" t="str">
        <f>'Page 9'!$A$26</f>
        <v>Solothurn</v>
      </c>
      <c r="B49" s="349">
        <v>16.633749999999999</v>
      </c>
      <c r="C49" s="349">
        <v>17.940000000000001</v>
      </c>
      <c r="D49" s="349">
        <v>19.242145833333336</v>
      </c>
      <c r="E49" s="349">
        <v>19.893750000000001</v>
      </c>
      <c r="F49" s="349">
        <v>20.291499999999999</v>
      </c>
      <c r="G49" s="349">
        <v>20.812450000000002</v>
      </c>
      <c r="H49" s="349">
        <v>21.069500000000001</v>
      </c>
      <c r="I49" s="349">
        <v>21.22653</v>
      </c>
    </row>
    <row r="50" spans="1:9" s="225" customFormat="1" ht="18.899999999999999" customHeight="1">
      <c r="A50" s="24" t="str">
        <f>'Page 9'!$A$27</f>
        <v>Basel</v>
      </c>
      <c r="B50" s="349">
        <v>28.497499999999999</v>
      </c>
      <c r="C50" s="349">
        <v>25.544062499999999</v>
      </c>
      <c r="D50" s="349">
        <v>25.583749999999998</v>
      </c>
      <c r="E50" s="349">
        <v>24.736406250000002</v>
      </c>
      <c r="F50" s="349">
        <v>24.220874999999999</v>
      </c>
      <c r="G50" s="349">
        <v>23.542999999999999</v>
      </c>
      <c r="H50" s="349">
        <v>23.200500000000002</v>
      </c>
      <c r="I50" s="349">
        <v>22.99785</v>
      </c>
    </row>
    <row r="51" spans="1:9" s="225" customFormat="1" ht="18.899999999999999" customHeight="1">
      <c r="A51" s="24" t="str">
        <f>'Page 9'!$A$28</f>
        <v>Liestal</v>
      </c>
      <c r="B51" s="349">
        <v>22.269499999999997</v>
      </c>
      <c r="C51" s="349">
        <v>20.298437499999999</v>
      </c>
      <c r="D51" s="349">
        <v>20.427041666666668</v>
      </c>
      <c r="E51" s="349">
        <v>20.499499999999998</v>
      </c>
      <c r="F51" s="349">
        <v>20.536450000000002</v>
      </c>
      <c r="G51" s="349">
        <v>20.590066666666665</v>
      </c>
      <c r="H51" s="349">
        <v>20.616875</v>
      </c>
      <c r="I51" s="349">
        <v>20.632960000000001</v>
      </c>
    </row>
    <row r="52" spans="1:9" s="225" customFormat="1" ht="18.899999999999999" customHeight="1">
      <c r="A52" s="24" t="str">
        <f>'Page 9'!$A$29</f>
        <v>Schaffhausen</v>
      </c>
      <c r="B52" s="349">
        <v>20.484999999999999</v>
      </c>
      <c r="C52" s="349">
        <v>18.264375000000001</v>
      </c>
      <c r="D52" s="349">
        <v>17.524166666666666</v>
      </c>
      <c r="E52" s="349">
        <v>17.1484375</v>
      </c>
      <c r="F52" s="349">
        <v>16.927499999999998</v>
      </c>
      <c r="G52" s="349">
        <v>16.629666666666665</v>
      </c>
      <c r="H52" s="349">
        <v>16.483250000000002</v>
      </c>
      <c r="I52" s="349">
        <v>16.393599999999999</v>
      </c>
    </row>
    <row r="53" spans="1:9" s="225" customFormat="1" ht="18.899999999999999" customHeight="1">
      <c r="A53" s="24" t="str">
        <f>'Page 9'!$A$30</f>
        <v>Herisau</v>
      </c>
      <c r="B53" s="349">
        <v>14.606249999999999</v>
      </c>
      <c r="C53" s="349">
        <v>13.828125</v>
      </c>
      <c r="D53" s="349">
        <v>13.5625</v>
      </c>
      <c r="E53" s="349">
        <v>13.434374999999999</v>
      </c>
      <c r="F53" s="349">
        <v>13.3575</v>
      </c>
      <c r="G53" s="349">
        <v>13.2525</v>
      </c>
      <c r="H53" s="349">
        <v>13.2</v>
      </c>
      <c r="I53" s="349">
        <v>13.1685</v>
      </c>
    </row>
    <row r="54" spans="1:9" s="225" customFormat="1" ht="18.899999999999999" customHeight="1">
      <c r="A54" s="24" t="str">
        <f>'Page 9'!$A$31</f>
        <v>Appenzell</v>
      </c>
      <c r="B54" s="349">
        <v>14.169375</v>
      </c>
      <c r="C54" s="349">
        <v>14.159062499999999</v>
      </c>
      <c r="D54" s="349">
        <v>14.1625</v>
      </c>
      <c r="E54" s="349">
        <v>14.16421875</v>
      </c>
      <c r="F54" s="349">
        <v>14.16525</v>
      </c>
      <c r="G54" s="349">
        <v>14.1625</v>
      </c>
      <c r="H54" s="349">
        <v>14.163187499999999</v>
      </c>
      <c r="I54" s="349">
        <v>14.163600000000001</v>
      </c>
    </row>
    <row r="55" spans="1:9" s="225" customFormat="1" ht="18.899999999999999" customHeight="1">
      <c r="A55" s="24" t="str">
        <f>'Page 9'!$A$32</f>
        <v>St. Gall</v>
      </c>
      <c r="B55" s="349">
        <v>17.403124999999999</v>
      </c>
      <c r="C55" s="349">
        <v>17.403124999999999</v>
      </c>
      <c r="D55" s="349">
        <v>17.394166666666667</v>
      </c>
      <c r="E55" s="349">
        <v>17.396406249999998</v>
      </c>
      <c r="F55" s="349">
        <v>17.397749999999998</v>
      </c>
      <c r="G55" s="349">
        <v>17.397666666666666</v>
      </c>
      <c r="H55" s="349">
        <v>17.397625000000001</v>
      </c>
      <c r="I55" s="349">
        <v>17.397600000000001</v>
      </c>
    </row>
    <row r="56" spans="1:9" s="225" customFormat="1" ht="18.899999999999999" customHeight="1">
      <c r="A56" s="24" t="str">
        <f>'Page 9'!$A$33</f>
        <v>Chur</v>
      </c>
      <c r="B56" s="349">
        <v>26.712499999999999</v>
      </c>
      <c r="C56" s="349">
        <v>21.704062499999999</v>
      </c>
      <c r="D56" s="349">
        <v>20.025208333333332</v>
      </c>
      <c r="E56" s="349">
        <v>19.192187499999999</v>
      </c>
      <c r="F56" s="349">
        <v>18.692875000000001</v>
      </c>
      <c r="G56" s="349">
        <v>18.021416666666667</v>
      </c>
      <c r="H56" s="349">
        <v>17.685812500000001</v>
      </c>
      <c r="I56" s="349">
        <v>17.4863</v>
      </c>
    </row>
    <row r="57" spans="1:9" s="225" customFormat="1" ht="18.899999999999999" customHeight="1">
      <c r="A57" s="24" t="str">
        <f>'Page 9'!$A$34</f>
        <v>Aarau</v>
      </c>
      <c r="B57" s="349">
        <v>15.106</v>
      </c>
      <c r="C57" s="349">
        <v>15.106875</v>
      </c>
      <c r="D57" s="349">
        <v>16.030833333333334</v>
      </c>
      <c r="E57" s="349">
        <v>16.675687499999999</v>
      </c>
      <c r="F57" s="349">
        <v>17.062450000000002</v>
      </c>
      <c r="G57" s="349">
        <v>17.578183333333335</v>
      </c>
      <c r="H57" s="349">
        <v>17.836175000000001</v>
      </c>
      <c r="I57" s="349">
        <v>17.990870000000001</v>
      </c>
    </row>
    <row r="58" spans="1:9" s="225" customFormat="1" ht="18.899999999999999" customHeight="1">
      <c r="A58" s="24" t="str">
        <f>'Page 9'!$A$35</f>
        <v>Frauenfeld</v>
      </c>
      <c r="B58" s="349">
        <v>16.429874999999999</v>
      </c>
      <c r="C58" s="349">
        <v>16.429906249999998</v>
      </c>
      <c r="D58" s="349">
        <v>16.429874999999999</v>
      </c>
      <c r="E58" s="349">
        <v>16.429874999999999</v>
      </c>
      <c r="F58" s="349">
        <v>16.4298875</v>
      </c>
      <c r="G58" s="349">
        <v>16.429883333333333</v>
      </c>
      <c r="H58" s="349">
        <v>16.4298875</v>
      </c>
      <c r="I58" s="349">
        <v>16.429885000000002</v>
      </c>
    </row>
    <row r="59" spans="1:9" s="225" customFormat="1" ht="18.899999999999999" customHeight="1">
      <c r="A59" s="24" t="str">
        <f>'Page 9'!$A$36</f>
        <v>Bellinzona</v>
      </c>
      <c r="B59" s="349">
        <v>26.459250000000001</v>
      </c>
      <c r="C59" s="349">
        <v>23.568218749999996</v>
      </c>
      <c r="D59" s="349">
        <v>22.604541666666666</v>
      </c>
      <c r="E59" s="349">
        <v>22.114562500000002</v>
      </c>
      <c r="F59" s="349">
        <v>21.827087500000001</v>
      </c>
      <c r="G59" s="349">
        <v>21.441616666666665</v>
      </c>
      <c r="H59" s="349">
        <v>21.245625</v>
      </c>
      <c r="I59" s="349">
        <v>21.130635000000002</v>
      </c>
    </row>
    <row r="60" spans="1:9" s="225" customFormat="1" ht="18.899999999999999" customHeight="1">
      <c r="A60" s="24" t="str">
        <f>'Page 9'!$A$37</f>
        <v>Lausanne</v>
      </c>
      <c r="B60" s="349">
        <v>22.075615625000001</v>
      </c>
      <c r="C60" s="349">
        <v>22.093332812500002</v>
      </c>
      <c r="D60" s="349">
        <v>22.087427083333335</v>
      </c>
      <c r="E60" s="349">
        <v>22.084474218750003</v>
      </c>
      <c r="F60" s="349">
        <v>22.089789374999999</v>
      </c>
      <c r="G60" s="349">
        <v>22.087427083333335</v>
      </c>
      <c r="H60" s="349">
        <v>22.086245937500003</v>
      </c>
      <c r="I60" s="349">
        <v>22.085537249999998</v>
      </c>
    </row>
    <row r="61" spans="1:9" s="225" customFormat="1" ht="18.899999999999999" customHeight="1">
      <c r="A61" s="24" t="str">
        <f>'Page 9'!$A$38</f>
        <v>Sion</v>
      </c>
      <c r="B61" s="349">
        <v>22.146312500000001</v>
      </c>
      <c r="C61" s="349">
        <v>17.457671875000003</v>
      </c>
      <c r="D61" s="349">
        <v>18.096895833333335</v>
      </c>
      <c r="E61" s="349">
        <v>19.008109375</v>
      </c>
      <c r="F61" s="349">
        <v>19.561787499999998</v>
      </c>
      <c r="G61" s="349">
        <v>20.288441666666667</v>
      </c>
      <c r="H61" s="349">
        <v>20.651775000000001</v>
      </c>
      <c r="I61" s="349">
        <v>20.869769999999999</v>
      </c>
    </row>
    <row r="62" spans="1:9" s="225" customFormat="1" ht="18.899999999999999" customHeight="1">
      <c r="A62" s="24" t="str">
        <f>'Page 9'!$A$39</f>
        <v>Neuchâtel</v>
      </c>
      <c r="B62" s="349">
        <v>19.352499999999999</v>
      </c>
      <c r="C62" s="349">
        <v>15.609375</v>
      </c>
      <c r="D62" s="349">
        <v>15.609166666666667</v>
      </c>
      <c r="E62" s="349">
        <v>15.615</v>
      </c>
      <c r="F62" s="349">
        <v>15.614000000000001</v>
      </c>
      <c r="G62" s="349">
        <v>15.610833333333334</v>
      </c>
      <c r="H62" s="349">
        <v>15.611625</v>
      </c>
      <c r="I62" s="349">
        <v>15.6121</v>
      </c>
    </row>
    <row r="63" spans="1:9" s="225" customFormat="1" ht="18.899999999999999" customHeight="1">
      <c r="A63" s="24" t="str">
        <f>'Page 9'!$A$40</f>
        <v>Geneva</v>
      </c>
      <c r="B63" s="349">
        <v>25.725375</v>
      </c>
      <c r="C63" s="349">
        <v>24.929656249999997</v>
      </c>
      <c r="D63" s="349">
        <v>24.677687499999998</v>
      </c>
      <c r="E63" s="349">
        <v>24.551718749999999</v>
      </c>
      <c r="F63" s="349">
        <v>24.468162500000002</v>
      </c>
      <c r="G63" s="349">
        <v>24.367374999999999</v>
      </c>
      <c r="H63" s="349">
        <v>24.3169875</v>
      </c>
      <c r="I63" s="349">
        <v>24.286755000000003</v>
      </c>
    </row>
    <row r="64" spans="1:9" s="225" customFormat="1" ht="18.899999999999999" customHeight="1">
      <c r="A64" s="24" t="str">
        <f>'Page 9'!$A$41</f>
        <v>Delémont</v>
      </c>
      <c r="B64" s="349">
        <v>28.050062499999999</v>
      </c>
      <c r="C64" s="349">
        <v>24.356718749999999</v>
      </c>
      <c r="D64" s="349">
        <v>23.114750000000004</v>
      </c>
      <c r="E64" s="349">
        <v>22.501906250000001</v>
      </c>
      <c r="F64" s="349">
        <v>22.1342</v>
      </c>
      <c r="G64" s="349">
        <v>21.641749999999998</v>
      </c>
      <c r="H64" s="349">
        <v>21.395531250000001</v>
      </c>
      <c r="I64" s="349">
        <v>21.247795</v>
      </c>
    </row>
    <row r="65" spans="1:240" ht="18.899999999999999" customHeight="1">
      <c r="G65" s="226"/>
      <c r="H65" s="227"/>
      <c r="I65" s="227"/>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28"/>
      <c r="BF65" s="228"/>
      <c r="BG65" s="228"/>
      <c r="BH65" s="228"/>
      <c r="BI65" s="228"/>
      <c r="BJ65" s="228"/>
      <c r="BK65" s="228"/>
      <c r="BL65" s="228"/>
      <c r="BM65" s="228"/>
      <c r="BN65" s="228"/>
      <c r="BO65" s="228"/>
      <c r="BP65" s="228"/>
      <c r="BQ65" s="228"/>
      <c r="BR65" s="228"/>
      <c r="BS65" s="228"/>
      <c r="BT65" s="228"/>
      <c r="BU65" s="228"/>
      <c r="BV65" s="228"/>
      <c r="BW65" s="228"/>
      <c r="BX65" s="228"/>
      <c r="BY65" s="228"/>
      <c r="BZ65" s="228"/>
      <c r="CA65" s="228"/>
      <c r="CB65" s="228"/>
      <c r="CC65" s="228"/>
      <c r="CD65" s="228"/>
      <c r="CE65" s="228"/>
      <c r="CF65" s="228"/>
      <c r="CG65" s="228"/>
      <c r="CH65" s="228"/>
      <c r="CI65" s="228"/>
      <c r="CJ65" s="228"/>
      <c r="CK65" s="228"/>
      <c r="CL65" s="228"/>
      <c r="CM65" s="228"/>
      <c r="CN65" s="228"/>
      <c r="CO65" s="228"/>
      <c r="CP65" s="228"/>
      <c r="CQ65" s="228"/>
      <c r="CR65" s="228"/>
      <c r="CS65" s="228"/>
      <c r="CT65" s="228"/>
      <c r="CU65" s="228"/>
      <c r="CV65" s="228"/>
      <c r="CW65" s="228"/>
      <c r="CX65" s="228"/>
      <c r="CY65" s="228"/>
      <c r="CZ65" s="228"/>
      <c r="DA65" s="228"/>
      <c r="DB65" s="228"/>
      <c r="DC65" s="228"/>
      <c r="DD65" s="228"/>
      <c r="DE65" s="228"/>
      <c r="DF65" s="228"/>
      <c r="DG65" s="228"/>
      <c r="DH65" s="228"/>
      <c r="DI65" s="228"/>
      <c r="DJ65" s="228"/>
      <c r="DK65" s="228"/>
      <c r="DL65" s="228"/>
      <c r="DM65" s="228"/>
      <c r="DN65" s="228"/>
      <c r="DO65" s="228"/>
      <c r="DP65" s="228"/>
      <c r="DQ65" s="228"/>
      <c r="DR65" s="228"/>
      <c r="DS65" s="228"/>
      <c r="DT65" s="228"/>
      <c r="DU65" s="228"/>
      <c r="DV65" s="228"/>
      <c r="DW65" s="228"/>
      <c r="DX65" s="228"/>
      <c r="DY65" s="228"/>
      <c r="DZ65" s="228"/>
      <c r="EA65" s="228"/>
      <c r="EB65" s="228"/>
      <c r="EC65" s="228"/>
      <c r="ED65" s="228"/>
      <c r="EE65" s="228"/>
      <c r="EF65" s="228"/>
      <c r="EG65" s="228"/>
      <c r="EH65" s="228"/>
      <c r="EI65" s="228"/>
      <c r="EJ65" s="228"/>
      <c r="EK65" s="228"/>
      <c r="EL65" s="228"/>
      <c r="EM65" s="228"/>
      <c r="EN65" s="228"/>
      <c r="EO65" s="228"/>
      <c r="EP65" s="228"/>
      <c r="EQ65" s="228"/>
      <c r="ER65" s="228"/>
      <c r="ES65" s="228"/>
      <c r="ET65" s="228"/>
      <c r="EU65" s="228"/>
      <c r="EV65" s="228"/>
      <c r="EW65" s="228"/>
      <c r="EX65" s="228"/>
      <c r="EY65" s="228"/>
      <c r="EZ65" s="228"/>
      <c r="FA65" s="228"/>
      <c r="FB65" s="228"/>
      <c r="FC65" s="228"/>
      <c r="FD65" s="228"/>
      <c r="FE65" s="228"/>
      <c r="FF65" s="228"/>
      <c r="FG65" s="228"/>
      <c r="FH65" s="228"/>
      <c r="FI65" s="228"/>
      <c r="FJ65" s="228"/>
      <c r="FK65" s="228"/>
      <c r="FL65" s="228"/>
      <c r="FM65" s="228"/>
      <c r="FN65" s="228"/>
      <c r="FO65" s="228"/>
      <c r="FP65" s="228"/>
      <c r="FQ65" s="228"/>
      <c r="FR65" s="228"/>
      <c r="FS65" s="228"/>
      <c r="FT65" s="228"/>
      <c r="FU65" s="228"/>
      <c r="FV65" s="228"/>
      <c r="FW65" s="228"/>
      <c r="FX65" s="228"/>
      <c r="FY65" s="228"/>
      <c r="FZ65" s="228"/>
      <c r="GA65" s="228"/>
      <c r="GB65" s="228"/>
      <c r="GC65" s="228"/>
      <c r="GD65" s="228"/>
      <c r="GE65" s="228"/>
      <c r="GF65" s="228"/>
      <c r="GG65" s="228"/>
      <c r="GH65" s="228"/>
      <c r="GI65" s="228"/>
      <c r="GJ65" s="228"/>
      <c r="GK65" s="228"/>
      <c r="GL65" s="228"/>
      <c r="GM65" s="228"/>
      <c r="GN65" s="228"/>
      <c r="GO65" s="228"/>
      <c r="GP65" s="228"/>
      <c r="GQ65" s="228"/>
      <c r="GR65" s="228"/>
      <c r="GS65" s="228"/>
      <c r="GT65" s="228"/>
      <c r="GU65" s="228"/>
      <c r="GV65" s="228"/>
      <c r="GW65" s="228"/>
      <c r="GX65" s="228"/>
      <c r="GY65" s="228"/>
      <c r="GZ65" s="228"/>
      <c r="HA65" s="228"/>
      <c r="HB65" s="228"/>
      <c r="HC65" s="228"/>
      <c r="HD65" s="228"/>
      <c r="HE65" s="228"/>
      <c r="HF65" s="228"/>
      <c r="HG65" s="228"/>
      <c r="HH65" s="228"/>
      <c r="HI65" s="228"/>
      <c r="HJ65" s="228"/>
      <c r="HK65" s="228"/>
      <c r="HL65" s="228"/>
      <c r="HM65" s="228"/>
      <c r="HN65" s="228"/>
      <c r="HO65" s="228"/>
      <c r="HP65" s="228"/>
      <c r="HQ65" s="228"/>
      <c r="HR65" s="228"/>
      <c r="HS65" s="228"/>
      <c r="HT65" s="228"/>
      <c r="HU65" s="228"/>
      <c r="HV65" s="228"/>
      <c r="HW65" s="228"/>
      <c r="HX65" s="228"/>
      <c r="HY65" s="228"/>
      <c r="HZ65" s="228"/>
      <c r="IA65" s="228"/>
      <c r="IB65" s="228"/>
      <c r="IC65" s="228"/>
      <c r="ID65" s="228"/>
      <c r="IE65" s="228"/>
      <c r="IF65" s="228"/>
    </row>
    <row r="66" spans="1:240" ht="18.899999999999999" customHeight="1">
      <c r="A66" s="226"/>
      <c r="B66" s="226"/>
      <c r="C66" s="226"/>
      <c r="D66" s="226"/>
      <c r="E66" s="217"/>
      <c r="F66" s="226"/>
      <c r="G66" s="229"/>
      <c r="H66" s="229"/>
      <c r="I66" s="229"/>
    </row>
    <row r="67" spans="1:240" ht="18.899999999999999" customHeight="1">
      <c r="A67" s="238" t="s">
        <v>147</v>
      </c>
      <c r="B67" s="229"/>
      <c r="C67" s="229"/>
      <c r="D67" s="229"/>
      <c r="E67" s="217"/>
      <c r="F67" s="226"/>
      <c r="G67" s="229"/>
      <c r="H67" s="229"/>
      <c r="I67" s="229"/>
    </row>
    <row r="68" spans="1:240" ht="18.899999999999999" customHeight="1">
      <c r="A68" s="485" t="s">
        <v>203</v>
      </c>
      <c r="B68" s="229"/>
      <c r="C68" s="229"/>
      <c r="D68" s="229"/>
      <c r="E68" s="217"/>
      <c r="F68" s="226"/>
      <c r="G68" s="229"/>
      <c r="H68" s="229"/>
      <c r="I68" s="229"/>
    </row>
    <row r="69" spans="1:240" ht="18.899999999999999" customHeight="1">
      <c r="A69" s="485" t="s">
        <v>204</v>
      </c>
      <c r="B69" s="229"/>
      <c r="C69" s="229"/>
      <c r="D69" s="229"/>
      <c r="E69" s="229"/>
      <c r="F69" s="226"/>
      <c r="G69" s="229"/>
      <c r="H69" s="229"/>
      <c r="I69" s="229"/>
    </row>
    <row r="70" spans="1:240" ht="18.899999999999999" customHeight="1">
      <c r="A70" s="230"/>
      <c r="B70" s="229"/>
      <c r="C70" s="229"/>
      <c r="D70" s="229"/>
      <c r="E70" s="229"/>
      <c r="F70" s="230"/>
      <c r="G70" s="229"/>
      <c r="H70" s="229"/>
      <c r="I70" s="229"/>
    </row>
    <row r="71" spans="1:240" ht="18.899999999999999" customHeight="1">
      <c r="B71" s="231"/>
      <c r="C71" s="231"/>
      <c r="D71" s="231"/>
      <c r="E71" s="231"/>
      <c r="F71" s="231"/>
      <c r="G71" s="231"/>
      <c r="H71" s="231"/>
      <c r="I71" s="231"/>
    </row>
    <row r="72" spans="1:240" ht="18.899999999999999" customHeight="1">
      <c r="B72" s="231"/>
      <c r="C72" s="231"/>
      <c r="D72" s="231"/>
      <c r="E72" s="231"/>
      <c r="F72" s="231"/>
      <c r="G72" s="231"/>
      <c r="H72" s="231"/>
      <c r="I72" s="231"/>
    </row>
    <row r="73" spans="1:240" ht="18.899999999999999" customHeight="1">
      <c r="B73" s="231"/>
      <c r="C73" s="231"/>
      <c r="D73" s="231"/>
      <c r="E73" s="231"/>
      <c r="F73" s="231"/>
      <c r="G73" s="231"/>
      <c r="H73" s="231"/>
      <c r="I73" s="231"/>
    </row>
    <row r="74" spans="1:240" ht="18.899999999999999" customHeight="1">
      <c r="B74" s="231"/>
      <c r="C74" s="231"/>
      <c r="D74" s="231"/>
      <c r="E74" s="231"/>
      <c r="F74" s="231"/>
      <c r="G74" s="231"/>
      <c r="H74" s="231"/>
      <c r="I74" s="231"/>
    </row>
    <row r="75" spans="1:240" ht="18.899999999999999" customHeight="1">
      <c r="B75" s="231"/>
      <c r="C75" s="231"/>
      <c r="D75" s="231"/>
      <c r="E75" s="231"/>
      <c r="F75" s="231"/>
      <c r="G75" s="231"/>
      <c r="H75" s="231"/>
      <c r="I75" s="231"/>
    </row>
    <row r="76" spans="1:240" ht="18.899999999999999" customHeight="1">
      <c r="B76" s="231"/>
      <c r="C76" s="231"/>
      <c r="D76" s="231"/>
      <c r="E76" s="231"/>
      <c r="F76" s="231"/>
      <c r="G76" s="231"/>
      <c r="H76" s="231"/>
      <c r="I76" s="231"/>
    </row>
    <row r="77" spans="1:240" ht="18.899999999999999" customHeight="1">
      <c r="B77" s="231"/>
      <c r="C77" s="231"/>
      <c r="D77" s="231"/>
      <c r="E77" s="231"/>
      <c r="F77" s="231"/>
      <c r="G77" s="231"/>
      <c r="H77" s="231"/>
      <c r="I77" s="231"/>
    </row>
    <row r="78" spans="1:240" ht="18.899999999999999" customHeight="1">
      <c r="B78" s="231"/>
      <c r="C78" s="231"/>
      <c r="D78" s="231"/>
      <c r="E78" s="231"/>
      <c r="F78" s="231"/>
      <c r="G78" s="231"/>
      <c r="H78" s="231"/>
      <c r="I78" s="231"/>
    </row>
    <row r="79" spans="1:240">
      <c r="B79" s="231"/>
      <c r="C79" s="231"/>
      <c r="D79" s="231"/>
      <c r="E79" s="231"/>
      <c r="F79" s="231"/>
      <c r="G79" s="231"/>
      <c r="H79" s="231"/>
      <c r="I79" s="231"/>
    </row>
    <row r="80" spans="1:240">
      <c r="B80" s="231"/>
      <c r="C80" s="231"/>
      <c r="D80" s="231"/>
      <c r="E80" s="231"/>
      <c r="F80" s="231"/>
      <c r="G80" s="231"/>
      <c r="H80" s="231"/>
      <c r="I80" s="231"/>
    </row>
    <row r="81" spans="2:9">
      <c r="B81" s="231"/>
      <c r="C81" s="231"/>
      <c r="D81" s="231"/>
      <c r="E81" s="231"/>
      <c r="F81" s="231"/>
      <c r="G81" s="231"/>
      <c r="H81" s="231"/>
      <c r="I81" s="231"/>
    </row>
    <row r="82" spans="2:9">
      <c r="B82" s="231"/>
      <c r="C82" s="231"/>
      <c r="D82" s="231"/>
      <c r="E82" s="231"/>
      <c r="F82" s="231"/>
      <c r="G82" s="231"/>
      <c r="H82" s="231"/>
      <c r="I82" s="231"/>
    </row>
    <row r="83" spans="2:9">
      <c r="B83" s="231"/>
      <c r="C83" s="231"/>
      <c r="D83" s="231"/>
      <c r="E83" s="231"/>
      <c r="F83" s="231"/>
      <c r="G83" s="231"/>
      <c r="H83" s="231"/>
      <c r="I83" s="231"/>
    </row>
    <row r="84" spans="2:9">
      <c r="B84" s="231"/>
      <c r="C84" s="231"/>
      <c r="D84" s="231"/>
      <c r="E84" s="231"/>
      <c r="F84" s="231"/>
      <c r="G84" s="231"/>
      <c r="H84" s="231"/>
      <c r="I84" s="231"/>
    </row>
    <row r="85" spans="2:9">
      <c r="B85" s="231"/>
      <c r="C85" s="231"/>
      <c r="D85" s="231"/>
      <c r="E85" s="231"/>
      <c r="F85" s="231"/>
      <c r="G85" s="231"/>
      <c r="H85" s="231"/>
      <c r="I85" s="231"/>
    </row>
    <row r="86" spans="2:9">
      <c r="B86" s="231"/>
      <c r="C86" s="231"/>
      <c r="D86" s="231"/>
      <c r="E86" s="231"/>
      <c r="F86" s="231"/>
      <c r="G86" s="231"/>
      <c r="H86" s="231"/>
      <c r="I86" s="231"/>
    </row>
    <row r="87" spans="2:9">
      <c r="B87" s="231"/>
      <c r="C87" s="231"/>
      <c r="D87" s="231"/>
      <c r="E87" s="231"/>
      <c r="F87" s="231"/>
      <c r="G87" s="231"/>
      <c r="H87" s="231"/>
      <c r="I87" s="231"/>
    </row>
    <row r="88" spans="2:9">
      <c r="B88" s="231"/>
      <c r="C88" s="231"/>
      <c r="D88" s="231"/>
      <c r="E88" s="231"/>
      <c r="F88" s="231"/>
      <c r="G88" s="231"/>
      <c r="H88" s="231"/>
      <c r="I88" s="231"/>
    </row>
    <row r="89" spans="2:9">
      <c r="B89" s="231"/>
      <c r="C89" s="231"/>
      <c r="D89" s="231"/>
      <c r="E89" s="231"/>
      <c r="F89" s="231"/>
      <c r="G89" s="231"/>
      <c r="H89" s="231"/>
      <c r="I89" s="231"/>
    </row>
    <row r="90" spans="2:9">
      <c r="B90" s="231"/>
      <c r="C90" s="231"/>
      <c r="D90" s="231"/>
      <c r="E90" s="231"/>
      <c r="F90" s="231"/>
      <c r="G90" s="231"/>
      <c r="H90" s="231"/>
      <c r="I90" s="231"/>
    </row>
    <row r="91" spans="2:9">
      <c r="B91" s="231"/>
      <c r="C91" s="231"/>
      <c r="D91" s="231"/>
      <c r="E91" s="231"/>
      <c r="F91" s="231"/>
      <c r="G91" s="231"/>
      <c r="H91" s="231"/>
      <c r="I91" s="231"/>
    </row>
    <row r="92" spans="2:9">
      <c r="B92" s="231"/>
      <c r="C92" s="231"/>
      <c r="D92" s="231"/>
      <c r="E92" s="231"/>
      <c r="F92" s="231"/>
      <c r="G92" s="231"/>
      <c r="H92" s="231"/>
      <c r="I92" s="231"/>
    </row>
    <row r="93" spans="2:9">
      <c r="B93" s="231"/>
      <c r="C93" s="231"/>
      <c r="D93" s="231"/>
      <c r="E93" s="231"/>
      <c r="F93" s="231"/>
      <c r="G93" s="231"/>
      <c r="H93" s="231"/>
      <c r="I93" s="231"/>
    </row>
    <row r="94" spans="2:9">
      <c r="B94" s="231"/>
      <c r="C94" s="231"/>
      <c r="D94" s="231"/>
      <c r="E94" s="231"/>
      <c r="F94" s="231"/>
      <c r="G94" s="231"/>
      <c r="H94" s="231"/>
      <c r="I94" s="231"/>
    </row>
    <row r="95" spans="2:9">
      <c r="B95" s="231"/>
      <c r="C95" s="231"/>
      <c r="D95" s="231"/>
      <c r="E95" s="231"/>
      <c r="F95" s="231"/>
      <c r="G95" s="231"/>
      <c r="H95" s="231"/>
      <c r="I95" s="231"/>
    </row>
    <row r="96" spans="2:9">
      <c r="B96" s="231"/>
      <c r="C96" s="231"/>
      <c r="D96" s="231"/>
      <c r="E96" s="231"/>
      <c r="F96" s="231"/>
      <c r="G96" s="231"/>
      <c r="H96" s="231"/>
      <c r="I96" s="231"/>
    </row>
    <row r="97" spans="2:9">
      <c r="B97" s="231"/>
      <c r="C97" s="231"/>
      <c r="D97" s="231"/>
      <c r="E97" s="231"/>
      <c r="F97" s="231"/>
      <c r="G97" s="231"/>
      <c r="H97" s="231"/>
      <c r="I97" s="231"/>
    </row>
    <row r="98" spans="2:9">
      <c r="B98" s="231"/>
      <c r="C98" s="231"/>
      <c r="D98" s="231"/>
      <c r="E98" s="231"/>
      <c r="F98" s="231"/>
      <c r="G98" s="231"/>
      <c r="H98" s="231"/>
      <c r="I98" s="231"/>
    </row>
    <row r="99" spans="2:9">
      <c r="B99" s="231"/>
      <c r="C99" s="231"/>
      <c r="D99" s="231"/>
      <c r="E99" s="231"/>
      <c r="F99" s="231"/>
      <c r="G99" s="231"/>
      <c r="H99" s="231"/>
      <c r="I99" s="231"/>
    </row>
    <row r="100" spans="2:9">
      <c r="B100" s="231"/>
      <c r="C100" s="231"/>
      <c r="D100" s="231"/>
      <c r="E100" s="231"/>
      <c r="F100" s="231"/>
      <c r="G100" s="231"/>
      <c r="H100" s="231"/>
      <c r="I100" s="231"/>
    </row>
    <row r="101" spans="2:9">
      <c r="B101" s="231"/>
      <c r="C101" s="231"/>
      <c r="D101" s="231"/>
      <c r="E101" s="231"/>
      <c r="F101" s="231"/>
      <c r="G101" s="231"/>
      <c r="H101" s="231"/>
      <c r="I101" s="231"/>
    </row>
    <row r="102" spans="2:9">
      <c r="B102" s="231"/>
      <c r="C102" s="231"/>
      <c r="D102" s="231"/>
      <c r="E102" s="231"/>
      <c r="F102" s="231"/>
      <c r="G102" s="231"/>
      <c r="H102" s="231"/>
      <c r="I102" s="231"/>
    </row>
    <row r="103" spans="2:9">
      <c r="B103" s="231"/>
      <c r="C103" s="231"/>
      <c r="D103" s="231"/>
      <c r="E103" s="231"/>
      <c r="F103" s="231"/>
      <c r="G103" s="231"/>
      <c r="H103" s="231"/>
      <c r="I103" s="231"/>
    </row>
    <row r="104" spans="2:9">
      <c r="B104" s="231"/>
      <c r="C104" s="231"/>
      <c r="D104" s="231"/>
      <c r="E104" s="231"/>
      <c r="F104" s="231"/>
      <c r="G104" s="231"/>
      <c r="H104" s="231"/>
      <c r="I104" s="231"/>
    </row>
    <row r="105" spans="2:9">
      <c r="B105" s="231"/>
      <c r="C105" s="231"/>
      <c r="D105" s="231"/>
      <c r="E105" s="231"/>
      <c r="F105" s="231"/>
      <c r="G105" s="231"/>
      <c r="H105" s="231"/>
      <c r="I105" s="231"/>
    </row>
    <row r="106" spans="2:9">
      <c r="B106" s="231"/>
      <c r="C106" s="231"/>
      <c r="D106" s="231"/>
      <c r="E106" s="231"/>
      <c r="F106" s="231"/>
      <c r="G106" s="231"/>
      <c r="H106" s="231"/>
      <c r="I106" s="231"/>
    </row>
    <row r="107" spans="2:9">
      <c r="B107" s="231"/>
      <c r="C107" s="231"/>
      <c r="D107" s="231"/>
      <c r="E107" s="231"/>
      <c r="F107" s="231"/>
      <c r="G107" s="231"/>
      <c r="H107" s="231"/>
      <c r="I107" s="231"/>
    </row>
    <row r="108" spans="2:9">
      <c r="B108" s="231"/>
      <c r="C108" s="231"/>
      <c r="D108" s="231"/>
      <c r="E108" s="231"/>
      <c r="F108" s="231"/>
      <c r="G108" s="231"/>
      <c r="H108" s="231"/>
      <c r="I108" s="231"/>
    </row>
    <row r="109" spans="2:9">
      <c r="B109" s="231"/>
      <c r="C109" s="231"/>
      <c r="D109" s="231"/>
      <c r="E109" s="231"/>
      <c r="F109" s="231"/>
      <c r="G109" s="231"/>
      <c r="H109" s="231"/>
      <c r="I109" s="231"/>
    </row>
    <row r="110" spans="2:9">
      <c r="B110" s="231"/>
      <c r="C110" s="231"/>
      <c r="D110" s="231"/>
      <c r="E110" s="231"/>
      <c r="F110" s="231"/>
      <c r="G110" s="231"/>
      <c r="H110" s="231"/>
      <c r="I110" s="231"/>
    </row>
    <row r="111" spans="2:9">
      <c r="B111" s="231"/>
      <c r="C111" s="231"/>
      <c r="D111" s="231"/>
      <c r="E111" s="231"/>
      <c r="F111" s="231"/>
      <c r="G111" s="231"/>
      <c r="H111" s="231"/>
      <c r="I111" s="231"/>
    </row>
    <row r="112" spans="2:9">
      <c r="B112" s="231"/>
      <c r="C112" s="231"/>
      <c r="D112" s="231"/>
      <c r="E112" s="231"/>
      <c r="F112" s="231"/>
      <c r="G112" s="231"/>
      <c r="H112" s="231"/>
      <c r="I112" s="231"/>
    </row>
    <row r="113" spans="2:9">
      <c r="B113" s="231"/>
      <c r="C113" s="231"/>
      <c r="D113" s="231"/>
      <c r="E113" s="231"/>
      <c r="F113" s="231"/>
      <c r="G113" s="231"/>
      <c r="H113" s="231"/>
      <c r="I113" s="231"/>
    </row>
    <row r="114" spans="2:9">
      <c r="B114" s="231"/>
      <c r="C114" s="231"/>
      <c r="D114" s="231"/>
      <c r="E114" s="231"/>
      <c r="F114" s="231"/>
      <c r="G114" s="231"/>
      <c r="H114" s="231"/>
      <c r="I114" s="231"/>
    </row>
    <row r="115" spans="2:9">
      <c r="B115" s="231"/>
      <c r="C115" s="231"/>
      <c r="D115" s="231"/>
      <c r="E115" s="231"/>
      <c r="F115" s="231"/>
      <c r="G115" s="231"/>
      <c r="H115" s="231"/>
      <c r="I115" s="231"/>
    </row>
    <row r="116" spans="2:9">
      <c r="B116" s="231"/>
      <c r="C116" s="231"/>
      <c r="D116" s="231"/>
      <c r="E116" s="231"/>
      <c r="F116" s="231"/>
      <c r="G116" s="231"/>
      <c r="H116" s="231"/>
      <c r="I116" s="231"/>
    </row>
    <row r="117" spans="2:9">
      <c r="B117" s="231"/>
      <c r="C117" s="231"/>
      <c r="D117" s="231"/>
      <c r="E117" s="231"/>
      <c r="F117" s="231"/>
      <c r="G117" s="231"/>
      <c r="H117" s="231"/>
      <c r="I117" s="231"/>
    </row>
    <row r="118" spans="2:9">
      <c r="B118" s="231"/>
      <c r="C118" s="231"/>
      <c r="D118" s="231"/>
      <c r="E118" s="231"/>
      <c r="F118" s="231"/>
      <c r="G118" s="231"/>
      <c r="H118" s="231"/>
      <c r="I118" s="231"/>
    </row>
    <row r="119" spans="2:9">
      <c r="B119" s="231"/>
      <c r="C119" s="231"/>
      <c r="D119" s="231"/>
      <c r="E119" s="231"/>
      <c r="F119" s="231"/>
      <c r="G119" s="231"/>
      <c r="H119" s="231"/>
      <c r="I119" s="231"/>
    </row>
    <row r="120" spans="2:9">
      <c r="B120" s="231"/>
      <c r="C120" s="231"/>
      <c r="D120" s="231"/>
      <c r="E120" s="231"/>
      <c r="F120" s="231"/>
      <c r="G120" s="231"/>
      <c r="H120" s="231"/>
      <c r="I120" s="231"/>
    </row>
    <row r="121" spans="2:9">
      <c r="B121" s="231"/>
      <c r="C121" s="231"/>
      <c r="D121" s="231"/>
      <c r="E121" s="231"/>
      <c r="F121" s="231"/>
      <c r="G121" s="231"/>
      <c r="H121" s="231"/>
      <c r="I121" s="231"/>
    </row>
    <row r="122" spans="2:9">
      <c r="B122" s="231"/>
      <c r="C122" s="231"/>
      <c r="D122" s="231"/>
      <c r="E122" s="231"/>
      <c r="F122" s="231"/>
      <c r="G122" s="231"/>
      <c r="H122" s="231"/>
      <c r="I122" s="231"/>
    </row>
  </sheetData>
  <mergeCells count="5">
    <mergeCell ref="B7:I7"/>
    <mergeCell ref="B10:I10"/>
    <mergeCell ref="B38:I38"/>
    <mergeCell ref="A3:I3"/>
    <mergeCell ref="A4:I4"/>
  </mergeCells>
  <phoneticPr fontId="7" type="noConversion"/>
  <printOptions horizontalCentered="1"/>
  <pageMargins left="0.39370078740157483" right="0.39370078740157483" top="0.59055118110236227" bottom="0.59055118110236227" header="0.39370078740157483" footer="0.39370078740157483"/>
  <pageSetup paperSize="9" scale="55" orientation="portrait" r:id="rId1"/>
  <headerFooter alignWithMargins="0">
    <oddHeader>&amp;C&amp;"Helvetica,Fett"&amp;12 2010</oddHeader>
    <oddFooter>&amp;C&amp;"Helvetica,Standard" Eidg. Steuerverwaltung  -  Administration fédérale des contributions  -  Amministrazione federale delle contribuzioni&amp;R57</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
  <dimension ref="A1:Z118"/>
  <sheetViews>
    <sheetView zoomScale="60" zoomScaleNormal="60" workbookViewId="0"/>
  </sheetViews>
  <sheetFormatPr baseColWidth="10" defaultColWidth="12.6640625" defaultRowHeight="17.399999999999999"/>
  <cols>
    <col min="1" max="1" width="32.6640625" style="17" customWidth="1"/>
    <col min="2" max="4" width="11.6640625" style="19" customWidth="1"/>
    <col min="5" max="5" width="12.33203125" style="19" customWidth="1"/>
    <col min="6" max="6" width="12.88671875" style="19" customWidth="1"/>
    <col min="7" max="7" width="13" style="19" customWidth="1"/>
    <col min="8" max="8" width="12.44140625" style="19" customWidth="1"/>
    <col min="9" max="9" width="12.33203125" style="19" customWidth="1"/>
    <col min="10" max="10" width="12.44140625" style="19" customWidth="1"/>
    <col min="11" max="11" width="12.5546875" style="19" customWidth="1"/>
    <col min="12" max="13" width="12.44140625" style="19" customWidth="1"/>
    <col min="14" max="22" width="12.6640625" style="19" customWidth="1"/>
    <col min="23" max="23" width="15.33203125" style="19" bestFit="1" customWidth="1"/>
    <col min="24" max="25" width="15.33203125" style="19" customWidth="1"/>
    <col min="26" max="26" width="34.44140625" style="19" bestFit="1" customWidth="1"/>
    <col min="27" max="16384" width="12.6640625" style="19"/>
  </cols>
  <sheetData>
    <row r="1" spans="1:26" ht="20.25" customHeight="1">
      <c r="A1" s="17" t="str">
        <f>'Page 9'!$A$1</f>
        <v>Single person</v>
      </c>
      <c r="B1" s="20"/>
      <c r="C1" s="20"/>
      <c r="D1" s="20"/>
      <c r="E1" s="20"/>
      <c r="F1" s="20"/>
      <c r="G1" s="20"/>
      <c r="H1" s="20"/>
      <c r="I1" s="20"/>
      <c r="J1" s="20"/>
      <c r="K1" s="20"/>
      <c r="L1" s="20"/>
      <c r="M1" s="20"/>
      <c r="N1" s="17" t="str">
        <f>$A$1</f>
        <v>Single person</v>
      </c>
    </row>
    <row r="2" spans="1:26" ht="18.899999999999999" customHeight="1"/>
    <row r="3" spans="1:26" ht="20.100000000000001" customHeight="1">
      <c r="A3" s="22" t="str">
        <f>'Page 9'!A6</f>
        <v>Cantonal, municipal and church tax burden on gross earned income</v>
      </c>
      <c r="N3" s="22" t="str">
        <f>$A$3</f>
        <v>Cantonal, municipal and church tax burden on gross earned income</v>
      </c>
    </row>
    <row r="4" spans="1:26" ht="18.899999999999999" customHeight="1">
      <c r="A4" s="22"/>
      <c r="Z4" s="33"/>
    </row>
    <row r="5" spans="1:26" ht="16.5" customHeight="1" thickBot="1">
      <c r="A5" s="22">
        <v>2</v>
      </c>
      <c r="B5" s="17"/>
      <c r="C5" s="17"/>
      <c r="D5" s="17"/>
      <c r="E5" s="17"/>
      <c r="F5" s="17"/>
      <c r="G5" s="17"/>
      <c r="H5" s="17"/>
      <c r="I5" s="17"/>
      <c r="J5" s="17"/>
      <c r="K5" s="17"/>
      <c r="L5" s="17"/>
      <c r="M5" s="17"/>
      <c r="Z5" s="33">
        <f>A5</f>
        <v>2</v>
      </c>
    </row>
    <row r="6" spans="1:26" ht="19.5" customHeight="1" thickBot="1">
      <c r="A6" s="23" t="str">
        <f>'Page 9'!$A$11</f>
        <v>Cantonal capitals</v>
      </c>
      <c r="B6" s="825" t="s">
        <v>81</v>
      </c>
      <c r="C6" s="826"/>
      <c r="D6" s="826"/>
      <c r="E6" s="826"/>
      <c r="F6" s="826"/>
      <c r="G6" s="826"/>
      <c r="H6" s="826"/>
      <c r="I6" s="826"/>
      <c r="J6" s="826"/>
      <c r="K6" s="826"/>
      <c r="L6" s="826"/>
      <c r="M6" s="827"/>
      <c r="N6" s="825" t="str">
        <f>$B$6</f>
        <v xml:space="preserve">Gross earned income in Swiss francs </v>
      </c>
      <c r="O6" s="826"/>
      <c r="P6" s="826"/>
      <c r="Q6" s="826"/>
      <c r="R6" s="826"/>
      <c r="S6" s="826"/>
      <c r="T6" s="826"/>
      <c r="U6" s="826"/>
      <c r="V6" s="826"/>
      <c r="W6" s="826"/>
      <c r="X6" s="826"/>
      <c r="Y6" s="827"/>
      <c r="Z6" s="473" t="str">
        <f t="shared" ref="Z6:Z67" si="0">A6</f>
        <v>Cantonal capitals</v>
      </c>
    </row>
    <row r="7" spans="1:26" ht="18.899999999999999" customHeight="1">
      <c r="A7" s="23" t="str">
        <f>'Page 9'!$A$13</f>
        <v>Confederation</v>
      </c>
      <c r="B7" s="37">
        <v>12500</v>
      </c>
      <c r="C7" s="37">
        <v>15000</v>
      </c>
      <c r="D7" s="37">
        <v>17500</v>
      </c>
      <c r="E7" s="37">
        <v>20000</v>
      </c>
      <c r="F7" s="37">
        <v>25000</v>
      </c>
      <c r="G7" s="37">
        <v>30000</v>
      </c>
      <c r="H7" s="37">
        <v>35000</v>
      </c>
      <c r="I7" s="37">
        <v>40000</v>
      </c>
      <c r="J7" s="37">
        <v>45000</v>
      </c>
      <c r="K7" s="37">
        <v>50000</v>
      </c>
      <c r="L7" s="37">
        <v>60000</v>
      </c>
      <c r="M7" s="37">
        <v>70000</v>
      </c>
      <c r="N7" s="37">
        <v>80000</v>
      </c>
      <c r="O7" s="37">
        <v>90000</v>
      </c>
      <c r="P7" s="37">
        <v>100000</v>
      </c>
      <c r="Q7" s="37">
        <v>125000</v>
      </c>
      <c r="R7" s="37">
        <v>150000</v>
      </c>
      <c r="S7" s="37">
        <v>175000</v>
      </c>
      <c r="T7" s="37">
        <v>200000</v>
      </c>
      <c r="U7" s="37">
        <v>250000</v>
      </c>
      <c r="V7" s="37">
        <v>300000</v>
      </c>
      <c r="W7" s="37">
        <v>400000</v>
      </c>
      <c r="X7" s="37">
        <v>500000</v>
      </c>
      <c r="Y7" s="37">
        <v>1000000</v>
      </c>
      <c r="Z7" s="473" t="str">
        <f t="shared" si="0"/>
        <v>Confederation</v>
      </c>
    </row>
    <row r="8" spans="1:26" ht="18.899999999999999" customHeight="1" thickBot="1">
      <c r="A8" s="23"/>
      <c r="B8" s="33"/>
      <c r="C8" s="33"/>
      <c r="D8" s="33"/>
      <c r="E8" s="33"/>
      <c r="F8" s="33"/>
      <c r="G8" s="33"/>
      <c r="H8" s="33"/>
      <c r="I8" s="33"/>
      <c r="J8" s="33"/>
      <c r="K8" s="33"/>
      <c r="L8" s="33"/>
      <c r="M8" s="33"/>
      <c r="Z8" s="473"/>
    </row>
    <row r="9" spans="1:26" ht="20.100000000000001" customHeight="1" thickBot="1">
      <c r="A9" s="23"/>
      <c r="B9" s="831" t="s">
        <v>82</v>
      </c>
      <c r="C9" s="832"/>
      <c r="D9" s="832"/>
      <c r="E9" s="832"/>
      <c r="F9" s="832"/>
      <c r="G9" s="832"/>
      <c r="H9" s="832"/>
      <c r="I9" s="832"/>
      <c r="J9" s="832"/>
      <c r="K9" s="832"/>
      <c r="L9" s="832"/>
      <c r="M9" s="833"/>
      <c r="N9" s="831" t="str">
        <f>$B$9</f>
        <v xml:space="preserve">Tax burden in Swiss francs </v>
      </c>
      <c r="O9" s="832"/>
      <c r="P9" s="832"/>
      <c r="Q9" s="832"/>
      <c r="R9" s="832"/>
      <c r="S9" s="832"/>
      <c r="T9" s="832"/>
      <c r="U9" s="832"/>
      <c r="V9" s="832"/>
      <c r="W9" s="832"/>
      <c r="X9" s="832"/>
      <c r="Y9" s="833"/>
      <c r="Z9" s="33"/>
    </row>
    <row r="10" spans="1:26" ht="18.899999999999999" customHeight="1">
      <c r="A10" s="24" t="str">
        <f>'Page 9'!$A$16</f>
        <v>Zurich</v>
      </c>
      <c r="B10" s="342">
        <v>92.7</v>
      </c>
      <c r="C10" s="342">
        <v>193.45000000000002</v>
      </c>
      <c r="D10" s="342">
        <v>319.39999999999998</v>
      </c>
      <c r="E10" s="342">
        <v>470.55</v>
      </c>
      <c r="F10" s="342">
        <v>853</v>
      </c>
      <c r="G10" s="342">
        <v>1201.0500000000002</v>
      </c>
      <c r="H10" s="342">
        <v>1656.75</v>
      </c>
      <c r="I10" s="342">
        <v>2172</v>
      </c>
      <c r="J10" s="342">
        <v>2719.35</v>
      </c>
      <c r="K10" s="342">
        <v>3323.9</v>
      </c>
      <c r="L10" s="342">
        <v>4576.5000000000009</v>
      </c>
      <c r="M10" s="342">
        <v>6035.25</v>
      </c>
      <c r="N10" s="14">
        <v>7629.1</v>
      </c>
      <c r="O10" s="14">
        <v>9266.4500000000007</v>
      </c>
      <c r="P10" s="14">
        <v>11038.900000000001</v>
      </c>
      <c r="Q10" s="14">
        <v>15470.05</v>
      </c>
      <c r="R10" s="14">
        <v>20379.800000000003</v>
      </c>
      <c r="S10" s="14">
        <v>25768.2</v>
      </c>
      <c r="T10" s="14">
        <v>31385.550000000003</v>
      </c>
      <c r="U10" s="14">
        <v>43268.35</v>
      </c>
      <c r="V10" s="14">
        <v>55677.850000000006</v>
      </c>
      <c r="W10" s="14">
        <v>82292.25</v>
      </c>
      <c r="X10" s="14">
        <v>108876.85</v>
      </c>
      <c r="Y10" s="14">
        <v>241919.00000000003</v>
      </c>
      <c r="Z10" s="33" t="str">
        <f t="shared" si="0"/>
        <v>Zurich</v>
      </c>
    </row>
    <row r="11" spans="1:26" ht="18.899999999999999" customHeight="1">
      <c r="A11" s="24" t="str">
        <f>'Page 9'!$A$17</f>
        <v>Berne</v>
      </c>
      <c r="B11" s="14">
        <v>0</v>
      </c>
      <c r="C11" s="14">
        <v>28.000000000000004</v>
      </c>
      <c r="D11" s="14">
        <v>233.25</v>
      </c>
      <c r="E11" s="14">
        <v>511.15000000000003</v>
      </c>
      <c r="F11" s="14">
        <v>1218.7</v>
      </c>
      <c r="G11" s="14">
        <v>1993.7500000000002</v>
      </c>
      <c r="H11" s="14">
        <v>2913.9000000000005</v>
      </c>
      <c r="I11" s="14">
        <v>3847.05</v>
      </c>
      <c r="J11" s="14">
        <v>4780.1500000000005</v>
      </c>
      <c r="K11" s="14">
        <v>5672.4</v>
      </c>
      <c r="L11" s="14">
        <v>7567.1000000000013</v>
      </c>
      <c r="M11" s="14">
        <v>9461.75</v>
      </c>
      <c r="N11" s="14">
        <v>11369.2</v>
      </c>
      <c r="O11" s="14">
        <v>13450.2</v>
      </c>
      <c r="P11" s="14">
        <v>15507.350000000002</v>
      </c>
      <c r="Q11" s="14">
        <v>21086.400000000001</v>
      </c>
      <c r="R11" s="14">
        <v>26925.35</v>
      </c>
      <c r="S11" s="14">
        <v>33142.35</v>
      </c>
      <c r="T11" s="14">
        <v>39467.550000000003</v>
      </c>
      <c r="U11" s="14">
        <v>52516.6</v>
      </c>
      <c r="V11" s="14">
        <v>65898.400000000009</v>
      </c>
      <c r="W11" s="14">
        <v>93027.55</v>
      </c>
      <c r="X11" s="14">
        <v>120369.05000000002</v>
      </c>
      <c r="Y11" s="14">
        <v>259254.75000000003</v>
      </c>
      <c r="Z11" s="33" t="str">
        <f t="shared" si="0"/>
        <v>Berne</v>
      </c>
    </row>
    <row r="12" spans="1:26" ht="18.899999999999999" customHeight="1">
      <c r="A12" s="24" t="str">
        <f>'Page 9'!$A$18</f>
        <v>Lucerne</v>
      </c>
      <c r="B12" s="14">
        <v>50</v>
      </c>
      <c r="C12" s="14">
        <v>85.2</v>
      </c>
      <c r="D12" s="14">
        <v>159.20000000000002</v>
      </c>
      <c r="E12" s="14">
        <v>277.60000000000002</v>
      </c>
      <c r="F12" s="14">
        <v>823.30000000000007</v>
      </c>
      <c r="G12" s="14">
        <v>1456</v>
      </c>
      <c r="H12" s="14">
        <v>2247.8000000000002</v>
      </c>
      <c r="I12" s="14">
        <v>3024.8</v>
      </c>
      <c r="J12" s="14">
        <v>3820.3</v>
      </c>
      <c r="K12" s="14">
        <v>4597.3</v>
      </c>
      <c r="L12" s="14">
        <v>6188.3</v>
      </c>
      <c r="M12" s="14">
        <v>7760.8</v>
      </c>
      <c r="N12" s="14">
        <v>9370.3000000000011</v>
      </c>
      <c r="O12" s="14">
        <v>10979.800000000001</v>
      </c>
      <c r="P12" s="14">
        <v>12570.800000000001</v>
      </c>
      <c r="Q12" s="14">
        <v>16556.600000000002</v>
      </c>
      <c r="R12" s="14">
        <v>20733</v>
      </c>
      <c r="S12" s="14">
        <v>25084.2</v>
      </c>
      <c r="T12" s="14">
        <v>29565.8</v>
      </c>
      <c r="U12" s="14">
        <v>39060.75</v>
      </c>
      <c r="V12" s="14">
        <v>48653.4</v>
      </c>
      <c r="W12" s="14">
        <v>67838.600000000006</v>
      </c>
      <c r="X12" s="14">
        <v>87002.4</v>
      </c>
      <c r="Y12" s="14">
        <v>182907.10000000003</v>
      </c>
      <c r="Z12" s="33" t="str">
        <f t="shared" si="0"/>
        <v>Lucerne</v>
      </c>
    </row>
    <row r="13" spans="1:26" ht="18.899999999999999" customHeight="1">
      <c r="A13" s="24" t="str">
        <f>'Page 9'!$A$19</f>
        <v>Altdorf</v>
      </c>
      <c r="B13" s="14">
        <v>100</v>
      </c>
      <c r="C13" s="14">
        <v>100</v>
      </c>
      <c r="D13" s="14">
        <v>100</v>
      </c>
      <c r="E13" s="14">
        <v>263.42699999999996</v>
      </c>
      <c r="F13" s="14">
        <v>917.13499999999999</v>
      </c>
      <c r="G13" s="14">
        <v>1585.6999999999998</v>
      </c>
      <c r="H13" s="14">
        <v>2239.4079999999999</v>
      </c>
      <c r="I13" s="14">
        <v>2907.973</v>
      </c>
      <c r="J13" s="14">
        <v>3487.3960000000002</v>
      </c>
      <c r="K13" s="14">
        <v>4066.819</v>
      </c>
      <c r="L13" s="14">
        <v>5285.0929999999998</v>
      </c>
      <c r="M13" s="14">
        <v>6607.3660000000009</v>
      </c>
      <c r="N13" s="14">
        <v>7899.9249999999993</v>
      </c>
      <c r="O13" s="14">
        <v>9192.4840000000004</v>
      </c>
      <c r="P13" s="14">
        <v>10470.186</v>
      </c>
      <c r="Q13" s="14">
        <v>13664.441000000001</v>
      </c>
      <c r="R13" s="14">
        <v>16858.696</v>
      </c>
      <c r="S13" s="14">
        <v>20186.664000000001</v>
      </c>
      <c r="T13" s="14">
        <v>23499.775000000001</v>
      </c>
      <c r="U13" s="14">
        <v>30140.853999999999</v>
      </c>
      <c r="V13" s="14">
        <v>36781.933000000005</v>
      </c>
      <c r="W13" s="14">
        <v>50064.091</v>
      </c>
      <c r="X13" s="14">
        <v>63331.391999999993</v>
      </c>
      <c r="Y13" s="14">
        <v>129727.325</v>
      </c>
      <c r="Z13" s="33" t="str">
        <f t="shared" si="0"/>
        <v>Altdorf</v>
      </c>
    </row>
    <row r="14" spans="1:26" ht="18.899999999999999" customHeight="1">
      <c r="A14" s="24" t="str">
        <f>'Page 9'!$A$20</f>
        <v>Schwyz</v>
      </c>
      <c r="B14" s="14">
        <v>179.79999999999998</v>
      </c>
      <c r="C14" s="14">
        <v>307.75</v>
      </c>
      <c r="D14" s="14">
        <v>463.19999999999993</v>
      </c>
      <c r="E14" s="14">
        <v>634.5</v>
      </c>
      <c r="F14" s="14">
        <v>1007.8</v>
      </c>
      <c r="G14" s="14">
        <v>1426.6000000000001</v>
      </c>
      <c r="H14" s="14">
        <v>1855.95</v>
      </c>
      <c r="I14" s="14">
        <v>2287.4</v>
      </c>
      <c r="J14" s="14">
        <v>2789.7</v>
      </c>
      <c r="K14" s="14">
        <v>3312.1000000000004</v>
      </c>
      <c r="L14" s="14">
        <v>4515.5499999999993</v>
      </c>
      <c r="M14" s="14">
        <v>5790.5000000000009</v>
      </c>
      <c r="N14" s="14">
        <v>7131.4000000000005</v>
      </c>
      <c r="O14" s="14">
        <v>8533.6</v>
      </c>
      <c r="P14" s="14">
        <v>10001.849999999999</v>
      </c>
      <c r="Q14" s="14">
        <v>13664.2</v>
      </c>
      <c r="R14" s="14">
        <v>17326.5</v>
      </c>
      <c r="S14" s="14">
        <v>21021.85</v>
      </c>
      <c r="T14" s="14">
        <v>24700.7</v>
      </c>
      <c r="U14" s="14">
        <v>32074.85</v>
      </c>
      <c r="V14" s="14">
        <v>39823.299999999996</v>
      </c>
      <c r="W14" s="14">
        <v>58717.55</v>
      </c>
      <c r="X14" s="14">
        <v>76294.649999999994</v>
      </c>
      <c r="Y14" s="14">
        <v>155550.15</v>
      </c>
      <c r="Z14" s="33" t="str">
        <f t="shared" si="0"/>
        <v>Schwyz</v>
      </c>
    </row>
    <row r="15" spans="1:26" ht="18.899999999999999" customHeight="1">
      <c r="A15" s="24" t="str">
        <f>'Page 9'!$A$21</f>
        <v>Sarnen</v>
      </c>
      <c r="B15" s="14">
        <v>0</v>
      </c>
      <c r="C15" s="14">
        <v>0</v>
      </c>
      <c r="D15" s="14">
        <v>41.249999999999993</v>
      </c>
      <c r="E15" s="14">
        <v>344.25</v>
      </c>
      <c r="F15" s="14">
        <v>950.09999999999991</v>
      </c>
      <c r="G15" s="14">
        <v>1555.9999999999998</v>
      </c>
      <c r="H15" s="14">
        <v>2093.0500000000002</v>
      </c>
      <c r="I15" s="14">
        <v>2616.2999999999997</v>
      </c>
      <c r="J15" s="14">
        <v>3125.7999999999997</v>
      </c>
      <c r="K15" s="14">
        <v>3773</v>
      </c>
      <c r="L15" s="14">
        <v>5122.5000000000009</v>
      </c>
      <c r="M15" s="14">
        <v>6375.5000000000009</v>
      </c>
      <c r="N15" s="14">
        <v>7601.05</v>
      </c>
      <c r="O15" s="14">
        <v>8812.7999999999993</v>
      </c>
      <c r="P15" s="14">
        <v>10038.35</v>
      </c>
      <c r="Q15" s="14">
        <v>13095.25</v>
      </c>
      <c r="R15" s="14">
        <v>16152.199999999999</v>
      </c>
      <c r="S15" s="14">
        <v>19236.75</v>
      </c>
      <c r="T15" s="14">
        <v>22307.4</v>
      </c>
      <c r="U15" s="14">
        <v>28462.6</v>
      </c>
      <c r="V15" s="14">
        <v>34617.75</v>
      </c>
      <c r="W15" s="14">
        <v>46928.15</v>
      </c>
      <c r="X15" s="14">
        <v>59224.75</v>
      </c>
      <c r="Y15" s="14">
        <v>120762.89999999998</v>
      </c>
      <c r="Z15" s="33" t="str">
        <f t="shared" si="0"/>
        <v>Sarnen</v>
      </c>
    </row>
    <row r="16" spans="1:26" ht="18.899999999999999" customHeight="1">
      <c r="A16" s="24" t="str">
        <f>'Page 9'!$A$22</f>
        <v>Stans</v>
      </c>
      <c r="B16" s="14">
        <v>50</v>
      </c>
      <c r="C16" s="14">
        <v>96.45</v>
      </c>
      <c r="D16" s="14">
        <v>202.90000000000003</v>
      </c>
      <c r="E16" s="14">
        <v>361.2</v>
      </c>
      <c r="F16" s="14">
        <v>808.94999999999993</v>
      </c>
      <c r="G16" s="14">
        <v>1373.55</v>
      </c>
      <c r="H16" s="14">
        <v>1923.85</v>
      </c>
      <c r="I16" s="14">
        <v>2498.2999999999997</v>
      </c>
      <c r="J16" s="14">
        <v>3147.4500000000003</v>
      </c>
      <c r="K16" s="14">
        <v>3796.65</v>
      </c>
      <c r="L16" s="14">
        <v>5153.45</v>
      </c>
      <c r="M16" s="14">
        <v>6529.35</v>
      </c>
      <c r="N16" s="14">
        <v>7905.3</v>
      </c>
      <c r="O16" s="14">
        <v>9297.5999999999985</v>
      </c>
      <c r="P16" s="14">
        <v>10708.5</v>
      </c>
      <c r="Q16" s="14">
        <v>14279.85</v>
      </c>
      <c r="R16" s="14">
        <v>17938.600000000002</v>
      </c>
      <c r="S16" s="14">
        <v>21821.800000000003</v>
      </c>
      <c r="T16" s="14">
        <v>25440.35</v>
      </c>
      <c r="U16" s="14">
        <v>32152.1</v>
      </c>
      <c r="V16" s="14">
        <v>38863.800000000003</v>
      </c>
      <c r="W16" s="14">
        <v>52287.199999999997</v>
      </c>
      <c r="X16" s="14">
        <v>65695.600000000006</v>
      </c>
      <c r="Y16" s="14">
        <v>132797.6</v>
      </c>
      <c r="Z16" s="33" t="str">
        <f t="shared" si="0"/>
        <v>Stans</v>
      </c>
    </row>
    <row r="17" spans="1:26" ht="18.899999999999999" customHeight="1">
      <c r="A17" s="24" t="str">
        <f>'Page 9'!$A$23</f>
        <v>Glarus</v>
      </c>
      <c r="B17" s="14">
        <v>0</v>
      </c>
      <c r="C17" s="14">
        <v>132.04999999999998</v>
      </c>
      <c r="D17" s="14">
        <v>355.59999999999997</v>
      </c>
      <c r="E17" s="14">
        <v>579.15</v>
      </c>
      <c r="F17" s="14">
        <v>1030</v>
      </c>
      <c r="G17" s="14">
        <v>1658.6499999999999</v>
      </c>
      <c r="H17" s="14">
        <v>2189.4499999999998</v>
      </c>
      <c r="I17" s="14">
        <v>2776.25</v>
      </c>
      <c r="J17" s="14">
        <v>3453.0999999999995</v>
      </c>
      <c r="K17" s="14">
        <v>4146.55</v>
      </c>
      <c r="L17" s="14">
        <v>5566.4000000000005</v>
      </c>
      <c r="M17" s="14">
        <v>7181.8499999999995</v>
      </c>
      <c r="N17" s="14">
        <v>8839.1999999999989</v>
      </c>
      <c r="O17" s="14">
        <v>10496.550000000001</v>
      </c>
      <c r="P17" s="14">
        <v>12134.850000000002</v>
      </c>
      <c r="Q17" s="14">
        <v>16296.65</v>
      </c>
      <c r="R17" s="14">
        <v>20665.45</v>
      </c>
      <c r="S17" s="14">
        <v>25217.149999999998</v>
      </c>
      <c r="T17" s="14">
        <v>30156.149999999998</v>
      </c>
      <c r="U17" s="14">
        <v>40090.799999999996</v>
      </c>
      <c r="V17" s="14">
        <v>50231.05</v>
      </c>
      <c r="W17" s="14">
        <v>71803.25</v>
      </c>
      <c r="X17" s="14">
        <v>94354.650000000009</v>
      </c>
      <c r="Y17" s="14">
        <v>191373.74999999997</v>
      </c>
      <c r="Z17" s="33" t="str">
        <f t="shared" si="0"/>
        <v>Glarus</v>
      </c>
    </row>
    <row r="18" spans="1:26" ht="18.899999999999999" customHeight="1">
      <c r="A18" s="24" t="str">
        <f>'Page 9'!$A$24</f>
        <v>Zug</v>
      </c>
      <c r="B18" s="14">
        <v>0</v>
      </c>
      <c r="C18" s="14">
        <v>24.6</v>
      </c>
      <c r="D18" s="14">
        <v>73.75</v>
      </c>
      <c r="E18" s="14">
        <v>148.24999999999997</v>
      </c>
      <c r="F18" s="14">
        <v>349.8</v>
      </c>
      <c r="G18" s="14">
        <v>571.05000000000007</v>
      </c>
      <c r="H18" s="14">
        <v>800.50000000000011</v>
      </c>
      <c r="I18" s="14">
        <v>1055.3</v>
      </c>
      <c r="J18" s="14">
        <v>1306.3499999999999</v>
      </c>
      <c r="K18" s="14">
        <v>1574.55</v>
      </c>
      <c r="L18" s="14">
        <v>2205.5499999999997</v>
      </c>
      <c r="M18" s="14">
        <v>2902.15</v>
      </c>
      <c r="N18" s="14">
        <v>3598</v>
      </c>
      <c r="O18" s="14">
        <v>4575.3999999999996</v>
      </c>
      <c r="P18" s="14">
        <v>5746.55</v>
      </c>
      <c r="Q18" s="14">
        <v>9800.1</v>
      </c>
      <c r="R18" s="14">
        <v>13441.7</v>
      </c>
      <c r="S18" s="14">
        <v>16779.3</v>
      </c>
      <c r="T18" s="14">
        <v>19476.2</v>
      </c>
      <c r="U18" s="14">
        <v>24804.399999999998</v>
      </c>
      <c r="V18" s="14">
        <v>30132.65</v>
      </c>
      <c r="W18" s="14">
        <v>40789.100000000006</v>
      </c>
      <c r="X18" s="14">
        <v>51433.700000000004</v>
      </c>
      <c r="Y18" s="14">
        <v>104704.2</v>
      </c>
      <c r="Z18" s="33" t="str">
        <f t="shared" si="0"/>
        <v>Zug</v>
      </c>
    </row>
    <row r="19" spans="1:26" ht="18.899999999999999" customHeight="1">
      <c r="A19" s="24" t="str">
        <f>'Page 9'!$A$25</f>
        <v>Fribourg</v>
      </c>
      <c r="B19" s="14">
        <v>50</v>
      </c>
      <c r="C19" s="14">
        <v>210.2</v>
      </c>
      <c r="D19" s="14">
        <v>376.25</v>
      </c>
      <c r="E19" s="14">
        <v>579.20000000000005</v>
      </c>
      <c r="F19" s="14">
        <v>1300.4000000000001</v>
      </c>
      <c r="G19" s="14">
        <v>2037.3999999999999</v>
      </c>
      <c r="H19" s="14">
        <v>2629.2999999999997</v>
      </c>
      <c r="I19" s="14">
        <v>3294</v>
      </c>
      <c r="J19" s="14">
        <v>4021.1499999999996</v>
      </c>
      <c r="K19" s="14">
        <v>4898.05</v>
      </c>
      <c r="L19" s="14">
        <v>6892.7000000000007</v>
      </c>
      <c r="M19" s="14">
        <v>8889.0499999999993</v>
      </c>
      <c r="N19" s="14">
        <v>10985.6</v>
      </c>
      <c r="O19" s="14">
        <v>13230.949999999999</v>
      </c>
      <c r="P19" s="14">
        <v>15442.749999999998</v>
      </c>
      <c r="Q19" s="14">
        <v>21036.649999999998</v>
      </c>
      <c r="R19" s="14">
        <v>27114.35</v>
      </c>
      <c r="S19" s="14">
        <v>33900.6</v>
      </c>
      <c r="T19" s="14">
        <v>40877.199999999997</v>
      </c>
      <c r="U19" s="14">
        <v>54282.850000000006</v>
      </c>
      <c r="V19" s="14">
        <v>65663.899999999994</v>
      </c>
      <c r="W19" s="14">
        <v>88426.05</v>
      </c>
      <c r="X19" s="14">
        <v>111188.15000000001</v>
      </c>
      <c r="Y19" s="14">
        <v>224947.95</v>
      </c>
      <c r="Z19" s="33" t="str">
        <f t="shared" si="0"/>
        <v>Fribourg</v>
      </c>
    </row>
    <row r="20" spans="1:26" ht="18.899999999999999" customHeight="1">
      <c r="A20" s="24" t="str">
        <f>'Page 9'!$A$26</f>
        <v>Solothurn</v>
      </c>
      <c r="B20" s="14">
        <v>40</v>
      </c>
      <c r="C20" s="14">
        <v>197.90000000000003</v>
      </c>
      <c r="D20" s="14">
        <v>477.15</v>
      </c>
      <c r="E20" s="14">
        <v>796.7</v>
      </c>
      <c r="F20" s="14">
        <v>1512.55</v>
      </c>
      <c r="G20" s="14">
        <v>2273.4499999999998</v>
      </c>
      <c r="H20" s="14">
        <v>3048.6499999999996</v>
      </c>
      <c r="I20" s="14">
        <v>3751.1</v>
      </c>
      <c r="J20" s="14">
        <v>4675</v>
      </c>
      <c r="K20" s="14">
        <v>5645.9</v>
      </c>
      <c r="L20" s="14">
        <v>7587.9999999999991</v>
      </c>
      <c r="M20" s="14">
        <v>9626.1999999999989</v>
      </c>
      <c r="N20" s="14">
        <v>11725.5</v>
      </c>
      <c r="O20" s="14">
        <v>13852.099999999999</v>
      </c>
      <c r="P20" s="14">
        <v>16022.2</v>
      </c>
      <c r="Q20" s="14">
        <v>21618.5</v>
      </c>
      <c r="R20" s="14">
        <v>27563.200000000001</v>
      </c>
      <c r="S20" s="14">
        <v>33728.699999999997</v>
      </c>
      <c r="T20" s="14">
        <v>39895.599999999999</v>
      </c>
      <c r="U20" s="14">
        <v>52229.3</v>
      </c>
      <c r="V20" s="14">
        <v>64563.05</v>
      </c>
      <c r="W20" s="14">
        <v>88267.95</v>
      </c>
      <c r="X20" s="14">
        <v>110790.39999999999</v>
      </c>
      <c r="Y20" s="14">
        <v>223402.94999999998</v>
      </c>
      <c r="Z20" s="33" t="str">
        <f t="shared" si="0"/>
        <v>Solothurn</v>
      </c>
    </row>
    <row r="21" spans="1:26" ht="18.899999999999999" customHeight="1">
      <c r="A21" s="24" t="str">
        <f>'Page 9'!$A$27</f>
        <v>Basel</v>
      </c>
      <c r="B21" s="14">
        <v>0</v>
      </c>
      <c r="C21" s="14">
        <v>0</v>
      </c>
      <c r="D21" s="14">
        <v>0</v>
      </c>
      <c r="E21" s="14">
        <v>0</v>
      </c>
      <c r="F21" s="14">
        <v>0</v>
      </c>
      <c r="G21" s="14">
        <v>624.79999999999995</v>
      </c>
      <c r="H21" s="14">
        <v>1682.1</v>
      </c>
      <c r="I21" s="14">
        <v>2763.45</v>
      </c>
      <c r="J21" s="14">
        <v>3820.75</v>
      </c>
      <c r="K21" s="14">
        <v>4878.1000000000004</v>
      </c>
      <c r="L21" s="14">
        <v>7016.75</v>
      </c>
      <c r="M21" s="14">
        <v>9155.4500000000007</v>
      </c>
      <c r="N21" s="14">
        <v>11294.1</v>
      </c>
      <c r="O21" s="14">
        <v>13408.75</v>
      </c>
      <c r="P21" s="14">
        <v>15547.4</v>
      </c>
      <c r="Q21" s="14">
        <v>20882.05</v>
      </c>
      <c r="R21" s="14">
        <v>26218.5</v>
      </c>
      <c r="S21" s="14">
        <v>31601.25</v>
      </c>
      <c r="T21" s="14">
        <v>36959.9</v>
      </c>
      <c r="U21" s="14">
        <v>47701.35</v>
      </c>
      <c r="V21" s="14">
        <v>60190.55</v>
      </c>
      <c r="W21" s="14">
        <v>85294.1</v>
      </c>
      <c r="X21" s="14">
        <v>110369.5</v>
      </c>
      <c r="Y21" s="14">
        <v>235856.95</v>
      </c>
      <c r="Z21" s="33" t="str">
        <f t="shared" si="0"/>
        <v>Basel</v>
      </c>
    </row>
    <row r="22" spans="1:26" ht="18.899999999999999" customHeight="1">
      <c r="A22" s="24" t="str">
        <f>'Page 9'!$A$28</f>
        <v>Liestal</v>
      </c>
      <c r="B22" s="14">
        <v>0</v>
      </c>
      <c r="C22" s="14">
        <v>0</v>
      </c>
      <c r="D22" s="14">
        <v>0</v>
      </c>
      <c r="E22" s="14">
        <v>0</v>
      </c>
      <c r="F22" s="14">
        <v>581.35</v>
      </c>
      <c r="G22" s="14">
        <v>1145.25</v>
      </c>
      <c r="H22" s="14">
        <v>1830.7500000000002</v>
      </c>
      <c r="I22" s="14">
        <v>2618.6000000000004</v>
      </c>
      <c r="J22" s="14">
        <v>3495.1499999999996</v>
      </c>
      <c r="K22" s="14">
        <v>4449.8499999999995</v>
      </c>
      <c r="L22" s="14">
        <v>6501.75</v>
      </c>
      <c r="M22" s="14">
        <v>8664.9</v>
      </c>
      <c r="N22" s="14">
        <v>10922.4</v>
      </c>
      <c r="O22" s="14">
        <v>13261.95</v>
      </c>
      <c r="P22" s="14">
        <v>15674.150000000001</v>
      </c>
      <c r="Q22" s="14">
        <v>21974.6</v>
      </c>
      <c r="R22" s="14">
        <v>28462.399999999998</v>
      </c>
      <c r="S22" s="14">
        <v>35056.75</v>
      </c>
      <c r="T22" s="14">
        <v>41707.449999999997</v>
      </c>
      <c r="U22" s="14">
        <v>55151</v>
      </c>
      <c r="V22" s="14">
        <v>68751.900000000009</v>
      </c>
      <c r="W22" s="14">
        <v>96326.450000000012</v>
      </c>
      <c r="X22" s="14">
        <v>124293.79999999999</v>
      </c>
      <c r="Y22" s="14">
        <v>267956.75</v>
      </c>
      <c r="Z22" s="33" t="str">
        <f t="shared" si="0"/>
        <v>Liestal</v>
      </c>
    </row>
    <row r="23" spans="1:26" ht="18.899999999999999" customHeight="1">
      <c r="A23" s="24" t="str">
        <f>'Page 9'!$A$29</f>
        <v>Schaffhausen</v>
      </c>
      <c r="B23" s="14">
        <v>71.25</v>
      </c>
      <c r="C23" s="14">
        <v>183.75</v>
      </c>
      <c r="D23" s="14">
        <v>348</v>
      </c>
      <c r="E23" s="14">
        <v>570.75</v>
      </c>
      <c r="F23" s="14">
        <v>1121.9999999999998</v>
      </c>
      <c r="G23" s="14">
        <v>1731.7499999999998</v>
      </c>
      <c r="H23" s="14">
        <v>2406.7499999999995</v>
      </c>
      <c r="I23" s="14">
        <v>3029.9999999999995</v>
      </c>
      <c r="J23" s="14">
        <v>3691.5</v>
      </c>
      <c r="K23" s="14">
        <v>4483.5</v>
      </c>
      <c r="L23" s="14">
        <v>6207</v>
      </c>
      <c r="M23" s="14">
        <v>8047.5</v>
      </c>
      <c r="N23" s="14">
        <v>10005</v>
      </c>
      <c r="O23" s="14">
        <v>12108.749999999998</v>
      </c>
      <c r="P23" s="14">
        <v>14237.25</v>
      </c>
      <c r="Q23" s="14">
        <v>19558.5</v>
      </c>
      <c r="R23" s="14">
        <v>24879.750000000004</v>
      </c>
      <c r="S23" s="14">
        <v>30626.249999999996</v>
      </c>
      <c r="T23" s="14">
        <v>36647.25</v>
      </c>
      <c r="U23" s="14">
        <v>48390.200000000004</v>
      </c>
      <c r="V23" s="14">
        <v>58347.149999999994</v>
      </c>
      <c r="W23" s="14">
        <v>78261.000000000015</v>
      </c>
      <c r="X23" s="14">
        <v>98152.55</v>
      </c>
      <c r="Y23" s="14">
        <v>197699.49999999997</v>
      </c>
      <c r="Z23" s="33" t="str">
        <f t="shared" si="0"/>
        <v>Schaffhausen</v>
      </c>
    </row>
    <row r="24" spans="1:26" ht="18.899999999999999" customHeight="1">
      <c r="A24" s="24" t="str">
        <f>'Page 9'!$A$30</f>
        <v>Herisau</v>
      </c>
      <c r="B24" s="14">
        <v>55.8</v>
      </c>
      <c r="C24" s="14">
        <v>209.25000000000003</v>
      </c>
      <c r="D24" s="14">
        <v>441.75</v>
      </c>
      <c r="E24" s="14">
        <v>692.90000000000009</v>
      </c>
      <c r="F24" s="14">
        <v>1306.5999999999999</v>
      </c>
      <c r="G24" s="14">
        <v>1934.3500000000001</v>
      </c>
      <c r="H24" s="14">
        <v>2424.1999999999998</v>
      </c>
      <c r="I24" s="14">
        <v>3140.3</v>
      </c>
      <c r="J24" s="14">
        <v>3873.4500000000003</v>
      </c>
      <c r="K24" s="14">
        <v>4591.1500000000005</v>
      </c>
      <c r="L24" s="14">
        <v>6209.3</v>
      </c>
      <c r="M24" s="14">
        <v>7953.0500000000011</v>
      </c>
      <c r="N24" s="14">
        <v>9746.35</v>
      </c>
      <c r="O24" s="14">
        <v>11553.7</v>
      </c>
      <c r="P24" s="14">
        <v>13416</v>
      </c>
      <c r="Q24" s="14">
        <v>18228.000000000004</v>
      </c>
      <c r="R24" s="14">
        <v>23112.850000000002</v>
      </c>
      <c r="S24" s="14">
        <v>28147.25</v>
      </c>
      <c r="T24" s="14">
        <v>33159.1</v>
      </c>
      <c r="U24" s="14">
        <v>43205.5</v>
      </c>
      <c r="V24" s="14">
        <v>52954.2</v>
      </c>
      <c r="W24" s="14">
        <v>70968.3</v>
      </c>
      <c r="X24" s="14">
        <v>88962.250000000015</v>
      </c>
      <c r="Y24" s="14">
        <v>179012.65000000002</v>
      </c>
      <c r="Z24" s="33" t="str">
        <f t="shared" si="0"/>
        <v>Herisau</v>
      </c>
    </row>
    <row r="25" spans="1:26" ht="18.899999999999999" customHeight="1">
      <c r="A25" s="24" t="str">
        <f>'Page 9'!$A$31</f>
        <v>Appenzell</v>
      </c>
      <c r="B25" s="14">
        <v>187.95000000000002</v>
      </c>
      <c r="C25" s="14">
        <v>300.75</v>
      </c>
      <c r="D25" s="14">
        <v>443.95</v>
      </c>
      <c r="E25" s="14">
        <v>608.6</v>
      </c>
      <c r="F25" s="14">
        <v>1020.3</v>
      </c>
      <c r="G25" s="14">
        <v>1523.2499999999998</v>
      </c>
      <c r="H25" s="14">
        <v>2004.8000000000002</v>
      </c>
      <c r="I25" s="14">
        <v>2502.4499999999998</v>
      </c>
      <c r="J25" s="14">
        <v>3032.2999999999997</v>
      </c>
      <c r="K25" s="14">
        <v>3605.1000000000004</v>
      </c>
      <c r="L25" s="14">
        <v>4831.25</v>
      </c>
      <c r="M25" s="14">
        <v>6063.65</v>
      </c>
      <c r="N25" s="14">
        <v>7280.85</v>
      </c>
      <c r="O25" s="14">
        <v>8574.1</v>
      </c>
      <c r="P25" s="14">
        <v>9973.8499999999985</v>
      </c>
      <c r="Q25" s="14">
        <v>13550.3</v>
      </c>
      <c r="R25" s="14">
        <v>17126.75</v>
      </c>
      <c r="S25" s="14">
        <v>20667.300000000003</v>
      </c>
      <c r="T25" s="14">
        <v>24060.300000000003</v>
      </c>
      <c r="U25" s="14">
        <v>30730.750000000004</v>
      </c>
      <c r="V25" s="14">
        <v>37131.800000000003</v>
      </c>
      <c r="W25" s="14">
        <v>49933.799999999996</v>
      </c>
      <c r="X25" s="14">
        <v>62721.600000000006</v>
      </c>
      <c r="Y25" s="14">
        <v>126717.65</v>
      </c>
      <c r="Z25" s="33" t="str">
        <f t="shared" si="0"/>
        <v>Appenzell</v>
      </c>
    </row>
    <row r="26" spans="1:26" ht="18.899999999999999" customHeight="1">
      <c r="A26" s="24" t="str">
        <f>'Page 9'!$A$32</f>
        <v>St. Gall</v>
      </c>
      <c r="B26" s="14">
        <v>0</v>
      </c>
      <c r="C26" s="14">
        <v>0</v>
      </c>
      <c r="D26" s="14">
        <v>182.4</v>
      </c>
      <c r="E26" s="14">
        <v>387.6</v>
      </c>
      <c r="F26" s="14">
        <v>1003.1999999999999</v>
      </c>
      <c r="G26" s="14">
        <v>1670.1</v>
      </c>
      <c r="H26" s="14">
        <v>2371.2000000000003</v>
      </c>
      <c r="I26" s="14">
        <v>3140.7</v>
      </c>
      <c r="J26" s="14">
        <v>4069.8</v>
      </c>
      <c r="K26" s="14">
        <v>5073</v>
      </c>
      <c r="L26" s="14">
        <v>7102.1999999999989</v>
      </c>
      <c r="M26" s="14">
        <v>9141.7000000000007</v>
      </c>
      <c r="N26" s="14">
        <v>11475.2</v>
      </c>
      <c r="O26" s="14">
        <v>13782.6</v>
      </c>
      <c r="P26" s="14">
        <v>16116.15</v>
      </c>
      <c r="Q26" s="14">
        <v>22011.7</v>
      </c>
      <c r="R26" s="14">
        <v>27959.100000000002</v>
      </c>
      <c r="S26" s="14">
        <v>33960</v>
      </c>
      <c r="T26" s="14">
        <v>39934.199999999997</v>
      </c>
      <c r="U26" s="14">
        <v>51909.299999999996</v>
      </c>
      <c r="V26" s="14">
        <v>63566.399999999994</v>
      </c>
      <c r="W26" s="14">
        <v>85223.55</v>
      </c>
      <c r="X26" s="14">
        <v>106856.5</v>
      </c>
      <c r="Y26" s="14">
        <v>215118</v>
      </c>
      <c r="Z26" s="33" t="str">
        <f t="shared" si="0"/>
        <v>St. Gall</v>
      </c>
    </row>
    <row r="27" spans="1:26" ht="18.899999999999999" customHeight="1">
      <c r="A27" s="24" t="str">
        <f>'Page 9'!$A$33</f>
        <v>Chur</v>
      </c>
      <c r="B27" s="14">
        <v>0</v>
      </c>
      <c r="C27" s="14">
        <v>0</v>
      </c>
      <c r="D27" s="14">
        <v>0</v>
      </c>
      <c r="E27" s="14">
        <v>46.53</v>
      </c>
      <c r="F27" s="14">
        <v>470.74</v>
      </c>
      <c r="G27" s="14">
        <v>1069.52</v>
      </c>
      <c r="H27" s="14">
        <v>1712.72</v>
      </c>
      <c r="I27" s="14">
        <v>2412</v>
      </c>
      <c r="J27" s="14">
        <v>3117.61</v>
      </c>
      <c r="K27" s="14">
        <v>3861.31</v>
      </c>
      <c r="L27" s="14">
        <v>5556.04</v>
      </c>
      <c r="M27" s="14">
        <v>7316.4</v>
      </c>
      <c r="N27" s="14">
        <v>9105.2999999999993</v>
      </c>
      <c r="O27" s="14">
        <v>10916.41</v>
      </c>
      <c r="P27" s="14">
        <v>12731.74</v>
      </c>
      <c r="Q27" s="14">
        <v>17368.510000000002</v>
      </c>
      <c r="R27" s="14">
        <v>22364.97</v>
      </c>
      <c r="S27" s="14">
        <v>27407.96</v>
      </c>
      <c r="T27" s="14">
        <v>32429.739999999998</v>
      </c>
      <c r="U27" s="14">
        <v>42522.05</v>
      </c>
      <c r="V27" s="14">
        <v>52673.66</v>
      </c>
      <c r="W27" s="14">
        <v>73077.26999999999</v>
      </c>
      <c r="X27" s="14">
        <v>93694.540000000008</v>
      </c>
      <c r="Y27" s="14">
        <v>195659.72999999998</v>
      </c>
      <c r="Z27" s="33" t="str">
        <f t="shared" si="0"/>
        <v>Chur</v>
      </c>
    </row>
    <row r="28" spans="1:26" ht="18.899999999999999" customHeight="1">
      <c r="A28" s="24" t="str">
        <f>'Page 9'!$A$34</f>
        <v>Aarau</v>
      </c>
      <c r="B28" s="14">
        <v>0</v>
      </c>
      <c r="C28" s="14">
        <v>0</v>
      </c>
      <c r="D28" s="14">
        <v>0</v>
      </c>
      <c r="E28" s="14">
        <v>0</v>
      </c>
      <c r="F28" s="14">
        <v>215.05</v>
      </c>
      <c r="G28" s="14">
        <v>913.90000000000009</v>
      </c>
      <c r="H28" s="14">
        <v>1541.1</v>
      </c>
      <c r="I28" s="14">
        <v>2280.3000000000002</v>
      </c>
      <c r="J28" s="14">
        <v>3115.85</v>
      </c>
      <c r="K28" s="14">
        <v>3834.9</v>
      </c>
      <c r="L28" s="14">
        <v>5443.1999999999989</v>
      </c>
      <c r="M28" s="14">
        <v>7137.7499999999991</v>
      </c>
      <c r="N28" s="14">
        <v>8881.6</v>
      </c>
      <c r="O28" s="14">
        <v>10697.15</v>
      </c>
      <c r="P28" s="14">
        <v>12527.25</v>
      </c>
      <c r="Q28" s="14">
        <v>17131.5</v>
      </c>
      <c r="R28" s="14">
        <v>21947.5</v>
      </c>
      <c r="S28" s="14">
        <v>26965.1</v>
      </c>
      <c r="T28" s="14">
        <v>32036.5</v>
      </c>
      <c r="U28" s="14">
        <v>42549.95</v>
      </c>
      <c r="V28" s="14">
        <v>53063.35</v>
      </c>
      <c r="W28" s="14">
        <v>74320.95</v>
      </c>
      <c r="X28" s="14">
        <v>96324.5</v>
      </c>
      <c r="Y28" s="14">
        <v>206440.65</v>
      </c>
      <c r="Z28" s="33" t="str">
        <f t="shared" si="0"/>
        <v>Aarau</v>
      </c>
    </row>
    <row r="29" spans="1:26" ht="18.899999999999999" customHeight="1">
      <c r="A29" s="24" t="str">
        <f>'Page 9'!$A$35</f>
        <v>Frauenfeld</v>
      </c>
      <c r="B29" s="14">
        <v>0</v>
      </c>
      <c r="C29" s="14">
        <v>0</v>
      </c>
      <c r="D29" s="14">
        <v>0</v>
      </c>
      <c r="E29" s="14">
        <v>178.60000000000002</v>
      </c>
      <c r="F29" s="14">
        <v>672.34999999999991</v>
      </c>
      <c r="G29" s="14">
        <v>1383.8</v>
      </c>
      <c r="H29" s="14">
        <v>2103.7000000000003</v>
      </c>
      <c r="I29" s="14">
        <v>2806.7</v>
      </c>
      <c r="J29" s="14">
        <v>3562.8</v>
      </c>
      <c r="K29" s="14">
        <v>4383.05</v>
      </c>
      <c r="L29" s="14">
        <v>6062.7</v>
      </c>
      <c r="M29" s="14">
        <v>7722.75</v>
      </c>
      <c r="N29" s="14">
        <v>9363.2000000000007</v>
      </c>
      <c r="O29" s="14">
        <v>11003.8</v>
      </c>
      <c r="P29" s="14">
        <v>12725.150000000001</v>
      </c>
      <c r="Q29" s="14">
        <v>17224.05</v>
      </c>
      <c r="R29" s="14">
        <v>21722.9</v>
      </c>
      <c r="S29" s="14">
        <v>26410.100000000002</v>
      </c>
      <c r="T29" s="14">
        <v>31365.15</v>
      </c>
      <c r="U29" s="14">
        <v>41342.25</v>
      </c>
      <c r="V29" s="14">
        <v>51319.3</v>
      </c>
      <c r="W29" s="14">
        <v>71273.3</v>
      </c>
      <c r="X29" s="14">
        <v>91205.1</v>
      </c>
      <c r="Y29" s="14">
        <v>190953.15000000002</v>
      </c>
      <c r="Z29" s="33" t="str">
        <f t="shared" si="0"/>
        <v>Frauenfeld</v>
      </c>
    </row>
    <row r="30" spans="1:26" ht="18.899999999999999" customHeight="1">
      <c r="A30" s="24" t="str">
        <f>'Page 9'!$A$36</f>
        <v>Bellinzona</v>
      </c>
      <c r="B30" s="14">
        <v>20</v>
      </c>
      <c r="C30" s="14">
        <v>20</v>
      </c>
      <c r="D30" s="14">
        <v>89.35</v>
      </c>
      <c r="E30" s="14">
        <v>296.89999999999998</v>
      </c>
      <c r="F30" s="14">
        <v>793.65</v>
      </c>
      <c r="G30" s="14">
        <v>1083.05</v>
      </c>
      <c r="H30" s="14">
        <v>1413.5</v>
      </c>
      <c r="I30" s="14">
        <v>1922.9499999999998</v>
      </c>
      <c r="J30" s="14">
        <v>2673.3999999999996</v>
      </c>
      <c r="K30" s="14">
        <v>3498.9</v>
      </c>
      <c r="L30" s="14">
        <v>5295.25</v>
      </c>
      <c r="M30" s="14">
        <v>7160.6</v>
      </c>
      <c r="N30" s="14">
        <v>9088.2000000000007</v>
      </c>
      <c r="O30" s="14">
        <v>11113.95</v>
      </c>
      <c r="P30" s="14">
        <v>13137.75</v>
      </c>
      <c r="Q30" s="14">
        <v>18467.3</v>
      </c>
      <c r="R30" s="14">
        <v>24127.1</v>
      </c>
      <c r="S30" s="14">
        <v>29937.4</v>
      </c>
      <c r="T30" s="14">
        <v>35721.800000000003</v>
      </c>
      <c r="U30" s="14">
        <v>47316.5</v>
      </c>
      <c r="V30" s="14">
        <v>59689.599999999999</v>
      </c>
      <c r="W30" s="14">
        <v>84580.450000000012</v>
      </c>
      <c r="X30" s="14">
        <v>110577.9</v>
      </c>
      <c r="Y30" s="14">
        <v>241958.45</v>
      </c>
      <c r="Z30" s="33" t="str">
        <f t="shared" si="0"/>
        <v>Bellinzona</v>
      </c>
    </row>
    <row r="31" spans="1:26" ht="18.899999999999999" customHeight="1">
      <c r="A31" s="24" t="str">
        <f>'Page 9'!$A$37</f>
        <v>Lausanne</v>
      </c>
      <c r="B31" s="14">
        <v>0</v>
      </c>
      <c r="C31" s="14">
        <v>0</v>
      </c>
      <c r="D31" s="14">
        <v>0</v>
      </c>
      <c r="E31" s="14">
        <v>0</v>
      </c>
      <c r="F31" s="14">
        <v>0</v>
      </c>
      <c r="G31" s="14">
        <v>140.1</v>
      </c>
      <c r="H31" s="14">
        <v>875.65</v>
      </c>
      <c r="I31" s="14">
        <v>2019.8</v>
      </c>
      <c r="J31" s="14">
        <v>3332.0499999999997</v>
      </c>
      <c r="K31" s="14">
        <v>4733.05</v>
      </c>
      <c r="L31" s="14">
        <v>7712.5</v>
      </c>
      <c r="M31" s="14">
        <v>9746.2999999999993</v>
      </c>
      <c r="N31" s="14">
        <v>11754.4</v>
      </c>
      <c r="O31" s="14">
        <v>13844.199999999999</v>
      </c>
      <c r="P31" s="14">
        <v>16053.150000000001</v>
      </c>
      <c r="Q31" s="14">
        <v>21986.35</v>
      </c>
      <c r="R31" s="14">
        <v>28203.300000000003</v>
      </c>
      <c r="S31" s="14">
        <v>34893.050000000003</v>
      </c>
      <c r="T31" s="14">
        <v>41865.4</v>
      </c>
      <c r="U31" s="14">
        <v>56400.75</v>
      </c>
      <c r="V31" s="14">
        <v>71746.399999999994</v>
      </c>
      <c r="W31" s="14">
        <v>103922.70000000001</v>
      </c>
      <c r="X31" s="14">
        <v>131490</v>
      </c>
      <c r="Y31" s="14">
        <v>265560</v>
      </c>
      <c r="Z31" s="33" t="str">
        <f t="shared" si="0"/>
        <v>Lausanne</v>
      </c>
    </row>
    <row r="32" spans="1:26" ht="18.899999999999999" customHeight="1">
      <c r="A32" s="24" t="str">
        <f>'Page 9'!$A$38</f>
        <v>Sion</v>
      </c>
      <c r="B32" s="14">
        <v>34</v>
      </c>
      <c r="C32" s="14">
        <v>34</v>
      </c>
      <c r="D32" s="14">
        <v>34</v>
      </c>
      <c r="E32" s="14">
        <v>34</v>
      </c>
      <c r="F32" s="14">
        <v>591.9</v>
      </c>
      <c r="G32" s="14">
        <v>940.69999999999993</v>
      </c>
      <c r="H32" s="14">
        <v>1602.4999999999998</v>
      </c>
      <c r="I32" s="14">
        <v>2413.6499999999996</v>
      </c>
      <c r="J32" s="14">
        <v>3218</v>
      </c>
      <c r="K32" s="14">
        <v>3946.9500000000003</v>
      </c>
      <c r="L32" s="14">
        <v>5596.2999999999993</v>
      </c>
      <c r="M32" s="14">
        <v>7488.45</v>
      </c>
      <c r="N32" s="14">
        <v>9431.65</v>
      </c>
      <c r="O32" s="14">
        <v>11549.3</v>
      </c>
      <c r="P32" s="14">
        <v>13745.199999999999</v>
      </c>
      <c r="Q32" s="14">
        <v>19962.7</v>
      </c>
      <c r="R32" s="14">
        <v>26781</v>
      </c>
      <c r="S32" s="14">
        <v>34049.850000000006</v>
      </c>
      <c r="T32" s="14">
        <v>40284.65</v>
      </c>
      <c r="U32" s="14">
        <v>51826.65</v>
      </c>
      <c r="V32" s="14">
        <v>63576.500000000007</v>
      </c>
      <c r="W32" s="14">
        <v>88111.3</v>
      </c>
      <c r="X32" s="14">
        <v>111197.35</v>
      </c>
      <c r="Y32" s="14">
        <v>224397.15</v>
      </c>
      <c r="Z32" s="33" t="str">
        <f t="shared" si="0"/>
        <v>Sion</v>
      </c>
    </row>
    <row r="33" spans="1:26" ht="18.899999999999999" customHeight="1">
      <c r="A33" s="24" t="str">
        <f>'Page 9'!$A$39</f>
        <v>Neuchâtel</v>
      </c>
      <c r="B33" s="14">
        <v>110.2</v>
      </c>
      <c r="C33" s="14">
        <v>186.2</v>
      </c>
      <c r="D33" s="14">
        <v>334.4</v>
      </c>
      <c r="E33" s="14">
        <v>486.4</v>
      </c>
      <c r="F33" s="14">
        <v>1041.2</v>
      </c>
      <c r="G33" s="14">
        <v>1922.8000000000002</v>
      </c>
      <c r="H33" s="14">
        <v>2857.6000000000004</v>
      </c>
      <c r="I33" s="14">
        <v>3776.25</v>
      </c>
      <c r="J33" s="14">
        <v>4773.75</v>
      </c>
      <c r="K33" s="14">
        <v>5818.75</v>
      </c>
      <c r="L33" s="14">
        <v>8158.6</v>
      </c>
      <c r="M33" s="14">
        <v>10430.049999999999</v>
      </c>
      <c r="N33" s="14">
        <v>12722.400000000001</v>
      </c>
      <c r="O33" s="14">
        <v>15085.05</v>
      </c>
      <c r="P33" s="14">
        <v>17489.5</v>
      </c>
      <c r="Q33" s="14">
        <v>23810.800000000003</v>
      </c>
      <c r="R33" s="14">
        <v>30505.45</v>
      </c>
      <c r="S33" s="14">
        <v>37527.850000000006</v>
      </c>
      <c r="T33" s="14">
        <v>44674.7</v>
      </c>
      <c r="U33" s="14">
        <v>58110.55</v>
      </c>
      <c r="V33" s="14">
        <v>70425.399999999994</v>
      </c>
      <c r="W33" s="14">
        <v>95055.1</v>
      </c>
      <c r="X33" s="14">
        <v>119657.25</v>
      </c>
      <c r="Y33" s="14">
        <v>242778.2</v>
      </c>
      <c r="Z33" s="33" t="str">
        <f t="shared" si="0"/>
        <v>Neuchâtel</v>
      </c>
    </row>
    <row r="34" spans="1:26" ht="18.899999999999999" customHeight="1">
      <c r="A34" s="24" t="str">
        <f>'Page 9'!$A$40</f>
        <v>Geneva</v>
      </c>
      <c r="B34" s="14">
        <v>25</v>
      </c>
      <c r="C34" s="14">
        <v>25</v>
      </c>
      <c r="D34" s="14">
        <v>25</v>
      </c>
      <c r="E34" s="14">
        <v>25</v>
      </c>
      <c r="F34" s="14">
        <v>25</v>
      </c>
      <c r="G34" s="14">
        <v>427.04999999999995</v>
      </c>
      <c r="H34" s="14">
        <v>1114.2</v>
      </c>
      <c r="I34" s="14">
        <v>1952.45</v>
      </c>
      <c r="J34" s="14">
        <v>2777.8500000000004</v>
      </c>
      <c r="K34" s="14">
        <v>3755.0000000000005</v>
      </c>
      <c r="L34" s="14">
        <v>5772.7999999999993</v>
      </c>
      <c r="M34" s="14">
        <v>8061.75</v>
      </c>
      <c r="N34" s="14">
        <v>10384.450000000001</v>
      </c>
      <c r="O34" s="14">
        <v>12707.2</v>
      </c>
      <c r="P34" s="14">
        <v>15093.150000000001</v>
      </c>
      <c r="Q34" s="14">
        <v>21093.599999999999</v>
      </c>
      <c r="R34" s="14">
        <v>27137.4</v>
      </c>
      <c r="S34" s="14">
        <v>33373.699999999997</v>
      </c>
      <c r="T34" s="14">
        <v>39676.850000000006</v>
      </c>
      <c r="U34" s="14">
        <v>52819.45</v>
      </c>
      <c r="V34" s="14">
        <v>66206.45</v>
      </c>
      <c r="W34" s="14">
        <v>94356.2</v>
      </c>
      <c r="X34" s="14">
        <v>123109.15</v>
      </c>
      <c r="Y34" s="14">
        <v>271185.3</v>
      </c>
      <c r="Z34" s="33" t="str">
        <f t="shared" si="0"/>
        <v>Geneva</v>
      </c>
    </row>
    <row r="35" spans="1:26" ht="18.899999999999999" customHeight="1">
      <c r="A35" s="24" t="str">
        <f>'Page 9'!$A$41</f>
        <v>Delémont</v>
      </c>
      <c r="B35" s="14">
        <v>8.35</v>
      </c>
      <c r="C35" s="14">
        <v>165.1</v>
      </c>
      <c r="D35" s="14">
        <v>321.54999999999995</v>
      </c>
      <c r="E35" s="14">
        <v>478.04999999999995</v>
      </c>
      <c r="F35" s="14">
        <v>1019.7</v>
      </c>
      <c r="G35" s="14">
        <v>1758.35</v>
      </c>
      <c r="H35" s="14">
        <v>2480.65</v>
      </c>
      <c r="I35" s="14">
        <v>3347.75</v>
      </c>
      <c r="J35" s="14">
        <v>4271.8499999999995</v>
      </c>
      <c r="K35" s="14">
        <v>5195.95</v>
      </c>
      <c r="L35" s="14">
        <v>7078.9000000000005</v>
      </c>
      <c r="M35" s="14">
        <v>9356.35</v>
      </c>
      <c r="N35" s="14">
        <v>11633.800000000001</v>
      </c>
      <c r="O35" s="14">
        <v>13885.650000000001</v>
      </c>
      <c r="P35" s="14">
        <v>16163.1</v>
      </c>
      <c r="Q35" s="14">
        <v>22486.799999999999</v>
      </c>
      <c r="R35" s="14">
        <v>28918.799999999999</v>
      </c>
      <c r="S35" s="14">
        <v>35408.75</v>
      </c>
      <c r="T35" s="14">
        <v>41869.700000000004</v>
      </c>
      <c r="U35" s="14">
        <v>55140.7</v>
      </c>
      <c r="V35" s="14">
        <v>68629.549999999988</v>
      </c>
      <c r="W35" s="14">
        <v>95607.3</v>
      </c>
      <c r="X35" s="14">
        <v>122554.8</v>
      </c>
      <c r="Y35" s="14">
        <v>257413.3</v>
      </c>
      <c r="Z35" s="33" t="str">
        <f t="shared" si="0"/>
        <v>Delémont</v>
      </c>
    </row>
    <row r="36" spans="1:26" ht="18.899999999999999" customHeight="1">
      <c r="A36" s="24"/>
      <c r="B36" s="14"/>
      <c r="C36" s="14"/>
      <c r="D36" s="14"/>
      <c r="E36" s="14"/>
      <c r="F36" s="14"/>
      <c r="G36" s="14"/>
      <c r="H36" s="14"/>
      <c r="I36" s="14"/>
      <c r="J36" s="14"/>
      <c r="K36" s="14"/>
      <c r="L36" s="14"/>
      <c r="M36" s="14"/>
      <c r="N36" s="14"/>
      <c r="O36" s="14"/>
      <c r="P36" s="14"/>
      <c r="Q36" s="14"/>
      <c r="R36" s="14"/>
      <c r="S36" s="14"/>
      <c r="T36" s="14"/>
      <c r="U36" s="14"/>
      <c r="V36" s="14"/>
      <c r="W36" s="14"/>
      <c r="X36" s="14"/>
      <c r="Y36" s="14"/>
      <c r="Z36" s="33"/>
    </row>
    <row r="37" spans="1:26" ht="18.899999999999999" customHeight="1">
      <c r="A37" s="24" t="str">
        <f>'Page 9'!$A$43</f>
        <v>Direct federal tax</v>
      </c>
      <c r="B37" s="14">
        <v>0</v>
      </c>
      <c r="C37" s="14">
        <v>0</v>
      </c>
      <c r="D37" s="14">
        <v>0</v>
      </c>
      <c r="E37" s="14">
        <v>0</v>
      </c>
      <c r="F37" s="14">
        <v>30</v>
      </c>
      <c r="G37" s="14">
        <v>64.7</v>
      </c>
      <c r="H37" s="14">
        <v>98.6</v>
      </c>
      <c r="I37" s="14">
        <v>133.4</v>
      </c>
      <c r="J37" s="14">
        <v>172.1</v>
      </c>
      <c r="K37" s="14">
        <v>210.9</v>
      </c>
      <c r="L37" s="14">
        <v>431.7</v>
      </c>
      <c r="M37" s="14">
        <v>677.2</v>
      </c>
      <c r="N37" s="14">
        <v>935.6</v>
      </c>
      <c r="O37" s="14">
        <v>1292</v>
      </c>
      <c r="P37" s="14">
        <v>1844.5</v>
      </c>
      <c r="Q37" s="14">
        <v>3314.1</v>
      </c>
      <c r="R37" s="14">
        <v>5206.1000000000004</v>
      </c>
      <c r="S37" s="14">
        <v>7511.7</v>
      </c>
      <c r="T37" s="14">
        <v>9964.7000000000007</v>
      </c>
      <c r="U37" s="14">
        <v>15779.3</v>
      </c>
      <c r="V37" s="14">
        <v>21679.7</v>
      </c>
      <c r="W37" s="14">
        <v>33480.5</v>
      </c>
      <c r="X37" s="14">
        <v>45268.1</v>
      </c>
      <c r="Y37" s="14">
        <v>102016.6</v>
      </c>
      <c r="Z37" s="33" t="str">
        <f t="shared" si="0"/>
        <v>Direct federal tax</v>
      </c>
    </row>
    <row r="38" spans="1:26" ht="18.899999999999999" customHeight="1" thickBot="1">
      <c r="A38" s="34"/>
      <c r="B38" s="14"/>
      <c r="C38" s="14"/>
      <c r="D38" s="14"/>
      <c r="E38" s="14"/>
      <c r="F38" s="14"/>
      <c r="G38" s="14"/>
      <c r="H38" s="14"/>
      <c r="I38" s="14"/>
      <c r="J38" s="14"/>
      <c r="K38" s="14"/>
      <c r="L38" s="14"/>
      <c r="M38" s="14"/>
      <c r="N38" s="14"/>
      <c r="O38" s="14"/>
      <c r="P38" s="14"/>
      <c r="Q38" s="14"/>
      <c r="R38" s="14"/>
      <c r="S38" s="14"/>
      <c r="T38" s="14"/>
      <c r="U38" s="14"/>
      <c r="V38" s="14"/>
      <c r="W38" s="14"/>
      <c r="X38" s="14"/>
      <c r="Y38" s="14"/>
      <c r="Z38" s="33"/>
    </row>
    <row r="39" spans="1:26" ht="19.5" customHeight="1" thickBot="1">
      <c r="B39" s="828" t="s">
        <v>185</v>
      </c>
      <c r="C39" s="829"/>
      <c r="D39" s="829"/>
      <c r="E39" s="829"/>
      <c r="F39" s="829"/>
      <c r="G39" s="829"/>
      <c r="H39" s="829"/>
      <c r="I39" s="829"/>
      <c r="J39" s="829"/>
      <c r="K39" s="829"/>
      <c r="L39" s="829"/>
      <c r="M39" s="830"/>
      <c r="N39" s="828" t="str">
        <f>B39</f>
        <v>Tax burden in percent of gross earned income</v>
      </c>
      <c r="O39" s="829"/>
      <c r="P39" s="829"/>
      <c r="Q39" s="829"/>
      <c r="R39" s="829"/>
      <c r="S39" s="829"/>
      <c r="T39" s="829"/>
      <c r="U39" s="829"/>
      <c r="V39" s="829"/>
      <c r="W39" s="829"/>
      <c r="X39" s="829"/>
      <c r="Y39" s="830"/>
      <c r="Z39" s="33"/>
    </row>
    <row r="40" spans="1:26" ht="18.899999999999999" customHeight="1">
      <c r="A40" s="24" t="str">
        <f>'Page 9'!$A$16</f>
        <v>Zurich</v>
      </c>
      <c r="B40" s="35">
        <v>0.74160000000000004</v>
      </c>
      <c r="C40" s="35">
        <v>1.2896666666666667</v>
      </c>
      <c r="D40" s="35">
        <v>1.8251428571428572</v>
      </c>
      <c r="E40" s="35">
        <v>2.3527499999999999</v>
      </c>
      <c r="F40" s="35">
        <v>3.4119999999999999</v>
      </c>
      <c r="G40" s="35">
        <v>4.0035000000000007</v>
      </c>
      <c r="H40" s="35">
        <v>4.7335714285714285</v>
      </c>
      <c r="I40" s="35">
        <v>5.43</v>
      </c>
      <c r="J40" s="35">
        <v>6.0430000000000001</v>
      </c>
      <c r="K40" s="35">
        <v>6.6477999999999993</v>
      </c>
      <c r="L40" s="35">
        <v>7.6275000000000013</v>
      </c>
      <c r="M40" s="35">
        <v>8.6217857142857142</v>
      </c>
      <c r="N40" s="35">
        <v>9.5363750000000014</v>
      </c>
      <c r="O40" s="35">
        <v>10.296055555555556</v>
      </c>
      <c r="P40" s="35">
        <v>11.038900000000002</v>
      </c>
      <c r="Q40" s="35">
        <v>12.37604</v>
      </c>
      <c r="R40" s="35">
        <v>13.586533333333337</v>
      </c>
      <c r="S40" s="35">
        <v>14.724685714285716</v>
      </c>
      <c r="T40" s="35">
        <v>15.692775000000001</v>
      </c>
      <c r="U40" s="35">
        <v>17.30734</v>
      </c>
      <c r="V40" s="35">
        <v>18.559283333333333</v>
      </c>
      <c r="W40" s="35">
        <v>20.573062499999999</v>
      </c>
      <c r="X40" s="35">
        <v>21.775370000000002</v>
      </c>
      <c r="Y40" s="35">
        <v>24.191900000000004</v>
      </c>
      <c r="Z40" s="33" t="str">
        <f t="shared" si="0"/>
        <v>Zurich</v>
      </c>
    </row>
    <row r="41" spans="1:26" ht="18.899999999999999" customHeight="1">
      <c r="A41" s="24" t="str">
        <f>'Page 9'!$A$17</f>
        <v>Berne</v>
      </c>
      <c r="B41" s="35">
        <v>0</v>
      </c>
      <c r="C41" s="35">
        <v>0.18666666666666668</v>
      </c>
      <c r="D41" s="35">
        <v>1.332857142857143</v>
      </c>
      <c r="E41" s="35">
        <v>2.5557500000000002</v>
      </c>
      <c r="F41" s="35">
        <v>4.8747999999999996</v>
      </c>
      <c r="G41" s="35">
        <v>6.6458333333333339</v>
      </c>
      <c r="H41" s="35">
        <v>8.3254285714285725</v>
      </c>
      <c r="I41" s="35">
        <v>9.6176250000000003</v>
      </c>
      <c r="J41" s="35">
        <v>10.622555555555557</v>
      </c>
      <c r="K41" s="35">
        <v>11.344799999999999</v>
      </c>
      <c r="L41" s="35">
        <v>12.611833333333337</v>
      </c>
      <c r="M41" s="35">
        <v>13.516785714285714</v>
      </c>
      <c r="N41" s="35">
        <v>14.211500000000003</v>
      </c>
      <c r="O41" s="35">
        <v>14.944666666666667</v>
      </c>
      <c r="P41" s="35">
        <v>15.507350000000002</v>
      </c>
      <c r="Q41" s="35">
        <v>16.869120000000002</v>
      </c>
      <c r="R41" s="35">
        <v>17.950233333333333</v>
      </c>
      <c r="S41" s="35">
        <v>18.938485714285711</v>
      </c>
      <c r="T41" s="35">
        <v>19.733775000000001</v>
      </c>
      <c r="U41" s="35">
        <v>21.006639999999997</v>
      </c>
      <c r="V41" s="35">
        <v>21.966133333333339</v>
      </c>
      <c r="W41" s="35">
        <v>23.256887500000001</v>
      </c>
      <c r="X41" s="35">
        <v>24.073810000000005</v>
      </c>
      <c r="Y41" s="35">
        <v>25.925475000000002</v>
      </c>
      <c r="Z41" s="33" t="str">
        <f t="shared" si="0"/>
        <v>Berne</v>
      </c>
    </row>
    <row r="42" spans="1:26" ht="18.899999999999999" customHeight="1">
      <c r="A42" s="24" t="str">
        <f>'Page 9'!$A$18</f>
        <v>Lucerne</v>
      </c>
      <c r="B42" s="35">
        <v>0.4</v>
      </c>
      <c r="C42" s="35">
        <v>0.56800000000000006</v>
      </c>
      <c r="D42" s="35">
        <v>0.9097142857142857</v>
      </c>
      <c r="E42" s="35">
        <v>1.3880000000000001</v>
      </c>
      <c r="F42" s="35">
        <v>3.2932000000000001</v>
      </c>
      <c r="G42" s="35">
        <v>4.8533333333333335</v>
      </c>
      <c r="H42" s="35">
        <v>6.4222857142857155</v>
      </c>
      <c r="I42" s="35">
        <v>7.5620000000000003</v>
      </c>
      <c r="J42" s="35">
        <v>8.4895555555555564</v>
      </c>
      <c r="K42" s="35">
        <v>9.1945999999999994</v>
      </c>
      <c r="L42" s="35">
        <v>10.313833333333333</v>
      </c>
      <c r="M42" s="35">
        <v>11.086857142857143</v>
      </c>
      <c r="N42" s="35">
        <v>11.712875000000002</v>
      </c>
      <c r="O42" s="35">
        <v>12.199777777777779</v>
      </c>
      <c r="P42" s="35">
        <v>12.570800000000002</v>
      </c>
      <c r="Q42" s="35">
        <v>13.245280000000001</v>
      </c>
      <c r="R42" s="35">
        <v>13.822000000000001</v>
      </c>
      <c r="S42" s="35">
        <v>14.333828571428572</v>
      </c>
      <c r="T42" s="35">
        <v>14.782899999999998</v>
      </c>
      <c r="U42" s="35">
        <v>15.6243</v>
      </c>
      <c r="V42" s="35">
        <v>16.2178</v>
      </c>
      <c r="W42" s="35">
        <v>16.95965</v>
      </c>
      <c r="X42" s="35">
        <v>17.400479999999998</v>
      </c>
      <c r="Y42" s="35">
        <v>18.290710000000004</v>
      </c>
      <c r="Z42" s="33" t="str">
        <f t="shared" si="0"/>
        <v>Lucerne</v>
      </c>
    </row>
    <row r="43" spans="1:26" ht="18.899999999999999" customHeight="1">
      <c r="A43" s="24" t="str">
        <f>'Page 9'!$A$19</f>
        <v>Altdorf</v>
      </c>
      <c r="B43" s="35">
        <v>0.8</v>
      </c>
      <c r="C43" s="35">
        <v>0.66666666666666674</v>
      </c>
      <c r="D43" s="35">
        <v>0.5714285714285714</v>
      </c>
      <c r="E43" s="35">
        <v>1.3171349999999999</v>
      </c>
      <c r="F43" s="35">
        <v>3.6685400000000001</v>
      </c>
      <c r="G43" s="35">
        <v>5.2856666666666658</v>
      </c>
      <c r="H43" s="35">
        <v>6.3983085714285712</v>
      </c>
      <c r="I43" s="35">
        <v>7.2699324999999995</v>
      </c>
      <c r="J43" s="35">
        <v>7.7497688888888892</v>
      </c>
      <c r="K43" s="35">
        <v>8.1336379999999995</v>
      </c>
      <c r="L43" s="35">
        <v>8.808488333333333</v>
      </c>
      <c r="M43" s="35">
        <v>9.4390942857142868</v>
      </c>
      <c r="N43" s="35">
        <v>9.8749062499999987</v>
      </c>
      <c r="O43" s="35">
        <v>10.213871111111111</v>
      </c>
      <c r="P43" s="35">
        <v>10.470186</v>
      </c>
      <c r="Q43" s="35">
        <v>10.9315528</v>
      </c>
      <c r="R43" s="35">
        <v>11.239130666666666</v>
      </c>
      <c r="S43" s="35">
        <v>11.535236571428571</v>
      </c>
      <c r="T43" s="35">
        <v>11.7498875</v>
      </c>
      <c r="U43" s="35">
        <v>12.0563416</v>
      </c>
      <c r="V43" s="35">
        <v>12.260644333333333</v>
      </c>
      <c r="W43" s="35">
        <v>12.516022749999999</v>
      </c>
      <c r="X43" s="35">
        <v>12.666278399999998</v>
      </c>
      <c r="Y43" s="35">
        <v>12.972732500000001</v>
      </c>
      <c r="Z43" s="33" t="str">
        <f t="shared" si="0"/>
        <v>Altdorf</v>
      </c>
    </row>
    <row r="44" spans="1:26" ht="18.899999999999999" customHeight="1">
      <c r="A44" s="24" t="str">
        <f>'Page 9'!$A$20</f>
        <v>Schwyz</v>
      </c>
      <c r="B44" s="35">
        <v>1.4383999999999999</v>
      </c>
      <c r="C44" s="35">
        <v>2.0516666666666667</v>
      </c>
      <c r="D44" s="35">
        <v>2.6468571428571424</v>
      </c>
      <c r="E44" s="35">
        <v>3.1725000000000003</v>
      </c>
      <c r="F44" s="35">
        <v>4.0312000000000001</v>
      </c>
      <c r="G44" s="35">
        <v>4.7553333333333336</v>
      </c>
      <c r="H44" s="35">
        <v>5.3027142857142859</v>
      </c>
      <c r="I44" s="35">
        <v>5.7184999999999997</v>
      </c>
      <c r="J44" s="35">
        <v>6.1993333333333327</v>
      </c>
      <c r="K44" s="35">
        <v>6.624200000000001</v>
      </c>
      <c r="L44" s="35">
        <v>7.5259166666666655</v>
      </c>
      <c r="M44" s="35">
        <v>8.2721428571428586</v>
      </c>
      <c r="N44" s="35">
        <v>8.9142500000000009</v>
      </c>
      <c r="O44" s="35">
        <v>9.4817777777777774</v>
      </c>
      <c r="P44" s="35">
        <v>10.001849999999997</v>
      </c>
      <c r="Q44" s="35">
        <v>10.931360000000002</v>
      </c>
      <c r="R44" s="35">
        <v>11.551</v>
      </c>
      <c r="S44" s="35">
        <v>12.012485714285713</v>
      </c>
      <c r="T44" s="35">
        <v>12.350350000000001</v>
      </c>
      <c r="U44" s="35">
        <v>12.829940000000001</v>
      </c>
      <c r="V44" s="35">
        <v>13.274433333333333</v>
      </c>
      <c r="W44" s="35">
        <v>14.679387500000002</v>
      </c>
      <c r="X44" s="35">
        <v>15.258929999999998</v>
      </c>
      <c r="Y44" s="35">
        <v>15.555014999999999</v>
      </c>
      <c r="Z44" s="33" t="str">
        <f t="shared" si="0"/>
        <v>Schwyz</v>
      </c>
    </row>
    <row r="45" spans="1:26" ht="18.899999999999999" customHeight="1">
      <c r="A45" s="24" t="str">
        <f>'Page 9'!$A$21</f>
        <v>Sarnen</v>
      </c>
      <c r="B45" s="35">
        <v>0</v>
      </c>
      <c r="C45" s="35">
        <v>0</v>
      </c>
      <c r="D45" s="35">
        <v>0.23571428571428568</v>
      </c>
      <c r="E45" s="35">
        <v>1.7212499999999999</v>
      </c>
      <c r="F45" s="35">
        <v>3.8003999999999998</v>
      </c>
      <c r="G45" s="35">
        <v>5.1866666666666656</v>
      </c>
      <c r="H45" s="35">
        <v>5.9801428571428579</v>
      </c>
      <c r="I45" s="35">
        <v>6.5407499999999992</v>
      </c>
      <c r="J45" s="35">
        <v>6.9462222222222216</v>
      </c>
      <c r="K45" s="35">
        <v>7.5460000000000003</v>
      </c>
      <c r="L45" s="35">
        <v>8.5375000000000014</v>
      </c>
      <c r="M45" s="35">
        <v>9.107857142857144</v>
      </c>
      <c r="N45" s="35">
        <v>9.5013125000000009</v>
      </c>
      <c r="O45" s="35">
        <v>9.7919999999999998</v>
      </c>
      <c r="P45" s="35">
        <v>10.038349999999999</v>
      </c>
      <c r="Q45" s="35">
        <v>10.476199999999999</v>
      </c>
      <c r="R45" s="35">
        <v>10.768133333333333</v>
      </c>
      <c r="S45" s="35">
        <v>10.992428571428571</v>
      </c>
      <c r="T45" s="35">
        <v>11.153700000000001</v>
      </c>
      <c r="U45" s="35">
        <v>11.385039999999998</v>
      </c>
      <c r="V45" s="35">
        <v>11.539249999999999</v>
      </c>
      <c r="W45" s="35">
        <v>11.732037500000001</v>
      </c>
      <c r="X45" s="35">
        <v>11.844950000000001</v>
      </c>
      <c r="Y45" s="35">
        <v>12.076289999999998</v>
      </c>
      <c r="Z45" s="33" t="str">
        <f t="shared" si="0"/>
        <v>Sarnen</v>
      </c>
    </row>
    <row r="46" spans="1:26" ht="18.899999999999999" customHeight="1">
      <c r="A46" s="24" t="str">
        <f>'Page 9'!$A$22</f>
        <v>Stans</v>
      </c>
      <c r="B46" s="35">
        <v>0.4</v>
      </c>
      <c r="C46" s="35">
        <v>0.64300000000000002</v>
      </c>
      <c r="D46" s="35">
        <v>1.1594285714285717</v>
      </c>
      <c r="E46" s="35">
        <v>1.806</v>
      </c>
      <c r="F46" s="35">
        <v>3.2357999999999998</v>
      </c>
      <c r="G46" s="35">
        <v>4.5785</v>
      </c>
      <c r="H46" s="35">
        <v>5.496714285714285</v>
      </c>
      <c r="I46" s="35">
        <v>6.2457499999999992</v>
      </c>
      <c r="J46" s="35">
        <v>6.9943333333333344</v>
      </c>
      <c r="K46" s="35">
        <v>7.5933000000000002</v>
      </c>
      <c r="L46" s="35">
        <v>8.589083333333333</v>
      </c>
      <c r="M46" s="35">
        <v>9.3276428571428571</v>
      </c>
      <c r="N46" s="35">
        <v>9.8816250000000014</v>
      </c>
      <c r="O46" s="35">
        <v>10.330666666666664</v>
      </c>
      <c r="P46" s="35">
        <v>10.708500000000001</v>
      </c>
      <c r="Q46" s="35">
        <v>11.42388</v>
      </c>
      <c r="R46" s="35">
        <v>11.959066666666669</v>
      </c>
      <c r="S46" s="35">
        <v>12.469600000000002</v>
      </c>
      <c r="T46" s="35">
        <v>12.720175000000001</v>
      </c>
      <c r="U46" s="35">
        <v>12.860839999999998</v>
      </c>
      <c r="V46" s="35">
        <v>12.954600000000003</v>
      </c>
      <c r="W46" s="35">
        <v>13.0718</v>
      </c>
      <c r="X46" s="35">
        <v>13.139120000000002</v>
      </c>
      <c r="Y46" s="35">
        <v>13.279760000000001</v>
      </c>
      <c r="Z46" s="33" t="str">
        <f t="shared" si="0"/>
        <v>Stans</v>
      </c>
    </row>
    <row r="47" spans="1:26" ht="18.899999999999999" customHeight="1">
      <c r="A47" s="24" t="str">
        <f>'Page 9'!$A$23</f>
        <v>Glarus</v>
      </c>
      <c r="B47" s="35">
        <v>0</v>
      </c>
      <c r="C47" s="35">
        <v>0.88033333333333319</v>
      </c>
      <c r="D47" s="35">
        <v>2.0319999999999996</v>
      </c>
      <c r="E47" s="35">
        <v>2.8957499999999996</v>
      </c>
      <c r="F47" s="35">
        <v>4.12</v>
      </c>
      <c r="G47" s="35">
        <v>5.528833333333333</v>
      </c>
      <c r="H47" s="35">
        <v>6.2555714285714288</v>
      </c>
      <c r="I47" s="35">
        <v>6.9406250000000007</v>
      </c>
      <c r="J47" s="35">
        <v>7.6735555555555539</v>
      </c>
      <c r="K47" s="35">
        <v>8.2931000000000008</v>
      </c>
      <c r="L47" s="35">
        <v>9.2773333333333348</v>
      </c>
      <c r="M47" s="35">
        <v>10.259785714285712</v>
      </c>
      <c r="N47" s="35">
        <v>11.048999999999999</v>
      </c>
      <c r="O47" s="35">
        <v>11.662833333333335</v>
      </c>
      <c r="P47" s="35">
        <v>12.134850000000002</v>
      </c>
      <c r="Q47" s="35">
        <v>13.037319999999999</v>
      </c>
      <c r="R47" s="35">
        <v>13.776966666666668</v>
      </c>
      <c r="S47" s="35">
        <v>14.409799999999997</v>
      </c>
      <c r="T47" s="35">
        <v>15.078074999999998</v>
      </c>
      <c r="U47" s="35">
        <v>16.03632</v>
      </c>
      <c r="V47" s="35">
        <v>16.743683333333333</v>
      </c>
      <c r="W47" s="35">
        <v>17.950812499999998</v>
      </c>
      <c r="X47" s="35">
        <v>18.870930000000001</v>
      </c>
      <c r="Y47" s="35">
        <v>19.137374999999999</v>
      </c>
      <c r="Z47" s="33" t="str">
        <f t="shared" si="0"/>
        <v>Glarus</v>
      </c>
    </row>
    <row r="48" spans="1:26" ht="18.899999999999999" customHeight="1">
      <c r="A48" s="24" t="str">
        <f>'Page 9'!$A$24</f>
        <v>Zug</v>
      </c>
      <c r="B48" s="35">
        <v>0</v>
      </c>
      <c r="C48" s="35">
        <v>0.16400000000000001</v>
      </c>
      <c r="D48" s="35">
        <v>0.42142857142857149</v>
      </c>
      <c r="E48" s="35">
        <v>0.74124999999999985</v>
      </c>
      <c r="F48" s="35">
        <v>1.3992</v>
      </c>
      <c r="G48" s="35">
        <v>1.9035000000000004</v>
      </c>
      <c r="H48" s="35">
        <v>2.2871428571428574</v>
      </c>
      <c r="I48" s="35">
        <v>2.6382499999999998</v>
      </c>
      <c r="J48" s="35">
        <v>2.9029999999999996</v>
      </c>
      <c r="K48" s="35">
        <v>3.1490999999999998</v>
      </c>
      <c r="L48" s="35">
        <v>3.6759166666666663</v>
      </c>
      <c r="M48" s="35">
        <v>4.1459285714285716</v>
      </c>
      <c r="N48" s="35">
        <v>4.4975000000000005</v>
      </c>
      <c r="O48" s="35">
        <v>5.0837777777777777</v>
      </c>
      <c r="P48" s="35">
        <v>5.74655</v>
      </c>
      <c r="Q48" s="35">
        <v>7.8400800000000004</v>
      </c>
      <c r="R48" s="35">
        <v>8.9611333333333327</v>
      </c>
      <c r="S48" s="35">
        <v>9.5881714285714281</v>
      </c>
      <c r="T48" s="35">
        <v>9.7381000000000011</v>
      </c>
      <c r="U48" s="35">
        <v>9.921759999999999</v>
      </c>
      <c r="V48" s="35">
        <v>10.044216666666667</v>
      </c>
      <c r="W48" s="35">
        <v>10.197275000000001</v>
      </c>
      <c r="X48" s="35">
        <v>10.286740000000002</v>
      </c>
      <c r="Y48" s="35">
        <v>10.470419999999999</v>
      </c>
      <c r="Z48" s="33" t="str">
        <f t="shared" si="0"/>
        <v>Zug</v>
      </c>
    </row>
    <row r="49" spans="1:26" ht="18.899999999999999" customHeight="1">
      <c r="A49" s="24" t="str">
        <f>'Page 9'!$A$25</f>
        <v>Fribourg</v>
      </c>
      <c r="B49" s="35">
        <v>0.4</v>
      </c>
      <c r="C49" s="35">
        <v>1.4013333333333333</v>
      </c>
      <c r="D49" s="35">
        <v>2.15</v>
      </c>
      <c r="E49" s="35">
        <v>2.8960000000000004</v>
      </c>
      <c r="F49" s="35">
        <v>5.2016000000000009</v>
      </c>
      <c r="G49" s="35">
        <v>6.7913333333333323</v>
      </c>
      <c r="H49" s="35">
        <v>7.5122857142857127</v>
      </c>
      <c r="I49" s="35">
        <v>8.2350000000000012</v>
      </c>
      <c r="J49" s="35">
        <v>8.9358888888888881</v>
      </c>
      <c r="K49" s="35">
        <v>9.7961000000000009</v>
      </c>
      <c r="L49" s="35">
        <v>11.487833333333334</v>
      </c>
      <c r="M49" s="35">
        <v>12.698642857142856</v>
      </c>
      <c r="N49" s="35">
        <v>13.731999999999999</v>
      </c>
      <c r="O49" s="35">
        <v>14.701055555555554</v>
      </c>
      <c r="P49" s="35">
        <v>15.44275</v>
      </c>
      <c r="Q49" s="35">
        <v>16.829319999999999</v>
      </c>
      <c r="R49" s="35">
        <v>18.076233333333334</v>
      </c>
      <c r="S49" s="35">
        <v>19.371771428571428</v>
      </c>
      <c r="T49" s="35">
        <v>20.438599999999997</v>
      </c>
      <c r="U49" s="35">
        <v>21.713140000000003</v>
      </c>
      <c r="V49" s="35">
        <v>21.887966666666664</v>
      </c>
      <c r="W49" s="35">
        <v>22.106512500000001</v>
      </c>
      <c r="X49" s="35">
        <v>22.237630000000003</v>
      </c>
      <c r="Y49" s="35">
        <v>22.494795</v>
      </c>
      <c r="Z49" s="33" t="str">
        <f t="shared" si="0"/>
        <v>Fribourg</v>
      </c>
    </row>
    <row r="50" spans="1:26" ht="18.899999999999999" customHeight="1">
      <c r="A50" s="24" t="str">
        <f>'Page 9'!$A$26</f>
        <v>Solothurn</v>
      </c>
      <c r="B50" s="35">
        <v>0.32</v>
      </c>
      <c r="C50" s="35">
        <v>1.3193333333333337</v>
      </c>
      <c r="D50" s="35">
        <v>2.7265714285714284</v>
      </c>
      <c r="E50" s="35">
        <v>3.9835000000000003</v>
      </c>
      <c r="F50" s="35">
        <v>6.0502000000000002</v>
      </c>
      <c r="G50" s="35">
        <v>7.5781666666666663</v>
      </c>
      <c r="H50" s="35">
        <v>8.7104285714285705</v>
      </c>
      <c r="I50" s="35">
        <v>9.3777500000000007</v>
      </c>
      <c r="J50" s="35">
        <v>10.388888888888889</v>
      </c>
      <c r="K50" s="35">
        <v>11.291799999999999</v>
      </c>
      <c r="L50" s="35">
        <v>12.646666666666665</v>
      </c>
      <c r="M50" s="35">
        <v>13.751714285714284</v>
      </c>
      <c r="N50" s="35">
        <v>14.656874999999999</v>
      </c>
      <c r="O50" s="35">
        <v>15.39122222222222</v>
      </c>
      <c r="P50" s="35">
        <v>16.022200000000002</v>
      </c>
      <c r="Q50" s="35">
        <v>17.294799999999999</v>
      </c>
      <c r="R50" s="35">
        <v>18.375466666666668</v>
      </c>
      <c r="S50" s="35">
        <v>19.273542857142857</v>
      </c>
      <c r="T50" s="35">
        <v>19.947799999999997</v>
      </c>
      <c r="U50" s="35">
        <v>20.891720000000003</v>
      </c>
      <c r="V50" s="35">
        <v>21.521016666666668</v>
      </c>
      <c r="W50" s="35">
        <v>22.0669875</v>
      </c>
      <c r="X50" s="35">
        <v>22.158079999999998</v>
      </c>
      <c r="Y50" s="35">
        <v>22.340294999999998</v>
      </c>
      <c r="Z50" s="33" t="str">
        <f t="shared" si="0"/>
        <v>Solothurn</v>
      </c>
    </row>
    <row r="51" spans="1:26" ht="18.899999999999999" customHeight="1">
      <c r="A51" s="24" t="str">
        <f>'Page 9'!$A$27</f>
        <v>Basel</v>
      </c>
      <c r="B51" s="35">
        <v>0</v>
      </c>
      <c r="C51" s="35">
        <v>0</v>
      </c>
      <c r="D51" s="35">
        <v>0</v>
      </c>
      <c r="E51" s="35">
        <v>0</v>
      </c>
      <c r="F51" s="35">
        <v>0</v>
      </c>
      <c r="G51" s="35">
        <v>2.0826666666666664</v>
      </c>
      <c r="H51" s="35">
        <v>4.806</v>
      </c>
      <c r="I51" s="35">
        <v>6.9086249999999998</v>
      </c>
      <c r="J51" s="35">
        <v>8.4905555555555559</v>
      </c>
      <c r="K51" s="35">
        <v>9.7562000000000015</v>
      </c>
      <c r="L51" s="35">
        <v>11.694583333333334</v>
      </c>
      <c r="M51" s="35">
        <v>13.079214285714286</v>
      </c>
      <c r="N51" s="35">
        <v>14.117625</v>
      </c>
      <c r="O51" s="35">
        <v>14.898611111111112</v>
      </c>
      <c r="P51" s="35">
        <v>15.5474</v>
      </c>
      <c r="Q51" s="35">
        <v>16.705639999999999</v>
      </c>
      <c r="R51" s="35">
        <v>17.478999999999999</v>
      </c>
      <c r="S51" s="35">
        <v>18.057857142857141</v>
      </c>
      <c r="T51" s="35">
        <v>18.479950000000002</v>
      </c>
      <c r="U51" s="35">
        <v>19.080539999999999</v>
      </c>
      <c r="V51" s="35">
        <v>20.063516666666668</v>
      </c>
      <c r="W51" s="35">
        <v>21.323525</v>
      </c>
      <c r="X51" s="35">
        <v>22.073899999999998</v>
      </c>
      <c r="Y51" s="35">
        <v>23.585695000000001</v>
      </c>
      <c r="Z51" s="33" t="str">
        <f t="shared" si="0"/>
        <v>Basel</v>
      </c>
    </row>
    <row r="52" spans="1:26" ht="18.899999999999999" customHeight="1">
      <c r="A52" s="24" t="str">
        <f>'Page 9'!$A$28</f>
        <v>Liestal</v>
      </c>
      <c r="B52" s="35">
        <v>0</v>
      </c>
      <c r="C52" s="35">
        <v>0</v>
      </c>
      <c r="D52" s="35">
        <v>0</v>
      </c>
      <c r="E52" s="35">
        <v>0</v>
      </c>
      <c r="F52" s="35">
        <v>2.3254000000000001</v>
      </c>
      <c r="G52" s="35">
        <v>3.8174999999999999</v>
      </c>
      <c r="H52" s="35">
        <v>5.2307142857142868</v>
      </c>
      <c r="I52" s="35">
        <v>6.5465000000000009</v>
      </c>
      <c r="J52" s="35">
        <v>7.7669999999999986</v>
      </c>
      <c r="K52" s="35">
        <v>8.8996999999999993</v>
      </c>
      <c r="L52" s="35">
        <v>10.83625</v>
      </c>
      <c r="M52" s="35">
        <v>12.378428571428572</v>
      </c>
      <c r="N52" s="35">
        <v>13.652999999999999</v>
      </c>
      <c r="O52" s="35">
        <v>14.735500000000002</v>
      </c>
      <c r="P52" s="35">
        <v>15.674150000000001</v>
      </c>
      <c r="Q52" s="35">
        <v>17.579679999999996</v>
      </c>
      <c r="R52" s="35">
        <v>18.974933333333333</v>
      </c>
      <c r="S52" s="35">
        <v>20.032428571428571</v>
      </c>
      <c r="T52" s="35">
        <v>20.853724999999997</v>
      </c>
      <c r="U52" s="35">
        <v>22.060399999999998</v>
      </c>
      <c r="V52" s="35">
        <v>22.917300000000001</v>
      </c>
      <c r="W52" s="35">
        <v>24.081612500000002</v>
      </c>
      <c r="X52" s="35">
        <v>24.858759999999997</v>
      </c>
      <c r="Y52" s="35">
        <v>26.795675000000003</v>
      </c>
      <c r="Z52" s="33" t="str">
        <f t="shared" si="0"/>
        <v>Liestal</v>
      </c>
    </row>
    <row r="53" spans="1:26" ht="18.899999999999999" customHeight="1">
      <c r="A53" s="24" t="str">
        <f>'Page 9'!$A$29</f>
        <v>Schaffhausen</v>
      </c>
      <c r="B53" s="35">
        <v>0.57000000000000006</v>
      </c>
      <c r="C53" s="35">
        <v>1.2250000000000001</v>
      </c>
      <c r="D53" s="35">
        <v>1.9885714285714284</v>
      </c>
      <c r="E53" s="35">
        <v>2.8537500000000002</v>
      </c>
      <c r="F53" s="35">
        <v>4.4879999999999987</v>
      </c>
      <c r="G53" s="35">
        <v>5.7724999999999991</v>
      </c>
      <c r="H53" s="35">
        <v>6.8764285714285691</v>
      </c>
      <c r="I53" s="35">
        <v>7.5749999999999984</v>
      </c>
      <c r="J53" s="35">
        <v>8.2033333333333331</v>
      </c>
      <c r="K53" s="35">
        <v>8.9670000000000005</v>
      </c>
      <c r="L53" s="35">
        <v>10.345000000000001</v>
      </c>
      <c r="M53" s="35">
        <v>11.496428571428572</v>
      </c>
      <c r="N53" s="35">
        <v>12.50625</v>
      </c>
      <c r="O53" s="35">
        <v>13.454166666666664</v>
      </c>
      <c r="P53" s="35">
        <v>14.237250000000001</v>
      </c>
      <c r="Q53" s="35">
        <v>15.646799999999999</v>
      </c>
      <c r="R53" s="35">
        <v>16.586500000000001</v>
      </c>
      <c r="S53" s="35">
        <v>17.500714285714285</v>
      </c>
      <c r="T53" s="35">
        <v>18.323625</v>
      </c>
      <c r="U53" s="35">
        <v>19.356080000000002</v>
      </c>
      <c r="V53" s="35">
        <v>19.44905</v>
      </c>
      <c r="W53" s="35">
        <v>19.565250000000002</v>
      </c>
      <c r="X53" s="35">
        <v>19.630510000000001</v>
      </c>
      <c r="Y53" s="35">
        <v>19.769949999999998</v>
      </c>
      <c r="Z53" s="33" t="str">
        <f t="shared" si="0"/>
        <v>Schaffhausen</v>
      </c>
    </row>
    <row r="54" spans="1:26" ht="18.899999999999999" customHeight="1">
      <c r="A54" s="24" t="str">
        <f>'Page 9'!$A$30</f>
        <v>Herisau</v>
      </c>
      <c r="B54" s="35">
        <v>0.44640000000000002</v>
      </c>
      <c r="C54" s="35">
        <v>1.3950000000000002</v>
      </c>
      <c r="D54" s="35">
        <v>2.5242857142857145</v>
      </c>
      <c r="E54" s="35">
        <v>3.4645000000000001</v>
      </c>
      <c r="F54" s="35">
        <v>5.2263999999999999</v>
      </c>
      <c r="G54" s="35">
        <v>6.4478333333333335</v>
      </c>
      <c r="H54" s="35">
        <v>6.9262857142857142</v>
      </c>
      <c r="I54" s="35">
        <v>7.8507500000000006</v>
      </c>
      <c r="J54" s="35">
        <v>8.6076666666666668</v>
      </c>
      <c r="K54" s="35">
        <v>9.1823000000000015</v>
      </c>
      <c r="L54" s="35">
        <v>10.348833333333333</v>
      </c>
      <c r="M54" s="35">
        <v>11.361500000000003</v>
      </c>
      <c r="N54" s="35">
        <v>12.1829375</v>
      </c>
      <c r="O54" s="35">
        <v>12.837444444444445</v>
      </c>
      <c r="P54" s="35">
        <v>13.416</v>
      </c>
      <c r="Q54" s="35">
        <v>14.582400000000003</v>
      </c>
      <c r="R54" s="35">
        <v>15.408566666666667</v>
      </c>
      <c r="S54" s="35">
        <v>16.084142857142858</v>
      </c>
      <c r="T54" s="35">
        <v>16.579549999999998</v>
      </c>
      <c r="U54" s="35">
        <v>17.2822</v>
      </c>
      <c r="V54" s="35">
        <v>17.651399999999999</v>
      </c>
      <c r="W54" s="35">
        <v>17.742075</v>
      </c>
      <c r="X54" s="35">
        <v>17.792450000000002</v>
      </c>
      <c r="Y54" s="35">
        <v>17.901265000000002</v>
      </c>
      <c r="Z54" s="33" t="str">
        <f t="shared" si="0"/>
        <v>Herisau</v>
      </c>
    </row>
    <row r="55" spans="1:26" ht="18.899999999999999" customHeight="1">
      <c r="A55" s="24" t="str">
        <f>'Page 9'!$A$31</f>
        <v>Appenzell</v>
      </c>
      <c r="B55" s="35">
        <v>1.5036</v>
      </c>
      <c r="C55" s="35">
        <v>2.0049999999999999</v>
      </c>
      <c r="D55" s="35">
        <v>2.5368571428571429</v>
      </c>
      <c r="E55" s="35">
        <v>3.0430000000000001</v>
      </c>
      <c r="F55" s="35">
        <v>4.0811999999999999</v>
      </c>
      <c r="G55" s="35">
        <v>5.0774999999999997</v>
      </c>
      <c r="H55" s="35">
        <v>5.7280000000000006</v>
      </c>
      <c r="I55" s="35">
        <v>6.2561249999999999</v>
      </c>
      <c r="J55" s="35">
        <v>6.7384444444444442</v>
      </c>
      <c r="K55" s="35">
        <v>7.2102000000000013</v>
      </c>
      <c r="L55" s="35">
        <v>8.0520833333333339</v>
      </c>
      <c r="M55" s="35">
        <v>8.6623571428571431</v>
      </c>
      <c r="N55" s="35">
        <v>9.1010624999999994</v>
      </c>
      <c r="O55" s="35">
        <v>9.5267777777777791</v>
      </c>
      <c r="P55" s="35">
        <v>9.9738499999999988</v>
      </c>
      <c r="Q55" s="35">
        <v>10.84024</v>
      </c>
      <c r="R55" s="35">
        <v>11.417833333333334</v>
      </c>
      <c r="S55" s="35">
        <v>11.809885714285716</v>
      </c>
      <c r="T55" s="35">
        <v>12.030150000000003</v>
      </c>
      <c r="U55" s="35">
        <v>12.292300000000003</v>
      </c>
      <c r="V55" s="35">
        <v>12.377266666666667</v>
      </c>
      <c r="W55" s="35">
        <v>12.483449999999999</v>
      </c>
      <c r="X55" s="35">
        <v>12.544320000000001</v>
      </c>
      <c r="Y55" s="35">
        <v>12.671764999999999</v>
      </c>
      <c r="Z55" s="33" t="str">
        <f t="shared" si="0"/>
        <v>Appenzell</v>
      </c>
    </row>
    <row r="56" spans="1:26" ht="18.899999999999999" customHeight="1">
      <c r="A56" s="24" t="str">
        <f>'Page 9'!$A$32</f>
        <v>St. Gall</v>
      </c>
      <c r="B56" s="35">
        <v>0</v>
      </c>
      <c r="C56" s="35">
        <v>0</v>
      </c>
      <c r="D56" s="35">
        <v>1.0422857142857143</v>
      </c>
      <c r="E56" s="35">
        <v>1.9380000000000002</v>
      </c>
      <c r="F56" s="35">
        <v>4.0127999999999995</v>
      </c>
      <c r="G56" s="35">
        <v>5.5670000000000002</v>
      </c>
      <c r="H56" s="35">
        <v>6.7748571428571438</v>
      </c>
      <c r="I56" s="35">
        <v>7.8517499999999991</v>
      </c>
      <c r="J56" s="35">
        <v>9.0440000000000005</v>
      </c>
      <c r="K56" s="35">
        <v>10.145999999999999</v>
      </c>
      <c r="L56" s="35">
        <v>11.836999999999998</v>
      </c>
      <c r="M56" s="35">
        <v>13.059571428571429</v>
      </c>
      <c r="N56" s="35">
        <v>14.344000000000001</v>
      </c>
      <c r="O56" s="35">
        <v>15.314</v>
      </c>
      <c r="P56" s="35">
        <v>16.116149999999998</v>
      </c>
      <c r="Q56" s="35">
        <v>17.609360000000002</v>
      </c>
      <c r="R56" s="35">
        <v>18.639400000000002</v>
      </c>
      <c r="S56" s="35">
        <v>19.405714285714286</v>
      </c>
      <c r="T56" s="35">
        <v>19.967099999999999</v>
      </c>
      <c r="U56" s="35">
        <v>20.763719999999999</v>
      </c>
      <c r="V56" s="35">
        <v>21.188800000000001</v>
      </c>
      <c r="W56" s="35">
        <v>21.305887500000001</v>
      </c>
      <c r="X56" s="35">
        <v>21.371299999999998</v>
      </c>
      <c r="Y56" s="35">
        <v>21.511800000000001</v>
      </c>
      <c r="Z56" s="33" t="str">
        <f t="shared" si="0"/>
        <v>St. Gall</v>
      </c>
    </row>
    <row r="57" spans="1:26" ht="18.899999999999999" customHeight="1">
      <c r="A57" s="24" t="str">
        <f>'Page 9'!$A$33</f>
        <v>Chur</v>
      </c>
      <c r="B57" s="35">
        <v>0</v>
      </c>
      <c r="C57" s="35">
        <v>0</v>
      </c>
      <c r="D57" s="35">
        <v>0</v>
      </c>
      <c r="E57" s="35">
        <v>0.23265</v>
      </c>
      <c r="F57" s="35">
        <v>1.8829600000000002</v>
      </c>
      <c r="G57" s="35">
        <v>3.5650666666666666</v>
      </c>
      <c r="H57" s="35">
        <v>4.8934857142857142</v>
      </c>
      <c r="I57" s="35">
        <v>6.03</v>
      </c>
      <c r="J57" s="35">
        <v>6.9280222222222232</v>
      </c>
      <c r="K57" s="35">
        <v>7.7226199999999992</v>
      </c>
      <c r="L57" s="35">
        <v>9.2600666666666669</v>
      </c>
      <c r="M57" s="35">
        <v>10.451999999999998</v>
      </c>
      <c r="N57" s="35">
        <v>11.381625</v>
      </c>
      <c r="O57" s="35">
        <v>12.129344444444444</v>
      </c>
      <c r="P57" s="35">
        <v>12.73174</v>
      </c>
      <c r="Q57" s="35">
        <v>13.894808000000003</v>
      </c>
      <c r="R57" s="35">
        <v>14.909980000000001</v>
      </c>
      <c r="S57" s="35">
        <v>15.661691428571428</v>
      </c>
      <c r="T57" s="35">
        <v>16.214869999999998</v>
      </c>
      <c r="U57" s="35">
        <v>17.008820000000004</v>
      </c>
      <c r="V57" s="35">
        <v>17.557886666666668</v>
      </c>
      <c r="W57" s="35">
        <v>18.2693175</v>
      </c>
      <c r="X57" s="35">
        <v>18.738908000000002</v>
      </c>
      <c r="Y57" s="35">
        <v>19.565972999999996</v>
      </c>
      <c r="Z57" s="33" t="str">
        <f t="shared" si="0"/>
        <v>Chur</v>
      </c>
    </row>
    <row r="58" spans="1:26" ht="18.899999999999999" customHeight="1">
      <c r="A58" s="24" t="str">
        <f>'Page 9'!$A$34</f>
        <v>Aarau</v>
      </c>
      <c r="B58" s="35">
        <v>0</v>
      </c>
      <c r="C58" s="35">
        <v>0</v>
      </c>
      <c r="D58" s="35">
        <v>0</v>
      </c>
      <c r="E58" s="35">
        <v>0</v>
      </c>
      <c r="F58" s="35">
        <v>0.86020000000000008</v>
      </c>
      <c r="G58" s="35">
        <v>3.0463333333333336</v>
      </c>
      <c r="H58" s="35">
        <v>4.403142857142857</v>
      </c>
      <c r="I58" s="35">
        <v>5.7007500000000002</v>
      </c>
      <c r="J58" s="35">
        <v>6.9241111111111113</v>
      </c>
      <c r="K58" s="35">
        <v>7.6698000000000004</v>
      </c>
      <c r="L58" s="35">
        <v>9.0719999999999974</v>
      </c>
      <c r="M58" s="35">
        <v>10.196785714285712</v>
      </c>
      <c r="N58" s="35">
        <v>11.102</v>
      </c>
      <c r="O58" s="35">
        <v>11.885722222222221</v>
      </c>
      <c r="P58" s="35">
        <v>12.52725</v>
      </c>
      <c r="Q58" s="35">
        <v>13.705200000000001</v>
      </c>
      <c r="R58" s="35">
        <v>14.631666666666668</v>
      </c>
      <c r="S58" s="35">
        <v>15.40862857142857</v>
      </c>
      <c r="T58" s="35">
        <v>16.018250000000002</v>
      </c>
      <c r="U58" s="35">
        <v>17.019979999999997</v>
      </c>
      <c r="V58" s="35">
        <v>17.687783333333332</v>
      </c>
      <c r="W58" s="35">
        <v>18.580237499999999</v>
      </c>
      <c r="X58" s="35">
        <v>19.264899999999997</v>
      </c>
      <c r="Y58" s="35">
        <v>20.644065000000001</v>
      </c>
      <c r="Z58" s="33" t="str">
        <f t="shared" si="0"/>
        <v>Aarau</v>
      </c>
    </row>
    <row r="59" spans="1:26" ht="18.899999999999999" customHeight="1">
      <c r="A59" s="24" t="str">
        <f>'Page 9'!$A$35</f>
        <v>Frauenfeld</v>
      </c>
      <c r="B59" s="35">
        <v>0</v>
      </c>
      <c r="C59" s="35">
        <v>0</v>
      </c>
      <c r="D59" s="35">
        <v>0</v>
      </c>
      <c r="E59" s="35">
        <v>0.89300000000000002</v>
      </c>
      <c r="F59" s="35">
        <v>2.6893999999999996</v>
      </c>
      <c r="G59" s="35">
        <v>4.6126666666666667</v>
      </c>
      <c r="H59" s="35">
        <v>6.0105714285714287</v>
      </c>
      <c r="I59" s="35">
        <v>7.0167499999999992</v>
      </c>
      <c r="J59" s="35">
        <v>7.9173333333333336</v>
      </c>
      <c r="K59" s="35">
        <v>8.7660999999999998</v>
      </c>
      <c r="L59" s="35">
        <v>10.1045</v>
      </c>
      <c r="M59" s="35">
        <v>11.032500000000001</v>
      </c>
      <c r="N59" s="35">
        <v>11.704000000000001</v>
      </c>
      <c r="O59" s="35">
        <v>12.226444444444445</v>
      </c>
      <c r="P59" s="35">
        <v>12.725150000000001</v>
      </c>
      <c r="Q59" s="35">
        <v>13.779239999999998</v>
      </c>
      <c r="R59" s="35">
        <v>14.481933333333336</v>
      </c>
      <c r="S59" s="35">
        <v>15.091485714285716</v>
      </c>
      <c r="T59" s="35">
        <v>15.682575000000002</v>
      </c>
      <c r="U59" s="35">
        <v>16.536899999999999</v>
      </c>
      <c r="V59" s="35">
        <v>17.106433333333335</v>
      </c>
      <c r="W59" s="35">
        <v>17.818325000000002</v>
      </c>
      <c r="X59" s="35">
        <v>18.241020000000002</v>
      </c>
      <c r="Y59" s="35">
        <v>19.095315000000003</v>
      </c>
      <c r="Z59" s="33" t="str">
        <f t="shared" si="0"/>
        <v>Frauenfeld</v>
      </c>
    </row>
    <row r="60" spans="1:26" ht="18.899999999999999" customHeight="1">
      <c r="A60" s="24" t="str">
        <f>'Page 9'!$A$36</f>
        <v>Bellinzona</v>
      </c>
      <c r="B60" s="35">
        <v>0.16</v>
      </c>
      <c r="C60" s="35">
        <v>0.13333333333333333</v>
      </c>
      <c r="D60" s="35">
        <v>0.51057142857142856</v>
      </c>
      <c r="E60" s="35">
        <v>1.4844999999999999</v>
      </c>
      <c r="F60" s="35">
        <v>3.1745999999999999</v>
      </c>
      <c r="G60" s="35">
        <v>3.6101666666666663</v>
      </c>
      <c r="H60" s="35">
        <v>4.0385714285714291</v>
      </c>
      <c r="I60" s="35">
        <v>4.8073749999999995</v>
      </c>
      <c r="J60" s="35">
        <v>5.940888888888888</v>
      </c>
      <c r="K60" s="35">
        <v>6.9977999999999998</v>
      </c>
      <c r="L60" s="35">
        <v>8.8254166666666656</v>
      </c>
      <c r="M60" s="35">
        <v>10.229428571428571</v>
      </c>
      <c r="N60" s="35">
        <v>11.360250000000001</v>
      </c>
      <c r="O60" s="35">
        <v>12.348833333333333</v>
      </c>
      <c r="P60" s="35">
        <v>13.13775</v>
      </c>
      <c r="Q60" s="35">
        <v>14.77384</v>
      </c>
      <c r="R60" s="35">
        <v>16.084733333333332</v>
      </c>
      <c r="S60" s="35">
        <v>17.107085714285716</v>
      </c>
      <c r="T60" s="35">
        <v>17.860900000000001</v>
      </c>
      <c r="U60" s="35">
        <v>18.926600000000001</v>
      </c>
      <c r="V60" s="35">
        <v>19.896533333333334</v>
      </c>
      <c r="W60" s="35">
        <v>21.145112500000003</v>
      </c>
      <c r="X60" s="35">
        <v>22.115579999999998</v>
      </c>
      <c r="Y60" s="35">
        <v>24.195845000000002</v>
      </c>
      <c r="Z60" s="33" t="str">
        <f t="shared" si="0"/>
        <v>Bellinzona</v>
      </c>
    </row>
    <row r="61" spans="1:26" ht="18.899999999999999" customHeight="1">
      <c r="A61" s="24" t="str">
        <f>'Page 9'!$A$37</f>
        <v>Lausanne</v>
      </c>
      <c r="B61" s="35">
        <v>0</v>
      </c>
      <c r="C61" s="35">
        <v>0</v>
      </c>
      <c r="D61" s="35">
        <v>0</v>
      </c>
      <c r="E61" s="35">
        <v>0</v>
      </c>
      <c r="F61" s="35">
        <v>0</v>
      </c>
      <c r="G61" s="35">
        <v>0.46699999999999997</v>
      </c>
      <c r="H61" s="35">
        <v>2.5018571428571428</v>
      </c>
      <c r="I61" s="35">
        <v>5.0495000000000001</v>
      </c>
      <c r="J61" s="35">
        <v>7.4045555555555547</v>
      </c>
      <c r="K61" s="35">
        <v>9.4661000000000008</v>
      </c>
      <c r="L61" s="35">
        <v>12.854166666666666</v>
      </c>
      <c r="M61" s="35">
        <v>13.923285714285713</v>
      </c>
      <c r="N61" s="35">
        <v>14.693000000000001</v>
      </c>
      <c r="O61" s="35">
        <v>15.382444444444443</v>
      </c>
      <c r="P61" s="35">
        <v>16.053150000000002</v>
      </c>
      <c r="Q61" s="35">
        <v>17.589079999999999</v>
      </c>
      <c r="R61" s="35">
        <v>18.802200000000003</v>
      </c>
      <c r="S61" s="35">
        <v>19.938885714285718</v>
      </c>
      <c r="T61" s="35">
        <v>20.932700000000001</v>
      </c>
      <c r="U61" s="35">
        <v>22.560299999999998</v>
      </c>
      <c r="V61" s="35">
        <v>23.915466666666667</v>
      </c>
      <c r="W61" s="35">
        <v>25.980675000000002</v>
      </c>
      <c r="X61" s="35">
        <v>26.297999999999998</v>
      </c>
      <c r="Y61" s="35">
        <v>26.556000000000001</v>
      </c>
      <c r="Z61" s="33" t="str">
        <f t="shared" si="0"/>
        <v>Lausanne</v>
      </c>
    </row>
    <row r="62" spans="1:26" ht="18.899999999999999" customHeight="1">
      <c r="A62" s="24" t="str">
        <f>'Page 9'!$A$38</f>
        <v>Sion</v>
      </c>
      <c r="B62" s="35">
        <v>0.27200000000000002</v>
      </c>
      <c r="C62" s="35">
        <v>0.22666666666666668</v>
      </c>
      <c r="D62" s="35">
        <v>0.19428571428571428</v>
      </c>
      <c r="E62" s="35">
        <v>0.16999999999999998</v>
      </c>
      <c r="F62" s="35">
        <v>2.3675999999999999</v>
      </c>
      <c r="G62" s="35">
        <v>3.1356666666666664</v>
      </c>
      <c r="H62" s="35">
        <v>4.5785714285714274</v>
      </c>
      <c r="I62" s="35">
        <v>6.0341249999999995</v>
      </c>
      <c r="J62" s="35">
        <v>7.1511111111111108</v>
      </c>
      <c r="K62" s="35">
        <v>7.8939000000000012</v>
      </c>
      <c r="L62" s="35">
        <v>9.3271666666666651</v>
      </c>
      <c r="M62" s="35">
        <v>10.697785714285715</v>
      </c>
      <c r="N62" s="35">
        <v>11.789562499999999</v>
      </c>
      <c r="O62" s="35">
        <v>12.832555555555555</v>
      </c>
      <c r="P62" s="35">
        <v>13.745199999999999</v>
      </c>
      <c r="Q62" s="35">
        <v>15.97016</v>
      </c>
      <c r="R62" s="35">
        <v>17.853999999999999</v>
      </c>
      <c r="S62" s="35">
        <v>19.457057142857145</v>
      </c>
      <c r="T62" s="35">
        <v>20.142325</v>
      </c>
      <c r="U62" s="35">
        <v>20.73066</v>
      </c>
      <c r="V62" s="35">
        <v>21.192166666666669</v>
      </c>
      <c r="W62" s="35">
        <v>22.027825</v>
      </c>
      <c r="X62" s="35">
        <v>22.239470000000001</v>
      </c>
      <c r="Y62" s="35">
        <v>22.439715</v>
      </c>
      <c r="Z62" s="33" t="str">
        <f t="shared" si="0"/>
        <v>Sion</v>
      </c>
    </row>
    <row r="63" spans="1:26" ht="18.899999999999999" customHeight="1">
      <c r="A63" s="24" t="str">
        <f>'Page 9'!$A$39</f>
        <v>Neuchâtel</v>
      </c>
      <c r="B63" s="35">
        <v>0.88160000000000005</v>
      </c>
      <c r="C63" s="35">
        <v>1.2413333333333332</v>
      </c>
      <c r="D63" s="35">
        <v>1.9108571428571426</v>
      </c>
      <c r="E63" s="35">
        <v>2.4319999999999999</v>
      </c>
      <c r="F63" s="35">
        <v>4.1648000000000005</v>
      </c>
      <c r="G63" s="35">
        <v>6.4093333333333335</v>
      </c>
      <c r="H63" s="35">
        <v>8.1645714285714295</v>
      </c>
      <c r="I63" s="35">
        <v>9.4406249999999989</v>
      </c>
      <c r="J63" s="35">
        <v>10.608333333333334</v>
      </c>
      <c r="K63" s="35">
        <v>11.637500000000001</v>
      </c>
      <c r="L63" s="35">
        <v>13.597666666666667</v>
      </c>
      <c r="M63" s="35">
        <v>14.900071428571426</v>
      </c>
      <c r="N63" s="35">
        <v>15.903</v>
      </c>
      <c r="O63" s="35">
        <v>16.761166666666664</v>
      </c>
      <c r="P63" s="35">
        <v>17.4895</v>
      </c>
      <c r="Q63" s="35">
        <v>19.048640000000002</v>
      </c>
      <c r="R63" s="35">
        <v>20.336966666666669</v>
      </c>
      <c r="S63" s="35">
        <v>21.444485714285719</v>
      </c>
      <c r="T63" s="35">
        <v>22.337349999999997</v>
      </c>
      <c r="U63" s="35">
        <v>23.244220000000002</v>
      </c>
      <c r="V63" s="35">
        <v>23.475133333333332</v>
      </c>
      <c r="W63" s="35">
        <v>23.763775000000003</v>
      </c>
      <c r="X63" s="35">
        <v>23.931450000000002</v>
      </c>
      <c r="Y63" s="35">
        <v>24.277819999999998</v>
      </c>
      <c r="Z63" s="33" t="str">
        <f t="shared" si="0"/>
        <v>Neuchâtel</v>
      </c>
    </row>
    <row r="64" spans="1:26" ht="18.899999999999999" customHeight="1">
      <c r="A64" s="24" t="str">
        <f>'Page 9'!$A$40</f>
        <v>Geneva</v>
      </c>
      <c r="B64" s="35">
        <v>0.2</v>
      </c>
      <c r="C64" s="35">
        <v>0.16666666666666669</v>
      </c>
      <c r="D64" s="35">
        <v>0.14285714285714285</v>
      </c>
      <c r="E64" s="35">
        <v>0.125</v>
      </c>
      <c r="F64" s="35">
        <v>0.1</v>
      </c>
      <c r="G64" s="35">
        <v>1.4234999999999998</v>
      </c>
      <c r="H64" s="35">
        <v>3.1834285714285717</v>
      </c>
      <c r="I64" s="35">
        <v>4.8811249999999999</v>
      </c>
      <c r="J64" s="35">
        <v>6.1730000000000009</v>
      </c>
      <c r="K64" s="35">
        <v>7.5100000000000016</v>
      </c>
      <c r="L64" s="35">
        <v>9.6213333333333324</v>
      </c>
      <c r="M64" s="35">
        <v>11.516785714285714</v>
      </c>
      <c r="N64" s="35">
        <v>12.980562500000001</v>
      </c>
      <c r="O64" s="35">
        <v>14.119111111111113</v>
      </c>
      <c r="P64" s="35">
        <v>15.093150000000003</v>
      </c>
      <c r="Q64" s="35">
        <v>16.874879999999997</v>
      </c>
      <c r="R64" s="35">
        <v>18.091600000000003</v>
      </c>
      <c r="S64" s="35">
        <v>19.070685714285712</v>
      </c>
      <c r="T64" s="35">
        <v>19.838425000000004</v>
      </c>
      <c r="U64" s="35">
        <v>21.127779999999998</v>
      </c>
      <c r="V64" s="35">
        <v>22.068816666666667</v>
      </c>
      <c r="W64" s="35">
        <v>23.58905</v>
      </c>
      <c r="X64" s="35">
        <v>24.621829999999999</v>
      </c>
      <c r="Y64" s="35">
        <v>27.118529999999996</v>
      </c>
      <c r="Z64" s="33" t="str">
        <f t="shared" si="0"/>
        <v>Geneva</v>
      </c>
    </row>
    <row r="65" spans="1:26" ht="18.899999999999999" customHeight="1">
      <c r="A65" s="24" t="str">
        <f>'Page 9'!$A$41</f>
        <v>Delémont</v>
      </c>
      <c r="B65" s="35">
        <v>6.6799999999999998E-2</v>
      </c>
      <c r="C65" s="35">
        <v>1.1006666666666667</v>
      </c>
      <c r="D65" s="35">
        <v>1.8374285714285712</v>
      </c>
      <c r="E65" s="35">
        <v>2.3902499999999995</v>
      </c>
      <c r="F65" s="35">
        <v>4.0788000000000002</v>
      </c>
      <c r="G65" s="35">
        <v>5.8611666666666666</v>
      </c>
      <c r="H65" s="35">
        <v>7.0875714285714295</v>
      </c>
      <c r="I65" s="35">
        <v>8.3693749999999998</v>
      </c>
      <c r="J65" s="35">
        <v>9.4929999999999986</v>
      </c>
      <c r="K65" s="35">
        <v>10.3919</v>
      </c>
      <c r="L65" s="35">
        <v>11.798166666666669</v>
      </c>
      <c r="M65" s="35">
        <v>13.366214285714287</v>
      </c>
      <c r="N65" s="35">
        <v>14.542250000000001</v>
      </c>
      <c r="O65" s="35">
        <v>15.4285</v>
      </c>
      <c r="P65" s="35">
        <v>16.1631</v>
      </c>
      <c r="Q65" s="35">
        <v>17.989439999999998</v>
      </c>
      <c r="R65" s="35">
        <v>19.279199999999999</v>
      </c>
      <c r="S65" s="35">
        <v>20.23357142857143</v>
      </c>
      <c r="T65" s="35">
        <v>20.934850000000001</v>
      </c>
      <c r="U65" s="35">
        <v>22.056279999999997</v>
      </c>
      <c r="V65" s="35">
        <v>22.876516666666664</v>
      </c>
      <c r="W65" s="35">
        <v>23.901825000000002</v>
      </c>
      <c r="X65" s="35">
        <v>24.510960000000001</v>
      </c>
      <c r="Y65" s="35">
        <v>25.741330000000001</v>
      </c>
      <c r="Z65" s="33" t="str">
        <f t="shared" si="0"/>
        <v>Delémont</v>
      </c>
    </row>
    <row r="66" spans="1:26" ht="18.899999999999999" customHeight="1">
      <c r="A66" s="24"/>
      <c r="B66" s="35"/>
      <c r="C66" s="35"/>
      <c r="D66" s="35"/>
      <c r="E66" s="35"/>
      <c r="F66" s="35"/>
      <c r="G66" s="35"/>
      <c r="H66" s="35"/>
      <c r="I66" s="35"/>
      <c r="J66" s="35"/>
      <c r="K66" s="35"/>
      <c r="L66" s="35"/>
      <c r="M66" s="35"/>
      <c r="N66" s="35"/>
      <c r="O66" s="35"/>
      <c r="P66" s="35"/>
      <c r="Q66" s="35"/>
      <c r="R66" s="35"/>
      <c r="S66" s="35"/>
      <c r="T66" s="35"/>
      <c r="U66" s="35"/>
      <c r="V66" s="35"/>
      <c r="W66" s="35"/>
      <c r="X66" s="35"/>
      <c r="Y66" s="35"/>
      <c r="Z66" s="33"/>
    </row>
    <row r="67" spans="1:26" ht="18.899999999999999" customHeight="1">
      <c r="A67" s="24" t="str">
        <f>'Page 9'!$A$43</f>
        <v>Direct federal tax</v>
      </c>
      <c r="B67" s="35">
        <v>0</v>
      </c>
      <c r="C67" s="35">
        <v>0</v>
      </c>
      <c r="D67" s="35">
        <v>0</v>
      </c>
      <c r="E67" s="35">
        <v>0</v>
      </c>
      <c r="F67" s="35">
        <v>0.12</v>
      </c>
      <c r="G67" s="35">
        <v>0.2156666666666667</v>
      </c>
      <c r="H67" s="35">
        <v>0.28171428571428569</v>
      </c>
      <c r="I67" s="35">
        <v>0.33350000000000002</v>
      </c>
      <c r="J67" s="35">
        <v>0.38244444444444442</v>
      </c>
      <c r="K67" s="35">
        <v>0.42180000000000006</v>
      </c>
      <c r="L67" s="35">
        <v>0.71950000000000003</v>
      </c>
      <c r="M67" s="35">
        <v>0.96742857142857153</v>
      </c>
      <c r="N67" s="35">
        <v>1.1695</v>
      </c>
      <c r="O67" s="35">
        <v>1.4355555555555555</v>
      </c>
      <c r="P67" s="35">
        <v>1.8445</v>
      </c>
      <c r="Q67" s="35">
        <v>2.6512799999999999</v>
      </c>
      <c r="R67" s="35">
        <v>3.4707333333333334</v>
      </c>
      <c r="S67" s="35">
        <v>4.2923999999999998</v>
      </c>
      <c r="T67" s="35">
        <v>4.9823500000000003</v>
      </c>
      <c r="U67" s="35">
        <v>6.3117200000000002</v>
      </c>
      <c r="V67" s="35">
        <v>7.2265666666666668</v>
      </c>
      <c r="W67" s="35">
        <v>8.3701249999999998</v>
      </c>
      <c r="X67" s="35">
        <v>9.0536200000000004</v>
      </c>
      <c r="Y67" s="35">
        <v>10.20166</v>
      </c>
      <c r="Z67" s="33" t="str">
        <f t="shared" si="0"/>
        <v>Direct federal tax</v>
      </c>
    </row>
    <row r="68" spans="1:26" ht="18.899999999999999" customHeight="1">
      <c r="B68" s="36"/>
      <c r="C68" s="36"/>
      <c r="D68" s="36"/>
      <c r="E68" s="36"/>
      <c r="F68" s="36"/>
      <c r="G68" s="36"/>
      <c r="H68" s="36"/>
      <c r="I68" s="36"/>
      <c r="J68" s="36"/>
      <c r="K68" s="36"/>
      <c r="L68" s="36"/>
      <c r="M68" s="36"/>
    </row>
    <row r="69" spans="1:26">
      <c r="B69" s="36"/>
      <c r="C69" s="36"/>
      <c r="D69" s="36"/>
      <c r="E69" s="36"/>
      <c r="F69" s="36"/>
      <c r="G69" s="36"/>
      <c r="H69" s="36"/>
      <c r="I69" s="36"/>
      <c r="J69" s="36"/>
      <c r="K69" s="36"/>
      <c r="L69" s="36"/>
      <c r="M69" s="36"/>
    </row>
    <row r="70" spans="1:26">
      <c r="B70" s="36"/>
      <c r="C70" s="36"/>
      <c r="D70" s="36"/>
      <c r="E70" s="36"/>
      <c r="F70" s="36"/>
      <c r="G70" s="36"/>
      <c r="H70" s="36"/>
      <c r="I70" s="36"/>
      <c r="J70" s="36"/>
      <c r="K70" s="36"/>
      <c r="L70" s="36"/>
      <c r="M70" s="36"/>
    </row>
    <row r="71" spans="1:26">
      <c r="B71" s="36"/>
      <c r="C71" s="36"/>
      <c r="D71" s="36"/>
      <c r="E71" s="36"/>
      <c r="F71" s="36"/>
      <c r="G71" s="36"/>
      <c r="H71" s="36"/>
      <c r="I71" s="36"/>
      <c r="J71" s="36"/>
      <c r="K71" s="36"/>
      <c r="L71" s="36"/>
      <c r="M71" s="36"/>
    </row>
    <row r="72" spans="1:26">
      <c r="B72" s="36"/>
      <c r="C72" s="36"/>
      <c r="D72" s="36"/>
      <c r="E72" s="36"/>
      <c r="F72" s="36"/>
      <c r="G72" s="36"/>
      <c r="H72" s="36"/>
      <c r="I72" s="36"/>
      <c r="J72" s="36"/>
      <c r="K72" s="36"/>
      <c r="L72" s="36"/>
      <c r="M72" s="36"/>
    </row>
    <row r="73" spans="1:26">
      <c r="B73" s="36"/>
      <c r="C73" s="36"/>
      <c r="D73" s="36"/>
      <c r="E73" s="36"/>
      <c r="F73" s="36"/>
      <c r="G73" s="36"/>
      <c r="H73" s="36"/>
      <c r="I73" s="36"/>
      <c r="J73" s="36"/>
      <c r="K73" s="36"/>
      <c r="L73" s="36"/>
      <c r="M73" s="36"/>
    </row>
    <row r="74" spans="1:26">
      <c r="B74" s="36"/>
      <c r="C74" s="36"/>
      <c r="D74" s="36"/>
      <c r="E74" s="36"/>
      <c r="F74" s="36"/>
      <c r="G74" s="36"/>
      <c r="H74" s="36"/>
      <c r="I74" s="36"/>
      <c r="J74" s="36"/>
      <c r="K74" s="36"/>
      <c r="L74" s="36"/>
      <c r="M74" s="36"/>
    </row>
    <row r="75" spans="1:26">
      <c r="B75" s="36"/>
      <c r="C75" s="36"/>
      <c r="D75" s="36"/>
      <c r="E75" s="36"/>
      <c r="F75" s="36"/>
      <c r="G75" s="36"/>
      <c r="H75" s="36"/>
      <c r="I75" s="36"/>
      <c r="J75" s="36"/>
      <c r="K75" s="36"/>
      <c r="L75" s="36"/>
      <c r="M75" s="36"/>
    </row>
    <row r="76" spans="1:26">
      <c r="B76" s="36"/>
      <c r="C76" s="36"/>
      <c r="D76" s="36"/>
      <c r="E76" s="36"/>
      <c r="F76" s="36"/>
      <c r="G76" s="36"/>
      <c r="H76" s="36"/>
      <c r="I76" s="36"/>
      <c r="J76" s="36"/>
      <c r="K76" s="36"/>
      <c r="L76" s="36"/>
      <c r="M76" s="36"/>
    </row>
    <row r="77" spans="1:26">
      <c r="B77" s="36"/>
      <c r="C77" s="36"/>
      <c r="D77" s="36"/>
      <c r="E77" s="36"/>
      <c r="F77" s="36"/>
      <c r="G77" s="36"/>
      <c r="H77" s="36"/>
      <c r="I77" s="36"/>
      <c r="J77" s="36"/>
      <c r="K77" s="36"/>
      <c r="L77" s="36"/>
      <c r="M77" s="36"/>
    </row>
    <row r="78" spans="1:26">
      <c r="B78" s="36"/>
      <c r="C78" s="36"/>
      <c r="D78" s="36"/>
      <c r="E78" s="36"/>
      <c r="F78" s="36"/>
      <c r="G78" s="36"/>
      <c r="H78" s="36"/>
      <c r="I78" s="36"/>
      <c r="J78" s="36"/>
      <c r="K78" s="36"/>
      <c r="L78" s="36"/>
      <c r="M78" s="36"/>
    </row>
    <row r="79" spans="1:26">
      <c r="B79" s="36"/>
      <c r="C79" s="36"/>
      <c r="D79" s="36"/>
      <c r="E79" s="36"/>
      <c r="F79" s="36"/>
      <c r="G79" s="36"/>
      <c r="H79" s="36"/>
      <c r="I79" s="36"/>
      <c r="J79" s="36"/>
      <c r="K79" s="36"/>
      <c r="L79" s="36"/>
      <c r="M79" s="36"/>
    </row>
    <row r="80" spans="1:26">
      <c r="B80" s="36"/>
      <c r="C80" s="36"/>
      <c r="D80" s="36"/>
      <c r="E80" s="36"/>
      <c r="F80" s="36"/>
      <c r="G80" s="36"/>
      <c r="H80" s="36"/>
      <c r="I80" s="36"/>
      <c r="J80" s="36"/>
      <c r="K80" s="36"/>
      <c r="L80" s="36"/>
      <c r="M80" s="36"/>
    </row>
    <row r="81" spans="2:13">
      <c r="B81" s="36"/>
      <c r="C81" s="36"/>
      <c r="D81" s="36"/>
      <c r="E81" s="36"/>
      <c r="F81" s="36"/>
      <c r="G81" s="36"/>
      <c r="H81" s="36"/>
      <c r="I81" s="36"/>
      <c r="J81" s="36"/>
      <c r="K81" s="36"/>
      <c r="L81" s="36"/>
      <c r="M81" s="36"/>
    </row>
    <row r="82" spans="2:13">
      <c r="B82" s="36"/>
      <c r="C82" s="36"/>
      <c r="D82" s="36"/>
      <c r="E82" s="36"/>
      <c r="F82" s="36"/>
      <c r="G82" s="36"/>
      <c r="H82" s="36"/>
      <c r="I82" s="36"/>
      <c r="J82" s="36"/>
      <c r="K82" s="36"/>
      <c r="L82" s="36"/>
      <c r="M82" s="36"/>
    </row>
    <row r="83" spans="2:13">
      <c r="B83" s="36"/>
      <c r="C83" s="36"/>
      <c r="D83" s="36"/>
      <c r="E83" s="36"/>
      <c r="F83" s="36"/>
      <c r="G83" s="36"/>
      <c r="H83" s="36"/>
      <c r="I83" s="36"/>
      <c r="J83" s="36"/>
      <c r="K83" s="36"/>
      <c r="L83" s="36"/>
      <c r="M83" s="36"/>
    </row>
    <row r="84" spans="2:13">
      <c r="B84" s="36"/>
      <c r="C84" s="36"/>
      <c r="D84" s="36"/>
      <c r="E84" s="36"/>
      <c r="F84" s="36"/>
      <c r="G84" s="36"/>
      <c r="H84" s="36"/>
      <c r="I84" s="36"/>
      <c r="J84" s="36"/>
      <c r="K84" s="36"/>
      <c r="L84" s="36"/>
      <c r="M84" s="36"/>
    </row>
    <row r="85" spans="2:13">
      <c r="B85" s="36"/>
      <c r="C85" s="36"/>
      <c r="D85" s="36"/>
      <c r="E85" s="36"/>
      <c r="F85" s="36"/>
      <c r="G85" s="36"/>
      <c r="H85" s="36"/>
      <c r="I85" s="36"/>
      <c r="J85" s="36"/>
      <c r="K85" s="36"/>
      <c r="L85" s="36"/>
      <c r="M85" s="36"/>
    </row>
    <row r="86" spans="2:13">
      <c r="B86" s="36"/>
      <c r="C86" s="36"/>
      <c r="D86" s="36"/>
      <c r="E86" s="36"/>
      <c r="F86" s="36"/>
      <c r="G86" s="36"/>
      <c r="H86" s="36"/>
      <c r="I86" s="36"/>
      <c r="J86" s="36"/>
      <c r="K86" s="36"/>
      <c r="L86" s="36"/>
      <c r="M86" s="36"/>
    </row>
    <row r="87" spans="2:13">
      <c r="B87" s="36"/>
      <c r="C87" s="36"/>
      <c r="D87" s="36"/>
      <c r="E87" s="36"/>
      <c r="F87" s="36"/>
      <c r="G87" s="36"/>
      <c r="H87" s="36"/>
      <c r="I87" s="36"/>
      <c r="J87" s="36"/>
      <c r="K87" s="36"/>
      <c r="L87" s="36"/>
      <c r="M87" s="36"/>
    </row>
    <row r="88" spans="2:13">
      <c r="B88" s="36"/>
      <c r="C88" s="36"/>
      <c r="D88" s="36"/>
      <c r="E88" s="36"/>
      <c r="F88" s="36"/>
      <c r="G88" s="36"/>
      <c r="H88" s="36"/>
      <c r="I88" s="36"/>
      <c r="J88" s="36"/>
      <c r="K88" s="36"/>
      <c r="L88" s="36"/>
      <c r="M88" s="36"/>
    </row>
    <row r="89" spans="2:13">
      <c r="B89" s="36"/>
      <c r="C89" s="36"/>
      <c r="D89" s="36"/>
      <c r="E89" s="36"/>
      <c r="F89" s="36"/>
      <c r="G89" s="36"/>
      <c r="H89" s="36"/>
      <c r="I89" s="36"/>
      <c r="J89" s="36"/>
      <c r="K89" s="36"/>
      <c r="L89" s="36"/>
      <c r="M89" s="36"/>
    </row>
    <row r="90" spans="2:13">
      <c r="B90" s="36"/>
      <c r="C90" s="36"/>
      <c r="D90" s="36"/>
      <c r="E90" s="36"/>
      <c r="F90" s="36"/>
      <c r="G90" s="36"/>
      <c r="H90" s="36"/>
      <c r="I90" s="36"/>
      <c r="J90" s="36"/>
      <c r="K90" s="36"/>
      <c r="L90" s="36"/>
      <c r="M90" s="36"/>
    </row>
    <row r="91" spans="2:13">
      <c r="B91" s="36"/>
      <c r="C91" s="36"/>
      <c r="D91" s="36"/>
      <c r="E91" s="36"/>
      <c r="F91" s="36"/>
      <c r="G91" s="36"/>
      <c r="H91" s="36"/>
      <c r="I91" s="36"/>
      <c r="J91" s="36"/>
      <c r="K91" s="36"/>
      <c r="L91" s="36"/>
      <c r="M91" s="36"/>
    </row>
    <row r="92" spans="2:13">
      <c r="B92" s="36"/>
      <c r="C92" s="36"/>
      <c r="D92" s="36"/>
      <c r="E92" s="36"/>
      <c r="F92" s="36"/>
      <c r="G92" s="36"/>
      <c r="H92" s="36"/>
      <c r="I92" s="36"/>
      <c r="J92" s="36"/>
      <c r="K92" s="36"/>
      <c r="L92" s="36"/>
      <c r="M92" s="36"/>
    </row>
    <row r="93" spans="2:13">
      <c r="B93" s="36"/>
      <c r="C93" s="36"/>
      <c r="D93" s="36"/>
      <c r="E93" s="36"/>
      <c r="F93" s="36"/>
      <c r="G93" s="36"/>
      <c r="H93" s="36"/>
      <c r="I93" s="36"/>
      <c r="J93" s="36"/>
      <c r="K93" s="36"/>
      <c r="L93" s="36"/>
      <c r="M93" s="36"/>
    </row>
    <row r="94" spans="2:13">
      <c r="B94" s="36"/>
      <c r="C94" s="36"/>
      <c r="D94" s="36"/>
      <c r="E94" s="36"/>
      <c r="F94" s="36"/>
      <c r="G94" s="36"/>
      <c r="H94" s="36"/>
      <c r="I94" s="36"/>
      <c r="J94" s="36"/>
      <c r="K94" s="36"/>
      <c r="L94" s="36"/>
      <c r="M94" s="36"/>
    </row>
    <row r="95" spans="2:13">
      <c r="B95" s="36"/>
      <c r="C95" s="36"/>
      <c r="D95" s="36"/>
      <c r="E95" s="36"/>
      <c r="F95" s="36"/>
      <c r="G95" s="36"/>
      <c r="H95" s="36"/>
      <c r="I95" s="36"/>
      <c r="J95" s="36"/>
      <c r="K95" s="36"/>
      <c r="L95" s="36"/>
      <c r="M95" s="36"/>
    </row>
    <row r="96" spans="2:13">
      <c r="B96" s="36"/>
      <c r="C96" s="36"/>
      <c r="D96" s="36"/>
      <c r="E96" s="36"/>
      <c r="F96" s="36"/>
      <c r="G96" s="36"/>
      <c r="H96" s="36"/>
      <c r="I96" s="36"/>
      <c r="J96" s="36"/>
      <c r="K96" s="36"/>
      <c r="L96" s="36"/>
      <c r="M96" s="36"/>
    </row>
    <row r="97" spans="2:13">
      <c r="B97" s="36"/>
      <c r="C97" s="36"/>
      <c r="D97" s="36"/>
      <c r="E97" s="36"/>
      <c r="F97" s="36"/>
      <c r="G97" s="36"/>
      <c r="H97" s="36"/>
      <c r="I97" s="36"/>
      <c r="J97" s="36"/>
      <c r="K97" s="36"/>
      <c r="L97" s="36"/>
      <c r="M97" s="36"/>
    </row>
    <row r="98" spans="2:13">
      <c r="B98" s="36"/>
      <c r="C98" s="36"/>
      <c r="D98" s="36"/>
      <c r="E98" s="36"/>
      <c r="F98" s="36"/>
      <c r="G98" s="36"/>
      <c r="H98" s="36"/>
      <c r="I98" s="36"/>
      <c r="J98" s="36"/>
      <c r="K98" s="36"/>
      <c r="L98" s="36"/>
      <c r="M98" s="36"/>
    </row>
    <row r="99" spans="2:13">
      <c r="B99" s="36"/>
      <c r="C99" s="36"/>
      <c r="D99" s="36"/>
      <c r="E99" s="36"/>
      <c r="F99" s="36"/>
      <c r="G99" s="36"/>
      <c r="H99" s="36"/>
      <c r="I99" s="36"/>
      <c r="J99" s="36"/>
      <c r="K99" s="36"/>
      <c r="L99" s="36"/>
      <c r="M99" s="36"/>
    </row>
    <row r="100" spans="2:13">
      <c r="B100" s="36"/>
      <c r="C100" s="36"/>
      <c r="D100" s="36"/>
      <c r="E100" s="36"/>
      <c r="F100" s="36"/>
      <c r="G100" s="36"/>
      <c r="H100" s="36"/>
      <c r="I100" s="36"/>
      <c r="J100" s="36"/>
      <c r="K100" s="36"/>
      <c r="L100" s="36"/>
      <c r="M100" s="36"/>
    </row>
    <row r="101" spans="2:13">
      <c r="B101" s="36"/>
      <c r="C101" s="36"/>
      <c r="D101" s="36"/>
      <c r="E101" s="36"/>
      <c r="F101" s="36"/>
      <c r="G101" s="36"/>
      <c r="H101" s="36"/>
      <c r="I101" s="36"/>
      <c r="J101" s="36"/>
      <c r="K101" s="36"/>
      <c r="L101" s="36"/>
      <c r="M101" s="36"/>
    </row>
    <row r="102" spans="2:13">
      <c r="B102" s="36"/>
      <c r="C102" s="36"/>
      <c r="D102" s="36"/>
      <c r="E102" s="36"/>
      <c r="F102" s="36"/>
      <c r="G102" s="36"/>
      <c r="H102" s="36"/>
      <c r="I102" s="36"/>
      <c r="J102" s="36"/>
      <c r="K102" s="36"/>
      <c r="L102" s="36"/>
      <c r="M102" s="36"/>
    </row>
    <row r="103" spans="2:13">
      <c r="B103" s="36"/>
      <c r="C103" s="36"/>
      <c r="D103" s="36"/>
      <c r="E103" s="36"/>
      <c r="F103" s="36"/>
      <c r="G103" s="36"/>
      <c r="H103" s="36"/>
      <c r="I103" s="36"/>
      <c r="J103" s="36"/>
      <c r="K103" s="36"/>
      <c r="L103" s="36"/>
      <c r="M103" s="36"/>
    </row>
    <row r="104" spans="2:13">
      <c r="B104" s="36"/>
      <c r="C104" s="36"/>
      <c r="D104" s="36"/>
      <c r="E104" s="36"/>
      <c r="F104" s="36"/>
      <c r="G104" s="36"/>
      <c r="H104" s="36"/>
      <c r="I104" s="36"/>
      <c r="J104" s="36"/>
      <c r="K104" s="36"/>
      <c r="L104" s="36"/>
      <c r="M104" s="36"/>
    </row>
    <row r="105" spans="2:13">
      <c r="B105" s="36"/>
      <c r="C105" s="36"/>
      <c r="D105" s="36"/>
      <c r="E105" s="36"/>
      <c r="F105" s="36"/>
      <c r="G105" s="36"/>
      <c r="H105" s="36"/>
      <c r="I105" s="36"/>
      <c r="J105" s="36"/>
      <c r="K105" s="36"/>
      <c r="L105" s="36"/>
      <c r="M105" s="36"/>
    </row>
    <row r="106" spans="2:13">
      <c r="B106" s="36"/>
      <c r="C106" s="36"/>
      <c r="D106" s="36"/>
      <c r="E106" s="36"/>
      <c r="F106" s="36"/>
      <c r="G106" s="36"/>
      <c r="H106" s="36"/>
      <c r="I106" s="36"/>
      <c r="J106" s="36"/>
      <c r="K106" s="36"/>
      <c r="L106" s="36"/>
      <c r="M106" s="36"/>
    </row>
    <row r="107" spans="2:13">
      <c r="B107" s="36"/>
      <c r="C107" s="36"/>
      <c r="D107" s="36"/>
      <c r="E107" s="36"/>
      <c r="F107" s="36"/>
      <c r="G107" s="36"/>
      <c r="H107" s="36"/>
      <c r="I107" s="36"/>
      <c r="J107" s="36"/>
      <c r="K107" s="36"/>
      <c r="L107" s="36"/>
      <c r="M107" s="36"/>
    </row>
    <row r="108" spans="2:13">
      <c r="B108" s="36"/>
      <c r="C108" s="36"/>
      <c r="D108" s="36"/>
      <c r="E108" s="36"/>
      <c r="F108" s="36"/>
      <c r="G108" s="36"/>
      <c r="H108" s="36"/>
      <c r="I108" s="36"/>
      <c r="J108" s="36"/>
      <c r="K108" s="36"/>
      <c r="L108" s="36"/>
      <c r="M108" s="36"/>
    </row>
    <row r="109" spans="2:13">
      <c r="B109" s="36"/>
      <c r="C109" s="36"/>
      <c r="D109" s="36"/>
      <c r="E109" s="36"/>
      <c r="F109" s="36"/>
      <c r="G109" s="36"/>
      <c r="H109" s="36"/>
      <c r="I109" s="36"/>
      <c r="J109" s="36"/>
      <c r="K109" s="36"/>
      <c r="L109" s="36"/>
      <c r="M109" s="36"/>
    </row>
    <row r="110" spans="2:13">
      <c r="B110" s="36"/>
      <c r="C110" s="36"/>
      <c r="D110" s="36"/>
      <c r="E110" s="36"/>
      <c r="F110" s="36"/>
      <c r="G110" s="36"/>
      <c r="H110" s="36"/>
      <c r="I110" s="36"/>
      <c r="J110" s="36"/>
      <c r="K110" s="36"/>
      <c r="L110" s="36"/>
      <c r="M110" s="36"/>
    </row>
    <row r="111" spans="2:13">
      <c r="B111" s="36"/>
      <c r="C111" s="36"/>
      <c r="D111" s="36"/>
      <c r="E111" s="36"/>
      <c r="F111" s="36"/>
      <c r="G111" s="36"/>
      <c r="H111" s="36"/>
      <c r="I111" s="36"/>
      <c r="J111" s="36"/>
      <c r="K111" s="36"/>
      <c r="L111" s="36"/>
      <c r="M111" s="36"/>
    </row>
    <row r="112" spans="2:13">
      <c r="B112" s="36"/>
      <c r="C112" s="36"/>
      <c r="D112" s="36"/>
      <c r="E112" s="36"/>
      <c r="F112" s="36"/>
      <c r="G112" s="36"/>
      <c r="H112" s="36"/>
      <c r="I112" s="36"/>
      <c r="J112" s="36"/>
      <c r="K112" s="36"/>
      <c r="L112" s="36"/>
      <c r="M112" s="36"/>
    </row>
    <row r="113" spans="2:13">
      <c r="B113" s="36"/>
      <c r="C113" s="36"/>
      <c r="D113" s="36"/>
      <c r="E113" s="36"/>
      <c r="F113" s="36"/>
      <c r="G113" s="36"/>
      <c r="H113" s="36"/>
      <c r="I113" s="36"/>
      <c r="J113" s="36"/>
      <c r="K113" s="36"/>
      <c r="L113" s="36"/>
      <c r="M113" s="36"/>
    </row>
    <row r="114" spans="2:13">
      <c r="B114" s="36"/>
      <c r="C114" s="36"/>
      <c r="D114" s="36"/>
      <c r="E114" s="36"/>
      <c r="F114" s="36"/>
      <c r="G114" s="36"/>
      <c r="H114" s="36"/>
      <c r="I114" s="36"/>
      <c r="J114" s="36"/>
      <c r="K114" s="36"/>
      <c r="L114" s="36"/>
      <c r="M114" s="36"/>
    </row>
    <row r="115" spans="2:13">
      <c r="B115" s="36"/>
      <c r="C115" s="36"/>
      <c r="D115" s="36"/>
      <c r="E115" s="36"/>
      <c r="F115" s="36"/>
      <c r="G115" s="36"/>
      <c r="H115" s="36"/>
      <c r="I115" s="36"/>
      <c r="J115" s="36"/>
      <c r="K115" s="36"/>
      <c r="L115" s="36"/>
      <c r="M115" s="36"/>
    </row>
    <row r="116" spans="2:13">
      <c r="B116" s="36"/>
      <c r="C116" s="36"/>
      <c r="D116" s="36"/>
      <c r="E116" s="36"/>
      <c r="F116" s="36"/>
      <c r="G116" s="36"/>
      <c r="H116" s="36"/>
      <c r="I116" s="36"/>
      <c r="J116" s="36"/>
      <c r="K116" s="36"/>
      <c r="L116" s="36"/>
      <c r="M116" s="36"/>
    </row>
    <row r="117" spans="2:13">
      <c r="B117" s="36"/>
      <c r="C117" s="36"/>
      <c r="D117" s="36"/>
      <c r="E117" s="36"/>
      <c r="F117" s="36"/>
      <c r="G117" s="36"/>
      <c r="H117" s="36"/>
      <c r="I117" s="36"/>
      <c r="J117" s="36"/>
      <c r="K117" s="36"/>
      <c r="L117" s="36"/>
      <c r="M117" s="36"/>
    </row>
    <row r="118" spans="2:13">
      <c r="B118" s="36"/>
      <c r="C118" s="36"/>
      <c r="D118" s="36"/>
      <c r="E118" s="36"/>
      <c r="F118" s="36"/>
      <c r="G118" s="36"/>
      <c r="H118" s="36"/>
      <c r="I118" s="36"/>
      <c r="J118" s="36"/>
      <c r="K118" s="36"/>
      <c r="L118" s="36"/>
      <c r="M118" s="36"/>
    </row>
  </sheetData>
  <mergeCells count="6">
    <mergeCell ref="B39:M39"/>
    <mergeCell ref="N39:Y39"/>
    <mergeCell ref="N6:Y6"/>
    <mergeCell ref="B9:M9"/>
    <mergeCell ref="N9:Y9"/>
    <mergeCell ref="B6:M6"/>
  </mergeCells>
  <phoneticPr fontId="7" type="noConversion"/>
  <printOptions horizontalCentered="1"/>
  <pageMargins left="0.22" right="0.39" top="0.59055118110236227" bottom="0.59055118110236227" header="0.39370078740157483" footer="0.39370078740157483"/>
  <pageSetup paperSize="9" scale="49" fitToWidth="2" fitToHeight="2" orientation="portrait" r:id="rId1"/>
  <headerFooter alignWithMargins="0">
    <oddHeader>&amp;C&amp;"Helvetica,Fett"&amp;12 2010</oddHeader>
    <oddFooter>&amp;C&amp;"Helvetica,Standard" Eidg. Steuerverwaltung  -  Administration fédérale des contributions  -  Amministrazione federale delle contribuzioni&amp;R10 - 11</oddFooter>
  </headerFooter>
  <colBreaks count="1" manualBreakCount="1">
    <brk id="13" max="67" man="1"/>
  </colBreaks>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49"/>
  <dimension ref="A1:HJ127"/>
  <sheetViews>
    <sheetView zoomScale="60" zoomScaleNormal="60" workbookViewId="0"/>
  </sheetViews>
  <sheetFormatPr baseColWidth="10" defaultColWidth="10.33203125" defaultRowHeight="13.2"/>
  <cols>
    <col min="1" max="1" width="27.6640625" style="218" customWidth="1"/>
    <col min="2" max="2" width="18.33203125" style="218" customWidth="1"/>
    <col min="3" max="5" width="16.6640625" style="218" customWidth="1"/>
    <col min="6" max="6" width="2.6640625" style="218" customWidth="1"/>
    <col min="7" max="7" width="19" style="218" customWidth="1"/>
    <col min="8" max="10" width="16.6640625" style="218" customWidth="1"/>
    <col min="11" max="11" width="2.6640625" style="218" customWidth="1"/>
    <col min="12" max="12" width="18.5546875" style="218" customWidth="1"/>
    <col min="13" max="13" width="17.5546875" style="218" customWidth="1"/>
    <col min="14" max="14" width="21.109375" style="218" customWidth="1"/>
    <col min="15" max="15" width="14.44140625" style="218" customWidth="1"/>
    <col min="16" max="16" width="2.88671875" style="218" customWidth="1"/>
    <col min="17" max="17" width="19.44140625" style="218" customWidth="1"/>
    <col min="18" max="18" width="17.109375" style="218" customWidth="1"/>
    <col min="19" max="19" width="17.44140625" style="218" customWidth="1"/>
    <col min="20" max="20" width="12.6640625" style="218" customWidth="1"/>
    <col min="21" max="21" width="35.109375" style="218" customWidth="1"/>
    <col min="22" max="216" width="12.6640625" style="218" customWidth="1"/>
    <col min="217" max="16384" width="10.33203125" style="218"/>
  </cols>
  <sheetData>
    <row r="1" spans="1:21" ht="18.899999999999999" customHeight="1">
      <c r="A1" s="216" t="s">
        <v>121</v>
      </c>
      <c r="B1" s="216"/>
      <c r="C1" s="216"/>
      <c r="D1" s="216"/>
      <c r="E1" s="216"/>
      <c r="F1" s="216"/>
      <c r="G1" s="217"/>
      <c r="H1" s="217"/>
      <c r="I1" s="217"/>
      <c r="J1" s="217"/>
      <c r="K1" s="216"/>
      <c r="L1" s="216" t="str">
        <f>A1</f>
        <v>Corporations 1)</v>
      </c>
    </row>
    <row r="2" spans="1:21" ht="18.899999999999999" customHeight="1">
      <c r="A2" s="216"/>
      <c r="B2" s="216"/>
      <c r="C2" s="216"/>
      <c r="D2" s="216"/>
      <c r="E2" s="216"/>
      <c r="F2" s="216"/>
      <c r="G2" s="217"/>
      <c r="H2" s="217"/>
      <c r="I2" s="217"/>
      <c r="J2" s="217"/>
      <c r="K2" s="216"/>
      <c r="L2" s="216"/>
    </row>
    <row r="3" spans="1:21" ht="18.899999999999999" customHeight="1">
      <c r="A3" s="338" t="s">
        <v>206</v>
      </c>
      <c r="B3" s="216"/>
      <c r="C3" s="216"/>
      <c r="D3" s="216"/>
      <c r="E3" s="216"/>
      <c r="F3" s="216"/>
      <c r="G3" s="217"/>
      <c r="H3" s="217"/>
      <c r="I3" s="217"/>
      <c r="J3" s="217"/>
      <c r="K3" s="216"/>
      <c r="L3" s="338" t="str">
        <f>A3</f>
        <v>Net profit and equity tax burden</v>
      </c>
    </row>
    <row r="4" spans="1:21" ht="18.899999999999999" customHeight="1">
      <c r="A4" s="487" t="s">
        <v>207</v>
      </c>
      <c r="B4" s="216"/>
      <c r="C4" s="216"/>
      <c r="D4" s="216"/>
      <c r="E4" s="216"/>
      <c r="F4" s="216"/>
      <c r="G4" s="217"/>
      <c r="H4" s="217"/>
      <c r="I4" s="217"/>
      <c r="J4" s="217"/>
      <c r="K4" s="216"/>
      <c r="L4" s="472" t="str">
        <f>A4</f>
        <v>Equity (paid-up capital and reserves) 100'000 Swiss francs</v>
      </c>
    </row>
    <row r="5" spans="1:21" ht="18.899999999999999" customHeight="1">
      <c r="A5" s="217"/>
      <c r="B5" s="217"/>
      <c r="C5" s="217"/>
      <c r="D5" s="217"/>
      <c r="E5" s="217"/>
      <c r="F5" s="217"/>
      <c r="G5" s="217"/>
      <c r="H5" s="217"/>
      <c r="I5" s="217"/>
      <c r="J5" s="217"/>
      <c r="K5" s="217"/>
    </row>
    <row r="6" spans="1:21" ht="18.899999999999999" customHeight="1" thickBot="1">
      <c r="B6" s="233"/>
      <c r="C6" s="217"/>
      <c r="D6" s="217"/>
      <c r="E6" s="217"/>
      <c r="F6" s="217"/>
      <c r="G6" s="233"/>
      <c r="H6" s="217"/>
      <c r="I6" s="217"/>
      <c r="J6" s="217"/>
      <c r="K6" s="217"/>
    </row>
    <row r="7" spans="1:21" ht="18.899999999999999" customHeight="1">
      <c r="A7" s="219">
        <v>29</v>
      </c>
      <c r="B7" s="239"/>
      <c r="C7" s="992" t="s">
        <v>133</v>
      </c>
      <c r="D7" s="990"/>
      <c r="E7" s="991"/>
      <c r="F7" s="254"/>
      <c r="G7" s="450"/>
      <c r="H7" s="990" t="str">
        <f>$C$7</f>
        <v>The amount of tax due in Swiss francs</v>
      </c>
      <c r="I7" s="990"/>
      <c r="J7" s="991"/>
      <c r="K7" s="254"/>
      <c r="L7" s="450"/>
      <c r="M7" s="990" t="str">
        <f>$C$7</f>
        <v>The amount of tax due in Swiss francs</v>
      </c>
      <c r="N7" s="990"/>
      <c r="O7" s="991"/>
      <c r="P7" s="270"/>
      <c r="Q7" s="450"/>
      <c r="R7" s="990" t="str">
        <f>$C$7</f>
        <v>The amount of tax due in Swiss francs</v>
      </c>
      <c r="S7" s="990"/>
      <c r="T7" s="991"/>
      <c r="U7" s="408">
        <v>29</v>
      </c>
    </row>
    <row r="8" spans="1:21" ht="18.899999999999999" customHeight="1">
      <c r="A8" s="221"/>
      <c r="B8" s="488" t="s">
        <v>187</v>
      </c>
      <c r="C8" s="489"/>
      <c r="D8" s="490"/>
      <c r="E8" s="241"/>
      <c r="F8" s="251"/>
      <c r="G8" s="451" t="str">
        <f>$B$8</f>
        <v>Taxable</v>
      </c>
      <c r="H8" s="447"/>
      <c r="I8" s="247"/>
      <c r="J8" s="241"/>
      <c r="K8" s="251"/>
      <c r="L8" s="451" t="str">
        <f>$B$8</f>
        <v>Taxable</v>
      </c>
      <c r="M8" s="267"/>
      <c r="N8" s="267"/>
      <c r="O8" s="262"/>
      <c r="P8" s="263"/>
      <c r="Q8" s="451" t="str">
        <f>$B$8</f>
        <v>Taxable</v>
      </c>
      <c r="R8" s="271"/>
      <c r="S8" s="271"/>
      <c r="T8" s="272"/>
      <c r="U8" s="258"/>
    </row>
    <row r="9" spans="1:21" ht="18.899999999999999" customHeight="1">
      <c r="B9" s="491" t="s">
        <v>190</v>
      </c>
      <c r="C9" s="492" t="s">
        <v>44</v>
      </c>
      <c r="D9" s="493"/>
      <c r="E9" s="242"/>
      <c r="F9" s="252"/>
      <c r="G9" s="453" t="str">
        <f>$B$9</f>
        <v>profit</v>
      </c>
      <c r="H9" s="448" t="str">
        <f>$C$9</f>
        <v>Canton</v>
      </c>
      <c r="I9" s="248"/>
      <c r="J9" s="242"/>
      <c r="K9" s="252"/>
      <c r="L9" s="453" t="str">
        <f>$B$9</f>
        <v>profit</v>
      </c>
      <c r="M9" s="448" t="str">
        <f>$C$9</f>
        <v>Canton</v>
      </c>
      <c r="N9" s="268"/>
      <c r="O9" s="243"/>
      <c r="P9" s="264"/>
      <c r="Q9" s="453" t="str">
        <f>$B$9</f>
        <v>profit</v>
      </c>
      <c r="R9" s="448" t="str">
        <f>$C$9</f>
        <v>Canton</v>
      </c>
      <c r="S9" s="268"/>
      <c r="T9" s="257"/>
      <c r="U9" s="258"/>
    </row>
    <row r="10" spans="1:21" ht="18.899999999999999" customHeight="1">
      <c r="A10" s="220"/>
      <c r="B10" s="491" t="s">
        <v>188</v>
      </c>
      <c r="C10" s="492" t="s">
        <v>123</v>
      </c>
      <c r="D10" s="494" t="s">
        <v>80</v>
      </c>
      <c r="E10" s="257" t="s">
        <v>46</v>
      </c>
      <c r="F10" s="253"/>
      <c r="G10" s="453" t="str">
        <f>$B$10</f>
        <v>in</v>
      </c>
      <c r="H10" s="448" t="str">
        <f>$C$10</f>
        <v>and</v>
      </c>
      <c r="I10" s="249" t="str">
        <f>$D$10</f>
        <v>Confederation</v>
      </c>
      <c r="J10" s="243" t="str">
        <f>$E$10</f>
        <v>Total</v>
      </c>
      <c r="K10" s="252"/>
      <c r="L10" s="453" t="str">
        <f>$B$10</f>
        <v>in</v>
      </c>
      <c r="M10" s="448" t="str">
        <f>$C$10</f>
        <v>and</v>
      </c>
      <c r="N10" s="249" t="str">
        <f>$D$10</f>
        <v>Confederation</v>
      </c>
      <c r="O10" s="243" t="str">
        <f>$E$10</f>
        <v>Total</v>
      </c>
      <c r="P10" s="265"/>
      <c r="Q10" s="453" t="str">
        <f>$B$10</f>
        <v>in</v>
      </c>
      <c r="R10" s="448" t="str">
        <f>$C$10</f>
        <v>and</v>
      </c>
      <c r="S10" s="249" t="str">
        <f>$D$10</f>
        <v>Confederation</v>
      </c>
      <c r="T10" s="243" t="str">
        <f>$E$10</f>
        <v>Total</v>
      </c>
    </row>
    <row r="11" spans="1:21" ht="18.899999999999999" customHeight="1" thickBot="1">
      <c r="A11" s="221"/>
      <c r="B11" s="244" t="s">
        <v>189</v>
      </c>
      <c r="C11" s="246" t="s">
        <v>124</v>
      </c>
      <c r="D11" s="250"/>
      <c r="E11" s="245"/>
      <c r="F11" s="252"/>
      <c r="G11" s="454" t="str">
        <f>$B$11</f>
        <v>Swiss francs</v>
      </c>
      <c r="H11" s="449" t="str">
        <f>$C$11</f>
        <v>Municipal 2)</v>
      </c>
      <c r="I11" s="250"/>
      <c r="J11" s="245"/>
      <c r="K11" s="252"/>
      <c r="L11" s="454" t="str">
        <f>$B$11</f>
        <v>Swiss francs</v>
      </c>
      <c r="M11" s="449" t="str">
        <f>$C$11</f>
        <v>Municipal 2)</v>
      </c>
      <c r="N11" s="269"/>
      <c r="O11" s="266"/>
      <c r="P11" s="264"/>
      <c r="Q11" s="454" t="str">
        <f>$B$11</f>
        <v>Swiss francs</v>
      </c>
      <c r="R11" s="449" t="str">
        <f>$C$11</f>
        <v>Municipal 2)</v>
      </c>
      <c r="S11" s="269"/>
      <c r="T11" s="273"/>
      <c r="U11" s="260"/>
    </row>
    <row r="12" spans="1:21" ht="18.899999999999999" customHeight="1">
      <c r="A12" s="23" t="str">
        <f>'Pages 10-11'!$A$6</f>
        <v>Cantonal capitals</v>
      </c>
      <c r="B12" s="222"/>
      <c r="C12" s="222"/>
      <c r="D12" s="222"/>
      <c r="E12" s="222"/>
      <c r="F12" s="222"/>
      <c r="G12" s="222"/>
      <c r="H12" s="222"/>
      <c r="I12" s="222"/>
      <c r="J12" s="222"/>
      <c r="K12" s="222"/>
      <c r="L12" s="222"/>
      <c r="M12" s="222"/>
      <c r="N12" s="222"/>
      <c r="O12" s="222"/>
      <c r="P12" s="222"/>
      <c r="Q12" s="222"/>
      <c r="R12" s="222"/>
      <c r="S12" s="222"/>
      <c r="T12" s="222"/>
      <c r="U12" s="259" t="str">
        <f>A12</f>
        <v>Cantonal capitals</v>
      </c>
    </row>
    <row r="13" spans="1:21" ht="18.899999999999999" customHeight="1">
      <c r="A13" s="221"/>
      <c r="B13" s="977" t="s">
        <v>125</v>
      </c>
      <c r="C13" s="978"/>
      <c r="D13" s="978"/>
      <c r="E13" s="979"/>
      <c r="F13" s="255"/>
      <c r="G13" s="977" t="s">
        <v>132</v>
      </c>
      <c r="H13" s="978"/>
      <c r="I13" s="978"/>
      <c r="J13" s="979"/>
      <c r="K13" s="255"/>
      <c r="L13" s="977" t="s">
        <v>131</v>
      </c>
      <c r="M13" s="978"/>
      <c r="N13" s="978"/>
      <c r="O13" s="979"/>
      <c r="P13" s="255"/>
      <c r="Q13" s="977" t="s">
        <v>130</v>
      </c>
      <c r="R13" s="978"/>
      <c r="S13" s="978"/>
      <c r="T13" s="979"/>
      <c r="U13" s="258"/>
    </row>
    <row r="14" spans="1:21" ht="18.899999999999999" customHeight="1">
      <c r="A14" s="24" t="str">
        <f>'Page 9'!$A$16</f>
        <v>Zurich</v>
      </c>
      <c r="B14" s="350">
        <v>3000</v>
      </c>
      <c r="C14" s="350">
        <v>722</v>
      </c>
      <c r="D14" s="350">
        <v>255</v>
      </c>
      <c r="E14" s="350">
        <f>C14+D14</f>
        <v>977</v>
      </c>
      <c r="F14" s="350"/>
      <c r="G14" s="350">
        <v>6200</v>
      </c>
      <c r="H14" s="350">
        <v>1308</v>
      </c>
      <c r="I14" s="350">
        <v>527</v>
      </c>
      <c r="J14" s="350">
        <f>H14+I14</f>
        <v>1835</v>
      </c>
      <c r="K14" s="350"/>
      <c r="L14" s="350">
        <v>9300</v>
      </c>
      <c r="M14" s="350">
        <v>1876</v>
      </c>
      <c r="N14" s="350">
        <v>790</v>
      </c>
      <c r="O14" s="350">
        <v>2666</v>
      </c>
      <c r="P14" s="350">
        <v>0</v>
      </c>
      <c r="Q14" s="350">
        <v>12500</v>
      </c>
      <c r="R14" s="350">
        <v>2462</v>
      </c>
      <c r="S14" s="350">
        <v>1062</v>
      </c>
      <c r="T14" s="350">
        <v>3524</v>
      </c>
      <c r="U14" s="455" t="str">
        <f>A14</f>
        <v>Zurich</v>
      </c>
    </row>
    <row r="15" spans="1:21" ht="18.899999999999999" customHeight="1">
      <c r="A15" s="24" t="str">
        <f>'Page 9'!$A$17</f>
        <v>Berne</v>
      </c>
      <c r="B15" s="351">
        <v>3400</v>
      </c>
      <c r="C15" s="351">
        <v>252.54999999999998</v>
      </c>
      <c r="D15" s="351">
        <v>289</v>
      </c>
      <c r="E15" s="350">
        <f t="shared" ref="E15:E39" si="0">C15+D15</f>
        <v>541.54999999999995</v>
      </c>
      <c r="F15" s="350"/>
      <c r="G15" s="351">
        <v>6900</v>
      </c>
      <c r="H15" s="351">
        <v>512.5</v>
      </c>
      <c r="I15" s="351">
        <v>586.5</v>
      </c>
      <c r="J15" s="350">
        <f t="shared" ref="J15:J39" si="1">H15+I15</f>
        <v>1099</v>
      </c>
      <c r="K15" s="350"/>
      <c r="L15" s="350">
        <v>10300</v>
      </c>
      <c r="M15" s="350">
        <v>787.30000000000007</v>
      </c>
      <c r="N15" s="350">
        <v>875.5</v>
      </c>
      <c r="O15" s="350">
        <v>1662.8000000000002</v>
      </c>
      <c r="P15" s="350">
        <v>0</v>
      </c>
      <c r="Q15" s="350">
        <v>13500</v>
      </c>
      <c r="R15" s="350">
        <v>1262.6500000000001</v>
      </c>
      <c r="S15" s="350">
        <v>1147.5</v>
      </c>
      <c r="T15" s="350">
        <v>2410.15</v>
      </c>
      <c r="U15" s="455" t="str">
        <f t="shared" ref="U15:U39" si="2">A15</f>
        <v>Berne</v>
      </c>
    </row>
    <row r="16" spans="1:21" ht="18.899999999999999" customHeight="1">
      <c r="A16" s="24" t="str">
        <f>'Page 9'!$A$18</f>
        <v>Lucerne</v>
      </c>
      <c r="B16" s="351">
        <v>3300</v>
      </c>
      <c r="C16" s="351">
        <v>368.15</v>
      </c>
      <c r="D16" s="351">
        <v>280.5</v>
      </c>
      <c r="E16" s="350">
        <f t="shared" si="0"/>
        <v>648.65</v>
      </c>
      <c r="F16" s="350"/>
      <c r="G16" s="351">
        <v>6800</v>
      </c>
      <c r="H16" s="351">
        <v>562.40000000000009</v>
      </c>
      <c r="I16" s="351">
        <v>578</v>
      </c>
      <c r="J16" s="350">
        <f t="shared" si="1"/>
        <v>1140.4000000000001</v>
      </c>
      <c r="K16" s="350"/>
      <c r="L16" s="350">
        <v>10400</v>
      </c>
      <c r="M16" s="350">
        <v>762.2</v>
      </c>
      <c r="N16" s="350">
        <v>884</v>
      </c>
      <c r="O16" s="350">
        <v>1646.2</v>
      </c>
      <c r="P16" s="350">
        <v>0</v>
      </c>
      <c r="Q16" s="350">
        <v>13900</v>
      </c>
      <c r="R16" s="350">
        <v>956.44999999999993</v>
      </c>
      <c r="S16" s="350">
        <v>1181.5</v>
      </c>
      <c r="T16" s="350">
        <v>2137.9499999999998</v>
      </c>
      <c r="U16" s="455" t="str">
        <f t="shared" si="2"/>
        <v>Lucerne</v>
      </c>
    </row>
    <row r="17" spans="1:21" ht="18.899999999999999" customHeight="1">
      <c r="A17" s="24" t="str">
        <f>'Page 9'!$A$19</f>
        <v>Altdorf</v>
      </c>
      <c r="B17" s="351">
        <v>3400</v>
      </c>
      <c r="C17" s="351">
        <v>312.67384000000004</v>
      </c>
      <c r="D17" s="351">
        <v>289</v>
      </c>
      <c r="E17" s="350">
        <f t="shared" si="0"/>
        <v>601.67384000000004</v>
      </c>
      <c r="F17" s="350"/>
      <c r="G17" s="351">
        <v>6800</v>
      </c>
      <c r="H17" s="351">
        <v>624.37768000000005</v>
      </c>
      <c r="I17" s="351">
        <v>578</v>
      </c>
      <c r="J17" s="350">
        <f t="shared" si="1"/>
        <v>1202.3776800000001</v>
      </c>
      <c r="K17" s="350"/>
      <c r="L17" s="350">
        <v>10200</v>
      </c>
      <c r="M17" s="350">
        <v>936.08152000000018</v>
      </c>
      <c r="N17" s="350">
        <v>867</v>
      </c>
      <c r="O17" s="350">
        <v>1803.0815200000002</v>
      </c>
      <c r="P17" s="350">
        <v>0</v>
      </c>
      <c r="Q17" s="350">
        <v>13600</v>
      </c>
      <c r="R17" s="350">
        <v>1247.7853600000001</v>
      </c>
      <c r="S17" s="350">
        <v>1156</v>
      </c>
      <c r="T17" s="350">
        <v>2403.7853599999999</v>
      </c>
      <c r="U17" s="455" t="str">
        <f t="shared" si="2"/>
        <v>Altdorf</v>
      </c>
    </row>
    <row r="18" spans="1:21" ht="18.899999999999999" customHeight="1">
      <c r="A18" s="24" t="str">
        <f>'Page 9'!$A$20</f>
        <v>Schwyz</v>
      </c>
      <c r="B18" s="351">
        <v>3300</v>
      </c>
      <c r="C18" s="351">
        <v>423.15</v>
      </c>
      <c r="D18" s="351">
        <v>280.5</v>
      </c>
      <c r="E18" s="350">
        <f t="shared" si="0"/>
        <v>703.65</v>
      </c>
      <c r="F18" s="350"/>
      <c r="G18" s="351">
        <v>6800</v>
      </c>
      <c r="H18" s="351">
        <v>647.4</v>
      </c>
      <c r="I18" s="351">
        <v>578</v>
      </c>
      <c r="J18" s="350">
        <f t="shared" si="1"/>
        <v>1225.4000000000001</v>
      </c>
      <c r="K18" s="350"/>
      <c r="L18" s="350">
        <v>10200</v>
      </c>
      <c r="M18" s="350">
        <v>971.1</v>
      </c>
      <c r="N18" s="350">
        <v>867</v>
      </c>
      <c r="O18" s="350">
        <v>1838.1</v>
      </c>
      <c r="P18" s="350">
        <v>0</v>
      </c>
      <c r="Q18" s="350">
        <v>13600</v>
      </c>
      <c r="R18" s="350">
        <v>1294.8</v>
      </c>
      <c r="S18" s="350">
        <v>1156</v>
      </c>
      <c r="T18" s="350">
        <v>2450.8000000000002</v>
      </c>
      <c r="U18" s="455" t="str">
        <f t="shared" si="2"/>
        <v>Schwyz</v>
      </c>
    </row>
    <row r="19" spans="1:21" ht="18.899999999999999" customHeight="1">
      <c r="A19" s="24" t="str">
        <f>'Page 9'!$A$21</f>
        <v>Sarnen</v>
      </c>
      <c r="B19" s="351">
        <v>3226</v>
      </c>
      <c r="C19" s="351">
        <v>500</v>
      </c>
      <c r="D19" s="351">
        <v>274</v>
      </c>
      <c r="E19" s="350">
        <f t="shared" si="0"/>
        <v>774</v>
      </c>
      <c r="F19" s="350"/>
      <c r="G19" s="351">
        <v>6800</v>
      </c>
      <c r="H19" s="351">
        <v>614.79999999999995</v>
      </c>
      <c r="I19" s="351">
        <v>578</v>
      </c>
      <c r="J19" s="350">
        <f t="shared" si="1"/>
        <v>1192.8</v>
      </c>
      <c r="K19" s="350"/>
      <c r="L19" s="350">
        <v>10300</v>
      </c>
      <c r="M19" s="350">
        <v>828.3</v>
      </c>
      <c r="N19" s="350">
        <v>876</v>
      </c>
      <c r="O19" s="350">
        <v>1704.3</v>
      </c>
      <c r="P19" s="350">
        <v>0</v>
      </c>
      <c r="Q19" s="350">
        <v>13800</v>
      </c>
      <c r="R19" s="350">
        <v>1041.8000000000002</v>
      </c>
      <c r="S19" s="350">
        <v>1173</v>
      </c>
      <c r="T19" s="350">
        <v>2214.8000000000002</v>
      </c>
      <c r="U19" s="455" t="str">
        <f t="shared" si="2"/>
        <v>Sarnen</v>
      </c>
    </row>
    <row r="20" spans="1:21" ht="18.899999999999999" customHeight="1">
      <c r="A20" s="24" t="str">
        <f>'Page 9'!$A$22</f>
        <v>Stans</v>
      </c>
      <c r="B20" s="351">
        <v>3226</v>
      </c>
      <c r="C20" s="351">
        <v>500</v>
      </c>
      <c r="D20" s="351">
        <v>274</v>
      </c>
      <c r="E20" s="350">
        <f t="shared" si="0"/>
        <v>774</v>
      </c>
      <c r="F20" s="350"/>
      <c r="G20" s="351">
        <v>6912</v>
      </c>
      <c r="H20" s="351">
        <v>500</v>
      </c>
      <c r="I20" s="351">
        <v>588</v>
      </c>
      <c r="J20" s="350">
        <f t="shared" si="1"/>
        <v>1088</v>
      </c>
      <c r="K20" s="350"/>
      <c r="L20" s="350">
        <v>10472</v>
      </c>
      <c r="M20" s="350">
        <v>638</v>
      </c>
      <c r="N20" s="350">
        <v>890</v>
      </c>
      <c r="O20" s="350">
        <v>1528</v>
      </c>
      <c r="P20" s="350">
        <v>0</v>
      </c>
      <c r="Q20" s="350">
        <v>13965</v>
      </c>
      <c r="R20" s="350">
        <v>848</v>
      </c>
      <c r="S20" s="350">
        <v>1187</v>
      </c>
      <c r="T20" s="350">
        <v>2035</v>
      </c>
      <c r="U20" s="455" t="str">
        <f t="shared" si="2"/>
        <v>Stans</v>
      </c>
    </row>
    <row r="21" spans="1:21" ht="18.899999999999999" customHeight="1">
      <c r="A21" s="24" t="str">
        <f>'Page 9'!$A$23</f>
        <v>Glarus</v>
      </c>
      <c r="B21" s="351">
        <v>3160</v>
      </c>
      <c r="C21" s="351">
        <v>573</v>
      </c>
      <c r="D21" s="351">
        <v>268</v>
      </c>
      <c r="E21" s="350">
        <f t="shared" si="0"/>
        <v>841</v>
      </c>
      <c r="F21" s="350"/>
      <c r="G21" s="351">
        <v>6500</v>
      </c>
      <c r="H21" s="351">
        <v>911</v>
      </c>
      <c r="I21" s="351">
        <v>552</v>
      </c>
      <c r="J21" s="350">
        <f t="shared" si="1"/>
        <v>1463</v>
      </c>
      <c r="K21" s="350"/>
      <c r="L21" s="350">
        <v>9900</v>
      </c>
      <c r="M21" s="350">
        <v>1255</v>
      </c>
      <c r="N21" s="350">
        <v>841</v>
      </c>
      <c r="O21" s="350">
        <v>2096</v>
      </c>
      <c r="P21" s="350">
        <v>0</v>
      </c>
      <c r="Q21" s="350">
        <v>13300</v>
      </c>
      <c r="R21" s="350">
        <v>1599</v>
      </c>
      <c r="S21" s="350">
        <v>1130</v>
      </c>
      <c r="T21" s="350">
        <v>2729</v>
      </c>
      <c r="U21" s="455" t="str">
        <f t="shared" si="2"/>
        <v>Glarus</v>
      </c>
    </row>
    <row r="22" spans="1:21" ht="18.899999999999999" customHeight="1">
      <c r="A22" s="24" t="str">
        <f>'Page 9'!$A$24</f>
        <v>Zug</v>
      </c>
      <c r="B22" s="351">
        <v>3500</v>
      </c>
      <c r="C22" s="351">
        <v>232</v>
      </c>
      <c r="D22" s="351">
        <v>297.5</v>
      </c>
      <c r="E22" s="350">
        <f t="shared" si="0"/>
        <v>529.5</v>
      </c>
      <c r="F22" s="350"/>
      <c r="G22" s="351">
        <v>7000</v>
      </c>
      <c r="H22" s="351">
        <v>389</v>
      </c>
      <c r="I22" s="351">
        <v>595</v>
      </c>
      <c r="J22" s="350">
        <f t="shared" si="1"/>
        <v>984</v>
      </c>
      <c r="K22" s="350"/>
      <c r="L22" s="350">
        <v>10500</v>
      </c>
      <c r="M22" s="350">
        <v>546</v>
      </c>
      <c r="N22" s="350">
        <v>892.5</v>
      </c>
      <c r="O22" s="350">
        <v>1438.5</v>
      </c>
      <c r="P22" s="350">
        <v>0</v>
      </c>
      <c r="Q22" s="350">
        <v>14100</v>
      </c>
      <c r="R22" s="350">
        <v>708</v>
      </c>
      <c r="S22" s="350">
        <v>1198.5</v>
      </c>
      <c r="T22" s="350">
        <v>1906.5</v>
      </c>
      <c r="U22" s="455" t="str">
        <f t="shared" si="2"/>
        <v>Zug</v>
      </c>
    </row>
    <row r="23" spans="1:21" ht="18.899999999999999" customHeight="1">
      <c r="A23" s="24" t="str">
        <f>'Page 9'!$A$25</f>
        <v>Fribourg</v>
      </c>
      <c r="B23" s="351">
        <v>3200</v>
      </c>
      <c r="C23" s="351">
        <v>564.04999999999995</v>
      </c>
      <c r="D23" s="351">
        <v>272</v>
      </c>
      <c r="E23" s="350">
        <f t="shared" si="0"/>
        <v>836.05</v>
      </c>
      <c r="F23" s="350"/>
      <c r="G23" s="351">
        <v>6600</v>
      </c>
      <c r="H23" s="351">
        <v>837.65000000000009</v>
      </c>
      <c r="I23" s="351">
        <v>561</v>
      </c>
      <c r="J23" s="350">
        <f t="shared" si="1"/>
        <v>1398.65</v>
      </c>
      <c r="K23" s="350"/>
      <c r="L23" s="350">
        <v>10000</v>
      </c>
      <c r="M23" s="350">
        <v>1111.25</v>
      </c>
      <c r="N23" s="350">
        <v>850</v>
      </c>
      <c r="O23" s="350">
        <v>1961.25</v>
      </c>
      <c r="P23" s="350">
        <v>0</v>
      </c>
      <c r="Q23" s="350">
        <v>13500</v>
      </c>
      <c r="R23" s="350">
        <v>1392.9</v>
      </c>
      <c r="S23" s="350">
        <v>1147.5</v>
      </c>
      <c r="T23" s="350">
        <v>2540.4</v>
      </c>
      <c r="U23" s="455" t="str">
        <f t="shared" si="2"/>
        <v>Fribourg</v>
      </c>
    </row>
    <row r="24" spans="1:21" ht="18.899999999999999" customHeight="1">
      <c r="A24" s="24" t="str">
        <f>'Page 9'!$A$26</f>
        <v>Solothurn</v>
      </c>
      <c r="B24" s="351">
        <v>3300</v>
      </c>
      <c r="C24" s="351">
        <v>458</v>
      </c>
      <c r="D24" s="351">
        <v>280.5</v>
      </c>
      <c r="E24" s="350">
        <f t="shared" si="0"/>
        <v>738.5</v>
      </c>
      <c r="F24" s="350"/>
      <c r="G24" s="351">
        <v>6700</v>
      </c>
      <c r="H24" s="351">
        <v>767.15000000000009</v>
      </c>
      <c r="I24" s="351">
        <v>569.5</v>
      </c>
      <c r="J24" s="350">
        <f t="shared" si="1"/>
        <v>1336.65</v>
      </c>
      <c r="K24" s="350"/>
      <c r="L24" s="350">
        <v>10000</v>
      </c>
      <c r="M24" s="350">
        <v>1145</v>
      </c>
      <c r="N24" s="350">
        <v>850</v>
      </c>
      <c r="O24" s="350">
        <v>1995</v>
      </c>
      <c r="P24" s="350">
        <v>0</v>
      </c>
      <c r="Q24" s="350">
        <v>13300</v>
      </c>
      <c r="R24" s="350">
        <v>1522.85</v>
      </c>
      <c r="S24" s="350">
        <v>1130.5</v>
      </c>
      <c r="T24" s="350">
        <v>2653.35</v>
      </c>
      <c r="U24" s="455" t="str">
        <f t="shared" si="2"/>
        <v>Solothurn</v>
      </c>
    </row>
    <row r="25" spans="1:21" ht="18.899999999999999" customHeight="1">
      <c r="A25" s="24" t="str">
        <f>'Page 9'!$A$27</f>
        <v>Basel</v>
      </c>
      <c r="B25" s="351">
        <v>2900</v>
      </c>
      <c r="C25" s="351">
        <v>902</v>
      </c>
      <c r="D25" s="351">
        <v>246.5</v>
      </c>
      <c r="E25" s="350">
        <f t="shared" si="0"/>
        <v>1148.5</v>
      </c>
      <c r="F25" s="350"/>
      <c r="G25" s="351">
        <v>5900</v>
      </c>
      <c r="H25" s="351">
        <v>1528</v>
      </c>
      <c r="I25" s="351">
        <v>501.5</v>
      </c>
      <c r="J25" s="350">
        <f t="shared" si="1"/>
        <v>2029.5</v>
      </c>
      <c r="K25" s="350"/>
      <c r="L25" s="350">
        <v>8900</v>
      </c>
      <c r="M25" s="350">
        <v>2305</v>
      </c>
      <c r="N25" s="350">
        <v>756.5</v>
      </c>
      <c r="O25" s="350">
        <v>3061.5</v>
      </c>
      <c r="P25" s="350">
        <v>0</v>
      </c>
      <c r="Q25" s="350">
        <v>12100</v>
      </c>
      <c r="R25" s="350">
        <v>2945</v>
      </c>
      <c r="S25" s="350">
        <v>1028.5</v>
      </c>
      <c r="T25" s="350">
        <v>3973.5</v>
      </c>
      <c r="U25" s="455" t="str">
        <f t="shared" si="2"/>
        <v>Basel</v>
      </c>
    </row>
    <row r="26" spans="1:21" ht="18.899999999999999" customHeight="1">
      <c r="A26" s="24" t="str">
        <f>'Page 9'!$A$28</f>
        <v>Liestal</v>
      </c>
      <c r="B26" s="351">
        <v>3100</v>
      </c>
      <c r="C26" s="351">
        <v>625.29999999999995</v>
      </c>
      <c r="D26" s="351">
        <v>263.5</v>
      </c>
      <c r="E26" s="350">
        <f t="shared" si="0"/>
        <v>888.8</v>
      </c>
      <c r="F26" s="350"/>
      <c r="G26" s="351">
        <v>6400</v>
      </c>
      <c r="H26" s="351">
        <v>998.2</v>
      </c>
      <c r="I26" s="351">
        <v>544</v>
      </c>
      <c r="J26" s="350">
        <f t="shared" si="1"/>
        <v>1542.2</v>
      </c>
      <c r="K26" s="350"/>
      <c r="L26" s="350">
        <v>9800</v>
      </c>
      <c r="M26" s="350">
        <v>1382.4</v>
      </c>
      <c r="N26" s="350">
        <v>833</v>
      </c>
      <c r="O26" s="350">
        <v>2215.4</v>
      </c>
      <c r="P26" s="350">
        <v>0</v>
      </c>
      <c r="Q26" s="350">
        <v>13100</v>
      </c>
      <c r="R26" s="350">
        <v>1755.3</v>
      </c>
      <c r="S26" s="350">
        <v>1113.5</v>
      </c>
      <c r="T26" s="350">
        <v>2868.8</v>
      </c>
      <c r="U26" s="455" t="str">
        <f t="shared" si="2"/>
        <v>Liestal</v>
      </c>
    </row>
    <row r="27" spans="1:21" ht="18.899999999999999" customHeight="1">
      <c r="A27" s="24" t="str">
        <f>'Page 9'!$A$29</f>
        <v>Schaffhausen</v>
      </c>
      <c r="B27" s="351">
        <v>3200</v>
      </c>
      <c r="C27" s="351">
        <v>551</v>
      </c>
      <c r="D27" s="351">
        <v>272</v>
      </c>
      <c r="E27" s="350">
        <f t="shared" si="0"/>
        <v>823</v>
      </c>
      <c r="F27" s="350"/>
      <c r="G27" s="351">
        <v>6500</v>
      </c>
      <c r="H27" s="351">
        <v>901</v>
      </c>
      <c r="I27" s="351">
        <v>553</v>
      </c>
      <c r="J27" s="350">
        <f t="shared" si="1"/>
        <v>1454</v>
      </c>
      <c r="K27" s="350"/>
      <c r="L27" s="350">
        <v>9900</v>
      </c>
      <c r="M27" s="350">
        <v>1261</v>
      </c>
      <c r="N27" s="350">
        <v>842</v>
      </c>
      <c r="O27" s="350">
        <v>2103</v>
      </c>
      <c r="P27" s="350">
        <v>0</v>
      </c>
      <c r="Q27" s="350">
        <v>13200</v>
      </c>
      <c r="R27" s="350">
        <v>1611</v>
      </c>
      <c r="S27" s="350">
        <v>1122</v>
      </c>
      <c r="T27" s="350">
        <v>2733</v>
      </c>
      <c r="U27" s="455" t="str">
        <f t="shared" si="2"/>
        <v>Schaffhausen</v>
      </c>
    </row>
    <row r="28" spans="1:21" ht="18.899999999999999" customHeight="1">
      <c r="A28" s="24" t="str">
        <f>'Page 9'!$A$30</f>
        <v>Herisau</v>
      </c>
      <c r="B28" s="351">
        <v>2700</v>
      </c>
      <c r="C28" s="351">
        <v>1075.5</v>
      </c>
      <c r="D28" s="351">
        <v>229.5</v>
      </c>
      <c r="E28" s="350">
        <f t="shared" si="0"/>
        <v>1305</v>
      </c>
      <c r="F28" s="350"/>
      <c r="G28" s="351">
        <v>6200</v>
      </c>
      <c r="H28" s="351">
        <v>1303</v>
      </c>
      <c r="I28" s="351">
        <v>527</v>
      </c>
      <c r="J28" s="350">
        <f t="shared" si="1"/>
        <v>1830</v>
      </c>
      <c r="K28" s="350"/>
      <c r="L28" s="350">
        <v>9600</v>
      </c>
      <c r="M28" s="350">
        <v>1524</v>
      </c>
      <c r="N28" s="350">
        <v>816</v>
      </c>
      <c r="O28" s="350">
        <v>2340</v>
      </c>
      <c r="P28" s="350">
        <v>0</v>
      </c>
      <c r="Q28" s="350">
        <v>13100</v>
      </c>
      <c r="R28" s="350">
        <v>1751.5</v>
      </c>
      <c r="S28" s="350">
        <v>1113.5</v>
      </c>
      <c r="T28" s="350">
        <v>2865</v>
      </c>
      <c r="U28" s="455" t="str">
        <f t="shared" si="2"/>
        <v>Herisau</v>
      </c>
    </row>
    <row r="29" spans="1:21" ht="18.899999999999999" customHeight="1">
      <c r="A29" s="24" t="str">
        <f>'Page 9'!$A$31</f>
        <v>Appenzell</v>
      </c>
      <c r="B29" s="351">
        <v>3200</v>
      </c>
      <c r="C29" s="351">
        <v>500</v>
      </c>
      <c r="D29" s="351">
        <v>272</v>
      </c>
      <c r="E29" s="350">
        <f t="shared" si="0"/>
        <v>772</v>
      </c>
      <c r="F29" s="350"/>
      <c r="G29" s="351">
        <v>6900</v>
      </c>
      <c r="H29" s="351">
        <v>552</v>
      </c>
      <c r="I29" s="351">
        <v>586.5</v>
      </c>
      <c r="J29" s="350">
        <f t="shared" si="1"/>
        <v>1138.5</v>
      </c>
      <c r="K29" s="350"/>
      <c r="L29" s="350">
        <v>10300</v>
      </c>
      <c r="M29" s="350">
        <v>824</v>
      </c>
      <c r="N29" s="350">
        <v>875.5</v>
      </c>
      <c r="O29" s="350">
        <v>1699.5</v>
      </c>
      <c r="P29" s="350">
        <v>0</v>
      </c>
      <c r="Q29" s="350">
        <v>13700</v>
      </c>
      <c r="R29" s="350">
        <v>1096</v>
      </c>
      <c r="S29" s="350">
        <v>1164.5</v>
      </c>
      <c r="T29" s="350">
        <v>2260.5</v>
      </c>
      <c r="U29" s="455" t="str">
        <f t="shared" si="2"/>
        <v>Appenzell</v>
      </c>
    </row>
    <row r="30" spans="1:21" ht="18.899999999999999" customHeight="1">
      <c r="A30" s="24" t="str">
        <f>'Page 9'!$A$32</f>
        <v>St. Gall</v>
      </c>
      <c r="B30" s="351">
        <v>3300</v>
      </c>
      <c r="C30" s="351">
        <v>415</v>
      </c>
      <c r="D30" s="351">
        <v>280.5</v>
      </c>
      <c r="E30" s="350">
        <f t="shared" si="0"/>
        <v>695.5</v>
      </c>
      <c r="F30" s="350"/>
      <c r="G30" s="351">
        <v>6600</v>
      </c>
      <c r="H30" s="351">
        <v>829</v>
      </c>
      <c r="I30" s="351">
        <v>561</v>
      </c>
      <c r="J30" s="350">
        <f t="shared" si="1"/>
        <v>1390</v>
      </c>
      <c r="K30" s="350"/>
      <c r="L30" s="350">
        <v>9900</v>
      </c>
      <c r="M30" s="350">
        <v>1244</v>
      </c>
      <c r="N30" s="350">
        <v>841.5</v>
      </c>
      <c r="O30" s="350">
        <v>2085.5</v>
      </c>
      <c r="P30" s="350">
        <v>0</v>
      </c>
      <c r="Q30" s="350">
        <v>13200</v>
      </c>
      <c r="R30" s="350">
        <v>1658</v>
      </c>
      <c r="S30" s="350">
        <v>1122</v>
      </c>
      <c r="T30" s="350">
        <v>2780</v>
      </c>
      <c r="U30" s="455" t="str">
        <f t="shared" si="2"/>
        <v>St. Gall</v>
      </c>
    </row>
    <row r="31" spans="1:21" ht="18.899999999999999" customHeight="1">
      <c r="A31" s="24" t="str">
        <f>'Page 9'!$A$33</f>
        <v>Chur</v>
      </c>
      <c r="B31" s="351">
        <v>2900</v>
      </c>
      <c r="C31" s="351">
        <v>817</v>
      </c>
      <c r="D31" s="351">
        <v>247</v>
      </c>
      <c r="E31" s="350">
        <f t="shared" si="0"/>
        <v>1064</v>
      </c>
      <c r="F31" s="350"/>
      <c r="G31" s="351">
        <v>6300</v>
      </c>
      <c r="H31" s="351">
        <v>1209</v>
      </c>
      <c r="I31" s="351">
        <v>536</v>
      </c>
      <c r="J31" s="350">
        <f t="shared" si="1"/>
        <v>1745</v>
      </c>
      <c r="K31" s="350"/>
      <c r="L31" s="350">
        <v>9600</v>
      </c>
      <c r="M31" s="350">
        <v>1588</v>
      </c>
      <c r="N31" s="350">
        <v>816</v>
      </c>
      <c r="O31" s="350">
        <v>2404</v>
      </c>
      <c r="P31" s="350">
        <v>0</v>
      </c>
      <c r="Q31" s="350">
        <v>12900</v>
      </c>
      <c r="R31" s="350">
        <v>1970</v>
      </c>
      <c r="S31" s="350">
        <v>1097</v>
      </c>
      <c r="T31" s="350">
        <v>3067</v>
      </c>
      <c r="U31" s="455" t="str">
        <f t="shared" si="2"/>
        <v>Chur</v>
      </c>
    </row>
    <row r="32" spans="1:21" ht="18.899999999999999" customHeight="1">
      <c r="A32" s="24" t="str">
        <f>'Page 9'!$A$34</f>
        <v>Aarau</v>
      </c>
      <c r="B32" s="351">
        <v>2908</v>
      </c>
      <c r="C32" s="351">
        <v>845</v>
      </c>
      <c r="D32" s="351">
        <v>247</v>
      </c>
      <c r="E32" s="350">
        <f t="shared" si="0"/>
        <v>1092</v>
      </c>
      <c r="F32" s="350"/>
      <c r="G32" s="351">
        <v>6594</v>
      </c>
      <c r="H32" s="351">
        <v>845</v>
      </c>
      <c r="I32" s="351">
        <v>560</v>
      </c>
      <c r="J32" s="350">
        <f t="shared" si="1"/>
        <v>1405</v>
      </c>
      <c r="K32" s="350"/>
      <c r="L32" s="350">
        <v>10187</v>
      </c>
      <c r="M32" s="350">
        <v>946.9</v>
      </c>
      <c r="N32" s="350">
        <v>866</v>
      </c>
      <c r="O32" s="350">
        <v>1812.9</v>
      </c>
      <c r="P32" s="350">
        <v>0</v>
      </c>
      <c r="Q32" s="350">
        <v>13584</v>
      </c>
      <c r="R32" s="350">
        <v>1262.5999999999999</v>
      </c>
      <c r="S32" s="350">
        <v>1155</v>
      </c>
      <c r="T32" s="350">
        <v>2417.6</v>
      </c>
      <c r="U32" s="455" t="str">
        <f t="shared" si="2"/>
        <v>Aarau</v>
      </c>
    </row>
    <row r="33" spans="1:21" ht="18.899999999999999" customHeight="1">
      <c r="A33" s="24" t="str">
        <f>'Page 9'!$A$35</f>
        <v>Frauenfeld</v>
      </c>
      <c r="B33" s="351">
        <v>3342.7999999999997</v>
      </c>
      <c r="C33" s="351">
        <v>373.05</v>
      </c>
      <c r="D33" s="351">
        <v>284.14999999999998</v>
      </c>
      <c r="E33" s="350">
        <f>C33+D33</f>
        <v>657.2</v>
      </c>
      <c r="F33" s="350"/>
      <c r="G33" s="351">
        <v>6685.5999999999995</v>
      </c>
      <c r="H33" s="351">
        <v>746.1</v>
      </c>
      <c r="I33" s="351">
        <v>568.29999999999995</v>
      </c>
      <c r="J33" s="350">
        <f t="shared" si="1"/>
        <v>1314.4</v>
      </c>
      <c r="K33" s="350"/>
      <c r="L33" s="350">
        <v>10028.450000000001</v>
      </c>
      <c r="M33" s="350">
        <v>1119.2</v>
      </c>
      <c r="N33" s="350">
        <v>852.4</v>
      </c>
      <c r="O33" s="350">
        <v>1971.6</v>
      </c>
      <c r="P33" s="350">
        <v>0</v>
      </c>
      <c r="Q33" s="350">
        <v>13371.199999999999</v>
      </c>
      <c r="R33" s="350">
        <v>1492.25</v>
      </c>
      <c r="S33" s="350">
        <v>1136.55</v>
      </c>
      <c r="T33" s="350">
        <v>2628.8</v>
      </c>
      <c r="U33" s="455" t="str">
        <f t="shared" si="2"/>
        <v>Frauenfeld</v>
      </c>
    </row>
    <row r="34" spans="1:21" ht="18.899999999999999" customHeight="1">
      <c r="A34" s="24" t="str">
        <f>'Page 9'!$A$36</f>
        <v>Bellinzona</v>
      </c>
      <c r="B34" s="351">
        <v>3000</v>
      </c>
      <c r="C34" s="351">
        <v>819</v>
      </c>
      <c r="D34" s="351">
        <v>255</v>
      </c>
      <c r="E34" s="350">
        <f t="shared" si="0"/>
        <v>1074</v>
      </c>
      <c r="F34" s="350"/>
      <c r="G34" s="351">
        <v>6100</v>
      </c>
      <c r="H34" s="351">
        <v>1363.0500000000002</v>
      </c>
      <c r="I34" s="351">
        <v>518.5</v>
      </c>
      <c r="J34" s="350">
        <f t="shared" si="1"/>
        <v>1881.5500000000002</v>
      </c>
      <c r="K34" s="350"/>
      <c r="L34" s="350">
        <v>9300</v>
      </c>
      <c r="M34" s="350">
        <v>1924.65</v>
      </c>
      <c r="N34" s="350">
        <v>790.5</v>
      </c>
      <c r="O34" s="350">
        <v>2715.15</v>
      </c>
      <c r="P34" s="350">
        <v>0</v>
      </c>
      <c r="Q34" s="350">
        <v>12500</v>
      </c>
      <c r="R34" s="350">
        <v>2486.25</v>
      </c>
      <c r="S34" s="350">
        <v>1062.5</v>
      </c>
      <c r="T34" s="350">
        <v>3548.75</v>
      </c>
      <c r="U34" s="455" t="str">
        <f t="shared" si="2"/>
        <v>Bellinzona</v>
      </c>
    </row>
    <row r="35" spans="1:21" ht="18.899999999999999" customHeight="1">
      <c r="A35" s="24" t="str">
        <f>'Page 9'!$A$37</f>
        <v>Lausanne</v>
      </c>
      <c r="B35" s="351">
        <v>3100</v>
      </c>
      <c r="C35" s="351">
        <v>615.27250000000004</v>
      </c>
      <c r="D35" s="351">
        <v>263.5</v>
      </c>
      <c r="E35" s="350">
        <f t="shared" si="0"/>
        <v>878.77250000000004</v>
      </c>
      <c r="F35" s="350"/>
      <c r="G35" s="351">
        <v>6200</v>
      </c>
      <c r="H35" s="351">
        <v>1230.5450000000001</v>
      </c>
      <c r="I35" s="351">
        <v>527</v>
      </c>
      <c r="J35" s="350">
        <f t="shared" si="1"/>
        <v>1757.5450000000001</v>
      </c>
      <c r="K35" s="350"/>
      <c r="L35" s="350">
        <v>9400</v>
      </c>
      <c r="M35" s="350">
        <v>1865.6650000000002</v>
      </c>
      <c r="N35" s="350">
        <v>799</v>
      </c>
      <c r="O35" s="350">
        <v>2664.665</v>
      </c>
      <c r="P35" s="350">
        <v>0</v>
      </c>
      <c r="Q35" s="350">
        <v>12500</v>
      </c>
      <c r="R35" s="350">
        <v>2480.9375</v>
      </c>
      <c r="S35" s="350">
        <v>1062.5</v>
      </c>
      <c r="T35" s="350">
        <v>3543.4375</v>
      </c>
      <c r="U35" s="455" t="str">
        <f t="shared" si="2"/>
        <v>Lausanne</v>
      </c>
    </row>
    <row r="36" spans="1:21" ht="18.899999999999999" customHeight="1">
      <c r="A36" s="24" t="str">
        <f>'Page 9'!$A$38</f>
        <v>Sion</v>
      </c>
      <c r="B36" s="351">
        <v>3232</v>
      </c>
      <c r="C36" s="351">
        <v>499.85</v>
      </c>
      <c r="D36" s="351">
        <v>274.72000000000003</v>
      </c>
      <c r="E36" s="350">
        <f t="shared" si="0"/>
        <v>774.57</v>
      </c>
      <c r="F36" s="350"/>
      <c r="G36" s="351">
        <v>6700</v>
      </c>
      <c r="H36" s="351">
        <v>711.05</v>
      </c>
      <c r="I36" s="351">
        <v>569.5</v>
      </c>
      <c r="J36" s="350">
        <f t="shared" si="1"/>
        <v>1280.55</v>
      </c>
      <c r="K36" s="350"/>
      <c r="L36" s="350">
        <v>10200</v>
      </c>
      <c r="M36" s="350">
        <v>924.19999999999993</v>
      </c>
      <c r="N36" s="350">
        <v>867</v>
      </c>
      <c r="O36" s="350">
        <v>1791.1999999999998</v>
      </c>
      <c r="P36" s="350">
        <v>0</v>
      </c>
      <c r="Q36" s="350">
        <v>13700</v>
      </c>
      <c r="R36" s="350">
        <v>1137.3499999999999</v>
      </c>
      <c r="S36" s="350">
        <v>1164.5</v>
      </c>
      <c r="T36" s="350">
        <v>2301.85</v>
      </c>
      <c r="U36" s="455" t="str">
        <f t="shared" si="2"/>
        <v>Sion</v>
      </c>
    </row>
    <row r="37" spans="1:21" ht="18.899999999999999" customHeight="1">
      <c r="A37" s="24" t="str">
        <f>'Page 9'!$A$39</f>
        <v>Neuchâtel</v>
      </c>
      <c r="B37" s="351">
        <v>3200</v>
      </c>
      <c r="C37" s="351">
        <v>500</v>
      </c>
      <c r="D37" s="351">
        <v>272</v>
      </c>
      <c r="E37" s="350">
        <f t="shared" si="0"/>
        <v>772</v>
      </c>
      <c r="F37" s="350"/>
      <c r="G37" s="351">
        <v>6800</v>
      </c>
      <c r="H37" s="351">
        <v>680</v>
      </c>
      <c r="I37" s="351">
        <v>578</v>
      </c>
      <c r="J37" s="350">
        <f t="shared" si="1"/>
        <v>1258</v>
      </c>
      <c r="K37" s="350"/>
      <c r="L37" s="350">
        <v>10100</v>
      </c>
      <c r="M37" s="350">
        <v>1010</v>
      </c>
      <c r="N37" s="350">
        <v>858</v>
      </c>
      <c r="O37" s="350">
        <v>1868</v>
      </c>
      <c r="P37" s="350">
        <v>0</v>
      </c>
      <c r="Q37" s="350">
        <v>13500</v>
      </c>
      <c r="R37" s="350">
        <v>1350</v>
      </c>
      <c r="S37" s="350">
        <v>1147</v>
      </c>
      <c r="T37" s="350">
        <v>2497</v>
      </c>
      <c r="U37" s="455" t="str">
        <f t="shared" si="2"/>
        <v>Neuchâtel</v>
      </c>
    </row>
    <row r="38" spans="1:21" ht="18.899999999999999" customHeight="1">
      <c r="A38" s="24" t="s">
        <v>134</v>
      </c>
      <c r="B38" s="351">
        <v>3000</v>
      </c>
      <c r="C38" s="351">
        <v>781.94999999999993</v>
      </c>
      <c r="D38" s="351">
        <v>255</v>
      </c>
      <c r="E38" s="350">
        <f t="shared" si="0"/>
        <v>1036.9499999999998</v>
      </c>
      <c r="F38" s="350"/>
      <c r="G38" s="351">
        <v>6000</v>
      </c>
      <c r="H38" s="351">
        <v>1482.75</v>
      </c>
      <c r="I38" s="351">
        <v>510</v>
      </c>
      <c r="J38" s="350">
        <f t="shared" si="1"/>
        <v>1992.75</v>
      </c>
      <c r="K38" s="350"/>
      <c r="L38" s="350">
        <v>9100</v>
      </c>
      <c r="M38" s="350">
        <v>2206.9</v>
      </c>
      <c r="N38" s="350">
        <v>773.5</v>
      </c>
      <c r="O38" s="350">
        <v>2980.4</v>
      </c>
      <c r="P38" s="350">
        <v>0</v>
      </c>
      <c r="Q38" s="350">
        <v>12100</v>
      </c>
      <c r="R38" s="350">
        <v>2907.7</v>
      </c>
      <c r="S38" s="350">
        <v>1028.5</v>
      </c>
      <c r="T38" s="350">
        <v>3936.2</v>
      </c>
      <c r="U38" s="455" t="str">
        <f t="shared" si="2"/>
        <v>Geneva 4)</v>
      </c>
    </row>
    <row r="39" spans="1:21" ht="18.899999999999999" customHeight="1">
      <c r="A39" s="24" t="str">
        <f>'Page 9'!$A$41</f>
        <v>Delémont</v>
      </c>
      <c r="B39" s="351">
        <v>2800</v>
      </c>
      <c r="C39" s="351">
        <v>864.45</v>
      </c>
      <c r="D39" s="351">
        <v>238</v>
      </c>
      <c r="E39" s="350">
        <f t="shared" si="0"/>
        <v>1102.45</v>
      </c>
      <c r="F39" s="350"/>
      <c r="G39" s="351">
        <v>6000</v>
      </c>
      <c r="H39" s="351">
        <v>1425.4999999999998</v>
      </c>
      <c r="I39" s="351">
        <v>510</v>
      </c>
      <c r="J39" s="350">
        <f t="shared" si="1"/>
        <v>1935.4999999999998</v>
      </c>
      <c r="K39" s="350"/>
      <c r="L39" s="350">
        <v>9200</v>
      </c>
      <c r="M39" s="350">
        <v>1986.55</v>
      </c>
      <c r="N39" s="350">
        <v>782</v>
      </c>
      <c r="O39" s="350">
        <v>2768.55</v>
      </c>
      <c r="P39" s="350">
        <v>0</v>
      </c>
      <c r="Q39" s="350">
        <v>12300</v>
      </c>
      <c r="R39" s="350">
        <v>2530.0500000000002</v>
      </c>
      <c r="S39" s="350">
        <v>1045.5</v>
      </c>
      <c r="T39" s="350">
        <v>3575.55</v>
      </c>
      <c r="U39" s="455" t="str">
        <f t="shared" si="2"/>
        <v>Delémont</v>
      </c>
    </row>
    <row r="40" spans="1:21" ht="18.899999999999999" customHeight="1">
      <c r="A40" s="234"/>
      <c r="B40" s="235"/>
      <c r="C40" s="235"/>
      <c r="D40" s="235"/>
      <c r="E40" s="235"/>
      <c r="F40" s="235"/>
      <c r="G40" s="235"/>
      <c r="H40" s="235"/>
      <c r="I40" s="235"/>
      <c r="J40" s="235"/>
      <c r="K40" s="235"/>
      <c r="L40" s="350"/>
      <c r="M40" s="350"/>
      <c r="N40" s="350"/>
      <c r="O40" s="350"/>
      <c r="P40" s="350"/>
      <c r="Q40" s="350"/>
      <c r="R40" s="350"/>
      <c r="S40" s="350"/>
      <c r="T40" s="350"/>
      <c r="U40" s="261"/>
    </row>
    <row r="41" spans="1:21" ht="18.899999999999999" customHeight="1">
      <c r="A41" s="236"/>
      <c r="B41" s="987" t="s">
        <v>126</v>
      </c>
      <c r="C41" s="988"/>
      <c r="D41" s="988"/>
      <c r="E41" s="989"/>
      <c r="F41" s="256"/>
      <c r="G41" s="987" t="s">
        <v>127</v>
      </c>
      <c r="H41" s="988"/>
      <c r="I41" s="988"/>
      <c r="J41" s="989"/>
      <c r="K41" s="256"/>
      <c r="L41" s="987" t="s">
        <v>128</v>
      </c>
      <c r="M41" s="988"/>
      <c r="N41" s="988"/>
      <c r="O41" s="989"/>
      <c r="P41" s="256"/>
      <c r="Q41" s="987" t="s">
        <v>129</v>
      </c>
      <c r="R41" s="988"/>
      <c r="S41" s="988"/>
      <c r="T41" s="989"/>
      <c r="U41" s="261"/>
    </row>
    <row r="42" spans="1:21" ht="18.899999999999999" customHeight="1">
      <c r="A42" s="24" t="str">
        <f>'Page 9'!$A$16</f>
        <v>Zurich</v>
      </c>
      <c r="B42" s="350">
        <v>15600</v>
      </c>
      <c r="C42" s="350">
        <v>3030</v>
      </c>
      <c r="D42" s="350">
        <v>1326</v>
      </c>
      <c r="E42" s="350">
        <f>C42+D42</f>
        <v>4356</v>
      </c>
      <c r="F42" s="350"/>
      <c r="G42" s="350">
        <v>23500</v>
      </c>
      <c r="H42" s="350">
        <v>4477</v>
      </c>
      <c r="I42" s="350">
        <v>1997</v>
      </c>
      <c r="J42" s="350">
        <f>H42+I42</f>
        <v>6474</v>
      </c>
      <c r="K42" s="350"/>
      <c r="L42" s="350">
        <v>31400</v>
      </c>
      <c r="M42" s="350">
        <v>5924</v>
      </c>
      <c r="N42" s="350">
        <v>2669</v>
      </c>
      <c r="O42" s="350">
        <v>8593</v>
      </c>
      <c r="P42" s="350">
        <v>0</v>
      </c>
      <c r="Q42" s="350">
        <v>39300</v>
      </c>
      <c r="R42" s="350">
        <v>7372</v>
      </c>
      <c r="S42" s="350">
        <v>3340</v>
      </c>
      <c r="T42" s="350">
        <v>10712</v>
      </c>
      <c r="U42" s="455" t="str">
        <f>A42</f>
        <v>Zurich</v>
      </c>
    </row>
    <row r="43" spans="1:21" s="225" customFormat="1" ht="18.899999999999999" customHeight="1">
      <c r="A43" s="24" t="str">
        <f>'Page 9'!$A$17</f>
        <v>Berne</v>
      </c>
      <c r="B43" s="351">
        <v>16800</v>
      </c>
      <c r="C43" s="351">
        <v>1752.8999999999999</v>
      </c>
      <c r="D43" s="351">
        <v>1428</v>
      </c>
      <c r="E43" s="350">
        <f t="shared" ref="E43:E67" si="3">C43+D43</f>
        <v>3180.8999999999996</v>
      </c>
      <c r="F43" s="350"/>
      <c r="G43" s="351">
        <v>24900</v>
      </c>
      <c r="H43" s="351">
        <v>2956.1000000000004</v>
      </c>
      <c r="I43" s="351">
        <v>2116.5</v>
      </c>
      <c r="J43" s="350">
        <f t="shared" ref="J43:J67" si="4">H43+I43</f>
        <v>5072.6000000000004</v>
      </c>
      <c r="K43" s="350"/>
      <c r="L43" s="350">
        <v>33000</v>
      </c>
      <c r="M43" s="350">
        <v>4159.3500000000004</v>
      </c>
      <c r="N43" s="350">
        <v>2805</v>
      </c>
      <c r="O43" s="350">
        <v>6964.35</v>
      </c>
      <c r="P43" s="350">
        <v>0</v>
      </c>
      <c r="Q43" s="350">
        <v>41100</v>
      </c>
      <c r="R43" s="350">
        <v>5362.6</v>
      </c>
      <c r="S43" s="350">
        <v>3493.5</v>
      </c>
      <c r="T43" s="350">
        <v>8856.1</v>
      </c>
      <c r="U43" s="455" t="str">
        <f t="shared" ref="U43:U67" si="5">A43</f>
        <v>Berne</v>
      </c>
    </row>
    <row r="44" spans="1:21" s="225" customFormat="1" ht="18.899999999999999" customHeight="1">
      <c r="A44" s="24" t="str">
        <f>'Page 9'!$A$18</f>
        <v>Lucerne</v>
      </c>
      <c r="B44" s="351">
        <v>17400</v>
      </c>
      <c r="C44" s="351">
        <v>1150.6999999999998</v>
      </c>
      <c r="D44" s="351">
        <v>1479</v>
      </c>
      <c r="E44" s="350">
        <f t="shared" si="3"/>
        <v>2629.7</v>
      </c>
      <c r="F44" s="350"/>
      <c r="G44" s="351">
        <v>26100</v>
      </c>
      <c r="H44" s="351">
        <v>1633.55</v>
      </c>
      <c r="I44" s="351">
        <v>2218.5</v>
      </c>
      <c r="J44" s="350">
        <f t="shared" si="4"/>
        <v>3852.05</v>
      </c>
      <c r="K44" s="350"/>
      <c r="L44" s="350">
        <v>34900</v>
      </c>
      <c r="M44" s="350">
        <v>2121.9499999999998</v>
      </c>
      <c r="N44" s="350">
        <v>2966.5</v>
      </c>
      <c r="O44" s="350">
        <v>5088.45</v>
      </c>
      <c r="P44" s="350">
        <v>0</v>
      </c>
      <c r="Q44" s="350">
        <v>43700</v>
      </c>
      <c r="R44" s="350">
        <v>2610.35</v>
      </c>
      <c r="S44" s="350">
        <v>3714.5</v>
      </c>
      <c r="T44" s="350">
        <v>6324.85</v>
      </c>
      <c r="U44" s="455" t="str">
        <f t="shared" si="5"/>
        <v>Lucerne</v>
      </c>
    </row>
    <row r="45" spans="1:21" s="225" customFormat="1" ht="18.899999999999999" customHeight="1">
      <c r="A45" s="24" t="str">
        <f>'Page 9'!$A$19</f>
        <v>Altdorf</v>
      </c>
      <c r="B45" s="351">
        <v>17000</v>
      </c>
      <c r="C45" s="351">
        <v>1559.4892</v>
      </c>
      <c r="D45" s="351">
        <v>1445</v>
      </c>
      <c r="E45" s="350">
        <f t="shared" si="3"/>
        <v>3004.4892</v>
      </c>
      <c r="F45" s="350"/>
      <c r="G45" s="351">
        <v>25500</v>
      </c>
      <c r="H45" s="351">
        <v>2338.7487999999998</v>
      </c>
      <c r="I45" s="351">
        <v>2167.5</v>
      </c>
      <c r="J45" s="350">
        <f t="shared" si="4"/>
        <v>4506.2487999999994</v>
      </c>
      <c r="K45" s="350"/>
      <c r="L45" s="350">
        <v>34000</v>
      </c>
      <c r="M45" s="350">
        <v>3118.0083999999997</v>
      </c>
      <c r="N45" s="350">
        <v>2890</v>
      </c>
      <c r="O45" s="350">
        <v>6008.0083999999997</v>
      </c>
      <c r="P45" s="350">
        <v>0</v>
      </c>
      <c r="Q45" s="350">
        <v>42500</v>
      </c>
      <c r="R45" s="350">
        <v>3897.2679999999996</v>
      </c>
      <c r="S45" s="350">
        <v>3612.5</v>
      </c>
      <c r="T45" s="350">
        <v>7509.768</v>
      </c>
      <c r="U45" s="455" t="str">
        <f t="shared" si="5"/>
        <v>Altdorf</v>
      </c>
    </row>
    <row r="46" spans="1:21" s="225" customFormat="1" ht="18.899999999999999" customHeight="1">
      <c r="A46" s="24" t="str">
        <f>'Page 9'!$A$20</f>
        <v>Schwyz</v>
      </c>
      <c r="B46" s="351">
        <v>17000</v>
      </c>
      <c r="C46" s="351">
        <v>1618.45</v>
      </c>
      <c r="D46" s="351">
        <v>1445</v>
      </c>
      <c r="E46" s="350">
        <f t="shared" si="3"/>
        <v>3063.45</v>
      </c>
      <c r="F46" s="350"/>
      <c r="G46" s="351">
        <v>25400</v>
      </c>
      <c r="H46" s="351">
        <v>2418.1999999999998</v>
      </c>
      <c r="I46" s="351">
        <v>2159</v>
      </c>
      <c r="J46" s="350">
        <f t="shared" si="4"/>
        <v>4577.2</v>
      </c>
      <c r="K46" s="350"/>
      <c r="L46" s="350">
        <v>33900</v>
      </c>
      <c r="M46" s="350">
        <v>3227.4</v>
      </c>
      <c r="N46" s="350">
        <v>2881.5</v>
      </c>
      <c r="O46" s="350">
        <v>6108.9</v>
      </c>
      <c r="P46" s="350">
        <v>0</v>
      </c>
      <c r="Q46" s="350">
        <v>42400</v>
      </c>
      <c r="R46" s="350">
        <v>4036.65</v>
      </c>
      <c r="S46" s="350">
        <v>3604</v>
      </c>
      <c r="T46" s="350">
        <v>7640.65</v>
      </c>
      <c r="U46" s="455" t="str">
        <f t="shared" si="5"/>
        <v>Schwyz</v>
      </c>
    </row>
    <row r="47" spans="1:21" s="225" customFormat="1" ht="18.899999999999999" customHeight="1">
      <c r="A47" s="24" t="str">
        <f>'Page 9'!$A$21</f>
        <v>Sarnen</v>
      </c>
      <c r="B47" s="351">
        <v>17300</v>
      </c>
      <c r="C47" s="351">
        <v>1255.3</v>
      </c>
      <c r="D47" s="351">
        <v>1471</v>
      </c>
      <c r="E47" s="350">
        <f t="shared" si="3"/>
        <v>2726.3</v>
      </c>
      <c r="F47" s="350"/>
      <c r="G47" s="351">
        <v>26000</v>
      </c>
      <c r="H47" s="351">
        <v>1786</v>
      </c>
      <c r="I47" s="351">
        <v>2210</v>
      </c>
      <c r="J47" s="350">
        <f t="shared" si="4"/>
        <v>3996</v>
      </c>
      <c r="K47" s="350"/>
      <c r="L47" s="350">
        <v>34730</v>
      </c>
      <c r="M47" s="350">
        <v>2319</v>
      </c>
      <c r="N47" s="350">
        <v>2952</v>
      </c>
      <c r="O47" s="350">
        <v>5271</v>
      </c>
      <c r="P47" s="350">
        <v>0</v>
      </c>
      <c r="Q47" s="350">
        <v>43455</v>
      </c>
      <c r="R47" s="350">
        <v>2851</v>
      </c>
      <c r="S47" s="350">
        <v>3694</v>
      </c>
      <c r="T47" s="350">
        <v>6545</v>
      </c>
      <c r="U47" s="455" t="str">
        <f t="shared" si="5"/>
        <v>Sarnen</v>
      </c>
    </row>
    <row r="48" spans="1:21" s="225" customFormat="1" ht="18.899999999999999" customHeight="1">
      <c r="A48" s="24" t="str">
        <f>'Page 9'!$A$22</f>
        <v>Stans</v>
      </c>
      <c r="B48" s="351">
        <v>17458</v>
      </c>
      <c r="C48" s="351">
        <v>1057</v>
      </c>
      <c r="D48" s="351">
        <v>1484</v>
      </c>
      <c r="E48" s="350">
        <f t="shared" si="3"/>
        <v>2541</v>
      </c>
      <c r="F48" s="350"/>
      <c r="G48" s="351">
        <v>26192</v>
      </c>
      <c r="H48" s="351">
        <v>1582</v>
      </c>
      <c r="I48" s="351">
        <v>2226</v>
      </c>
      <c r="J48" s="350">
        <f t="shared" si="4"/>
        <v>3808</v>
      </c>
      <c r="K48" s="350"/>
      <c r="L48" s="350">
        <v>34925</v>
      </c>
      <c r="M48" s="350">
        <v>2106</v>
      </c>
      <c r="N48" s="350">
        <v>2969</v>
      </c>
      <c r="O48" s="350">
        <v>5075</v>
      </c>
      <c r="P48" s="350">
        <v>0</v>
      </c>
      <c r="Q48" s="350">
        <v>43659</v>
      </c>
      <c r="R48" s="350">
        <v>2630</v>
      </c>
      <c r="S48" s="350">
        <v>3711</v>
      </c>
      <c r="T48" s="350">
        <v>6341</v>
      </c>
      <c r="U48" s="455" t="str">
        <f t="shared" si="5"/>
        <v>Stans</v>
      </c>
    </row>
    <row r="49" spans="1:21" s="225" customFormat="1" ht="18.899999999999999" customHeight="1">
      <c r="A49" s="24" t="str">
        <f>'Page 9'!$A$23</f>
        <v>Glarus</v>
      </c>
      <c r="B49" s="351">
        <v>16700</v>
      </c>
      <c r="C49" s="351">
        <v>1943</v>
      </c>
      <c r="D49" s="351">
        <v>1419</v>
      </c>
      <c r="E49" s="350">
        <f t="shared" si="3"/>
        <v>3362</v>
      </c>
      <c r="F49" s="350"/>
      <c r="G49" s="351">
        <v>25100</v>
      </c>
      <c r="H49" s="351">
        <v>2793</v>
      </c>
      <c r="I49" s="351">
        <v>2133</v>
      </c>
      <c r="J49" s="350">
        <f t="shared" si="4"/>
        <v>4926</v>
      </c>
      <c r="K49" s="350"/>
      <c r="L49" s="350">
        <v>33500</v>
      </c>
      <c r="M49" s="350">
        <v>3642</v>
      </c>
      <c r="N49" s="350">
        <v>2847</v>
      </c>
      <c r="O49" s="350">
        <v>6489</v>
      </c>
      <c r="P49" s="350">
        <v>0</v>
      </c>
      <c r="Q49" s="350">
        <v>41900</v>
      </c>
      <c r="R49" s="350">
        <v>4492</v>
      </c>
      <c r="S49" s="350">
        <v>3561</v>
      </c>
      <c r="T49" s="350">
        <v>8053</v>
      </c>
      <c r="U49" s="455" t="str">
        <f t="shared" si="5"/>
        <v>Glarus</v>
      </c>
    </row>
    <row r="50" spans="1:21" s="225" customFormat="1" ht="18.899999999999999" customHeight="1">
      <c r="A50" s="24" t="str">
        <f>'Page 9'!$A$24</f>
        <v>Zug</v>
      </c>
      <c r="B50" s="351">
        <v>17600</v>
      </c>
      <c r="C50" s="351">
        <v>865</v>
      </c>
      <c r="D50" s="351">
        <v>1496</v>
      </c>
      <c r="E50" s="350">
        <f t="shared" si="3"/>
        <v>2361</v>
      </c>
      <c r="F50" s="350"/>
      <c r="G50" s="351">
        <v>26500</v>
      </c>
      <c r="H50" s="351">
        <v>1264</v>
      </c>
      <c r="I50" s="351">
        <v>2252.5</v>
      </c>
      <c r="J50" s="350">
        <f t="shared" si="4"/>
        <v>3516.5</v>
      </c>
      <c r="K50" s="350"/>
      <c r="L50" s="350">
        <v>35300</v>
      </c>
      <c r="M50" s="350">
        <v>1659</v>
      </c>
      <c r="N50" s="350">
        <v>3000.5</v>
      </c>
      <c r="O50" s="350">
        <v>4659.5</v>
      </c>
      <c r="P50" s="350">
        <v>0</v>
      </c>
      <c r="Q50" s="350">
        <v>44200</v>
      </c>
      <c r="R50" s="350">
        <v>2059</v>
      </c>
      <c r="S50" s="350">
        <v>3757</v>
      </c>
      <c r="T50" s="350">
        <v>5816</v>
      </c>
      <c r="U50" s="455" t="str">
        <f t="shared" si="5"/>
        <v>Zug</v>
      </c>
    </row>
    <row r="51" spans="1:21" s="225" customFormat="1" ht="18.899999999999999" customHeight="1">
      <c r="A51" s="24" t="str">
        <f>'Page 9'!$A$25</f>
        <v>Fribourg</v>
      </c>
      <c r="B51" s="351">
        <v>16900</v>
      </c>
      <c r="C51" s="351">
        <v>1666.55</v>
      </c>
      <c r="D51" s="351">
        <v>1436.5</v>
      </c>
      <c r="E51" s="350">
        <f t="shared" si="3"/>
        <v>3103.05</v>
      </c>
      <c r="F51" s="350"/>
      <c r="G51" s="351">
        <v>25400</v>
      </c>
      <c r="H51" s="351">
        <v>2416.4500000000003</v>
      </c>
      <c r="I51" s="351">
        <v>2159</v>
      </c>
      <c r="J51" s="350">
        <f t="shared" si="4"/>
        <v>4575.4500000000007</v>
      </c>
      <c r="K51" s="350"/>
      <c r="L51" s="350">
        <v>32900</v>
      </c>
      <c r="M51" s="350">
        <v>4255.8</v>
      </c>
      <c r="N51" s="350">
        <v>2796.5</v>
      </c>
      <c r="O51" s="350">
        <v>7052.3</v>
      </c>
      <c r="P51" s="350">
        <v>0</v>
      </c>
      <c r="Q51" s="350">
        <v>40400</v>
      </c>
      <c r="R51" s="350">
        <v>6095.1500000000005</v>
      </c>
      <c r="S51" s="350">
        <v>3434</v>
      </c>
      <c r="T51" s="350">
        <v>9529.1500000000015</v>
      </c>
      <c r="U51" s="455" t="str">
        <f t="shared" si="5"/>
        <v>Fribourg</v>
      </c>
    </row>
    <row r="52" spans="1:21" s="225" customFormat="1" ht="18.899999999999999" customHeight="1">
      <c r="A52" s="24" t="str">
        <f>'Page 9'!$A$26</f>
        <v>Solothurn</v>
      </c>
      <c r="B52" s="351">
        <v>16700</v>
      </c>
      <c r="C52" s="351">
        <v>1912.15</v>
      </c>
      <c r="D52" s="351">
        <v>1419.5</v>
      </c>
      <c r="E52" s="350">
        <f t="shared" si="3"/>
        <v>3331.65</v>
      </c>
      <c r="F52" s="350"/>
      <c r="G52" s="351">
        <v>25000</v>
      </c>
      <c r="H52" s="351">
        <v>2862.5</v>
      </c>
      <c r="I52" s="351">
        <v>2125</v>
      </c>
      <c r="J52" s="350">
        <f t="shared" si="4"/>
        <v>4987.5</v>
      </c>
      <c r="K52" s="350"/>
      <c r="L52" s="350">
        <v>33400</v>
      </c>
      <c r="M52" s="350">
        <v>3824.3</v>
      </c>
      <c r="N52" s="350">
        <v>2839</v>
      </c>
      <c r="O52" s="350">
        <v>6663.3</v>
      </c>
      <c r="P52" s="350">
        <v>0</v>
      </c>
      <c r="Q52" s="350">
        <v>41700</v>
      </c>
      <c r="R52" s="350">
        <v>4774.6499999999996</v>
      </c>
      <c r="S52" s="350">
        <v>3544.5</v>
      </c>
      <c r="T52" s="350">
        <v>8319.15</v>
      </c>
      <c r="U52" s="455" t="str">
        <f t="shared" si="5"/>
        <v>Solothurn</v>
      </c>
    </row>
    <row r="53" spans="1:21" s="225" customFormat="1" ht="18.899999999999999" customHeight="1">
      <c r="A53" s="24" t="str">
        <f>'Page 9'!$A$27</f>
        <v>Basel</v>
      </c>
      <c r="B53" s="351">
        <v>15200</v>
      </c>
      <c r="C53" s="351">
        <v>3565</v>
      </c>
      <c r="D53" s="351">
        <v>1292</v>
      </c>
      <c r="E53" s="350">
        <f t="shared" si="3"/>
        <v>4857</v>
      </c>
      <c r="F53" s="350"/>
      <c r="G53" s="351">
        <v>22900</v>
      </c>
      <c r="H53" s="351">
        <v>5105</v>
      </c>
      <c r="I53" s="351">
        <v>1946.5</v>
      </c>
      <c r="J53" s="350">
        <f t="shared" si="4"/>
        <v>7051.5</v>
      </c>
      <c r="K53" s="350"/>
      <c r="L53" s="350">
        <v>30700</v>
      </c>
      <c r="M53" s="350">
        <v>6665</v>
      </c>
      <c r="N53" s="350">
        <v>2609.5</v>
      </c>
      <c r="O53" s="350">
        <v>9274.5</v>
      </c>
      <c r="P53" s="350">
        <v>0</v>
      </c>
      <c r="Q53" s="350">
        <v>38500</v>
      </c>
      <c r="R53" s="350">
        <v>8225</v>
      </c>
      <c r="S53" s="350">
        <v>3272.5</v>
      </c>
      <c r="T53" s="350">
        <v>11497.5</v>
      </c>
      <c r="U53" s="455" t="str">
        <f t="shared" si="5"/>
        <v>Basel</v>
      </c>
    </row>
    <row r="54" spans="1:21" s="225" customFormat="1" ht="18.899999999999999" customHeight="1">
      <c r="A54" s="24" t="str">
        <f>'Page 9'!$A$28</f>
        <v>Liestal</v>
      </c>
      <c r="B54" s="351">
        <v>16500</v>
      </c>
      <c r="C54" s="351">
        <v>2139.5</v>
      </c>
      <c r="D54" s="351">
        <v>1402.5</v>
      </c>
      <c r="E54" s="350">
        <f t="shared" si="3"/>
        <v>3542</v>
      </c>
      <c r="F54" s="350"/>
      <c r="G54" s="351">
        <v>24800</v>
      </c>
      <c r="H54" s="351">
        <v>3077.4</v>
      </c>
      <c r="I54" s="351">
        <v>2108</v>
      </c>
      <c r="J54" s="350">
        <f t="shared" si="4"/>
        <v>5185.3999999999996</v>
      </c>
      <c r="K54" s="350"/>
      <c r="L54" s="350">
        <v>33200</v>
      </c>
      <c r="M54" s="350">
        <v>4026.6</v>
      </c>
      <c r="N54" s="350">
        <v>2822</v>
      </c>
      <c r="O54" s="350">
        <v>6848.6</v>
      </c>
      <c r="P54" s="350">
        <v>0</v>
      </c>
      <c r="Q54" s="350">
        <v>41500</v>
      </c>
      <c r="R54" s="350">
        <v>4964.5</v>
      </c>
      <c r="S54" s="350">
        <v>3527.5</v>
      </c>
      <c r="T54" s="350">
        <v>8492</v>
      </c>
      <c r="U54" s="455" t="str">
        <f t="shared" si="5"/>
        <v>Liestal</v>
      </c>
    </row>
    <row r="55" spans="1:21" s="225" customFormat="1" ht="18.899999999999999" customHeight="1">
      <c r="A55" s="24" t="str">
        <f>'Page 9'!$A$29</f>
        <v>Schaffhausen</v>
      </c>
      <c r="B55" s="351">
        <v>16600</v>
      </c>
      <c r="C55" s="351">
        <v>1972</v>
      </c>
      <c r="D55" s="351">
        <v>1411</v>
      </c>
      <c r="E55" s="350">
        <f t="shared" si="3"/>
        <v>3383</v>
      </c>
      <c r="F55" s="350"/>
      <c r="G55" s="351">
        <v>25000</v>
      </c>
      <c r="H55" s="351">
        <v>2862</v>
      </c>
      <c r="I55" s="351">
        <v>2125</v>
      </c>
      <c r="J55" s="350">
        <f t="shared" si="4"/>
        <v>4987</v>
      </c>
      <c r="K55" s="350"/>
      <c r="L55" s="350">
        <v>33400</v>
      </c>
      <c r="M55" s="350">
        <v>3752</v>
      </c>
      <c r="N55" s="350">
        <v>2839</v>
      </c>
      <c r="O55" s="350">
        <v>6591</v>
      </c>
      <c r="P55" s="350">
        <v>0</v>
      </c>
      <c r="Q55" s="350">
        <v>41800</v>
      </c>
      <c r="R55" s="350">
        <v>4643</v>
      </c>
      <c r="S55" s="350">
        <v>3553</v>
      </c>
      <c r="T55" s="350">
        <v>8196</v>
      </c>
      <c r="U55" s="455" t="str">
        <f t="shared" si="5"/>
        <v>Schaffhausen</v>
      </c>
    </row>
    <row r="56" spans="1:21" s="225" customFormat="1" ht="18.899999999999999" customHeight="1">
      <c r="A56" s="24" t="str">
        <f>'Page 9'!$A$30</f>
        <v>Herisau</v>
      </c>
      <c r="B56" s="351">
        <v>16600</v>
      </c>
      <c r="C56" s="351">
        <v>1979</v>
      </c>
      <c r="D56" s="351">
        <v>1411</v>
      </c>
      <c r="E56" s="350">
        <f t="shared" si="3"/>
        <v>3390</v>
      </c>
      <c r="F56" s="350"/>
      <c r="G56" s="351">
        <v>25300</v>
      </c>
      <c r="H56" s="351">
        <v>2544.5</v>
      </c>
      <c r="I56" s="351">
        <v>2150.5</v>
      </c>
      <c r="J56" s="350">
        <f t="shared" si="4"/>
        <v>4695</v>
      </c>
      <c r="K56" s="350"/>
      <c r="L56" s="350">
        <v>34000</v>
      </c>
      <c r="M56" s="350">
        <v>3110</v>
      </c>
      <c r="N56" s="350">
        <v>2890</v>
      </c>
      <c r="O56" s="350">
        <v>6000</v>
      </c>
      <c r="P56" s="350">
        <v>0</v>
      </c>
      <c r="Q56" s="350">
        <v>42700</v>
      </c>
      <c r="R56" s="350">
        <v>3675.5</v>
      </c>
      <c r="S56" s="350">
        <v>3629.5</v>
      </c>
      <c r="T56" s="350">
        <v>7305</v>
      </c>
      <c r="U56" s="455" t="str">
        <f t="shared" si="5"/>
        <v>Herisau</v>
      </c>
    </row>
    <row r="57" spans="1:21" s="225" customFormat="1" ht="18.899999999999999" customHeight="1">
      <c r="A57" s="24" t="str">
        <f>'Page 9'!$A$31</f>
        <v>Appenzell</v>
      </c>
      <c r="B57" s="351">
        <v>17200</v>
      </c>
      <c r="C57" s="351">
        <v>1376</v>
      </c>
      <c r="D57" s="351">
        <v>1462</v>
      </c>
      <c r="E57" s="350">
        <f t="shared" si="3"/>
        <v>2838</v>
      </c>
      <c r="F57" s="350"/>
      <c r="G57" s="351">
        <v>25800</v>
      </c>
      <c r="H57" s="351">
        <v>2064</v>
      </c>
      <c r="I57" s="351">
        <v>2193</v>
      </c>
      <c r="J57" s="350">
        <f t="shared" si="4"/>
        <v>4257</v>
      </c>
      <c r="K57" s="350"/>
      <c r="L57" s="350">
        <v>34300</v>
      </c>
      <c r="M57" s="350">
        <v>2744</v>
      </c>
      <c r="N57" s="350">
        <v>2915.5</v>
      </c>
      <c r="O57" s="350">
        <v>5659.5</v>
      </c>
      <c r="P57" s="350">
        <v>0</v>
      </c>
      <c r="Q57" s="350">
        <v>42900</v>
      </c>
      <c r="R57" s="350">
        <v>3432</v>
      </c>
      <c r="S57" s="350">
        <v>3646.5</v>
      </c>
      <c r="T57" s="350">
        <v>7078.5</v>
      </c>
      <c r="U57" s="455" t="str">
        <f t="shared" si="5"/>
        <v>Appenzell</v>
      </c>
    </row>
    <row r="58" spans="1:21" s="225" customFormat="1" ht="18.899999999999999" customHeight="1">
      <c r="A58" s="24" t="str">
        <f>'Page 9'!$A$32</f>
        <v>St. Gall</v>
      </c>
      <c r="B58" s="351">
        <v>16500</v>
      </c>
      <c r="C58" s="351">
        <v>2073</v>
      </c>
      <c r="D58" s="351">
        <v>1402.5</v>
      </c>
      <c r="E58" s="350">
        <f t="shared" si="3"/>
        <v>3475.5</v>
      </c>
      <c r="F58" s="350"/>
      <c r="G58" s="351">
        <v>24800</v>
      </c>
      <c r="H58" s="351">
        <v>3116</v>
      </c>
      <c r="I58" s="351">
        <v>2108</v>
      </c>
      <c r="J58" s="350">
        <f t="shared" si="4"/>
        <v>5224</v>
      </c>
      <c r="K58" s="350"/>
      <c r="L58" s="350">
        <v>33000</v>
      </c>
      <c r="M58" s="350">
        <v>4146</v>
      </c>
      <c r="N58" s="350">
        <v>2805</v>
      </c>
      <c r="O58" s="350">
        <v>6951</v>
      </c>
      <c r="P58" s="350">
        <v>0</v>
      </c>
      <c r="Q58" s="350">
        <v>41300</v>
      </c>
      <c r="R58" s="350">
        <v>5188</v>
      </c>
      <c r="S58" s="350">
        <v>3510.5</v>
      </c>
      <c r="T58" s="350">
        <v>8698.5</v>
      </c>
      <c r="U58" s="455" t="str">
        <f t="shared" si="5"/>
        <v>St. Gall</v>
      </c>
    </row>
    <row r="59" spans="1:21" s="225" customFormat="1" ht="18.899999999999999" customHeight="1">
      <c r="A59" s="24" t="str">
        <f>'Page 9'!$A$33</f>
        <v>Chur</v>
      </c>
      <c r="B59" s="351">
        <v>16300</v>
      </c>
      <c r="C59" s="351">
        <v>2361</v>
      </c>
      <c r="D59" s="351">
        <v>1386</v>
      </c>
      <c r="E59" s="350">
        <f t="shared" si="3"/>
        <v>3747</v>
      </c>
      <c r="F59" s="350"/>
      <c r="G59" s="351">
        <v>24600</v>
      </c>
      <c r="H59" s="351">
        <v>3316</v>
      </c>
      <c r="I59" s="351">
        <v>2091</v>
      </c>
      <c r="J59" s="350">
        <f t="shared" si="4"/>
        <v>5407</v>
      </c>
      <c r="K59" s="350"/>
      <c r="L59" s="350">
        <v>32900</v>
      </c>
      <c r="M59" s="350">
        <v>4274</v>
      </c>
      <c r="N59" s="350">
        <v>2797</v>
      </c>
      <c r="O59" s="350">
        <v>7071</v>
      </c>
      <c r="P59" s="350">
        <v>0</v>
      </c>
      <c r="Q59" s="350">
        <v>41200</v>
      </c>
      <c r="R59" s="350">
        <v>5229</v>
      </c>
      <c r="S59" s="350">
        <v>3502</v>
      </c>
      <c r="T59" s="350">
        <v>8731</v>
      </c>
      <c r="U59" s="455" t="str">
        <f t="shared" si="5"/>
        <v>Chur</v>
      </c>
    </row>
    <row r="60" spans="1:21" s="225" customFormat="1" ht="18.899999999999999" customHeight="1">
      <c r="A60" s="24" t="str">
        <f>'Page 9'!$A$34</f>
        <v>Aarau</v>
      </c>
      <c r="B60" s="351">
        <v>16979</v>
      </c>
      <c r="C60" s="351">
        <v>1578.2</v>
      </c>
      <c r="D60" s="351">
        <v>1443</v>
      </c>
      <c r="E60" s="350">
        <f t="shared" si="3"/>
        <v>3021.2</v>
      </c>
      <c r="F60" s="350"/>
      <c r="G60" s="351">
        <v>25468</v>
      </c>
      <c r="H60" s="351">
        <v>2367.3000000000002</v>
      </c>
      <c r="I60" s="351">
        <v>2165</v>
      </c>
      <c r="J60" s="350">
        <f t="shared" si="4"/>
        <v>4532.3</v>
      </c>
      <c r="K60" s="350"/>
      <c r="L60" s="350">
        <v>33958</v>
      </c>
      <c r="M60" s="350">
        <v>3156.4</v>
      </c>
      <c r="N60" s="350">
        <v>2886</v>
      </c>
      <c r="O60" s="350">
        <v>6042.4</v>
      </c>
      <c r="P60" s="350">
        <v>0</v>
      </c>
      <c r="Q60" s="350">
        <v>42447</v>
      </c>
      <c r="R60" s="350">
        <v>3945.4</v>
      </c>
      <c r="S60" s="350">
        <v>3608</v>
      </c>
      <c r="T60" s="350">
        <v>7553.4</v>
      </c>
      <c r="U60" s="455" t="str">
        <f t="shared" si="5"/>
        <v>Aarau</v>
      </c>
    </row>
    <row r="61" spans="1:21" s="225" customFormat="1" ht="18.899999999999999" customHeight="1">
      <c r="A61" s="24" t="str">
        <f>'Page 9'!$A$35</f>
        <v>Frauenfeld</v>
      </c>
      <c r="B61" s="351">
        <v>16714</v>
      </c>
      <c r="C61" s="351">
        <v>1865.3</v>
      </c>
      <c r="D61" s="351">
        <v>1420.6999999999998</v>
      </c>
      <c r="E61" s="350">
        <f>C61+D61</f>
        <v>3286</v>
      </c>
      <c r="F61" s="350"/>
      <c r="G61" s="351">
        <v>25071.05</v>
      </c>
      <c r="H61" s="351">
        <v>2797.9500000000003</v>
      </c>
      <c r="I61" s="351">
        <v>2131.0499999999997</v>
      </c>
      <c r="J61" s="350">
        <f t="shared" si="4"/>
        <v>4929</v>
      </c>
      <c r="K61" s="350"/>
      <c r="L61" s="350">
        <v>33428.049999999996</v>
      </c>
      <c r="M61" s="350">
        <v>3730.55</v>
      </c>
      <c r="N61" s="350">
        <v>2841.3999999999996</v>
      </c>
      <c r="O61" s="350">
        <v>6571.95</v>
      </c>
      <c r="P61" s="350">
        <v>0</v>
      </c>
      <c r="Q61" s="350">
        <v>41785.050000000003</v>
      </c>
      <c r="R61" s="350">
        <v>4663.2</v>
      </c>
      <c r="S61" s="350">
        <v>3551.75</v>
      </c>
      <c r="T61" s="350">
        <v>8214.9500000000007</v>
      </c>
      <c r="U61" s="455" t="str">
        <f t="shared" si="5"/>
        <v>Frauenfeld</v>
      </c>
    </row>
    <row r="62" spans="1:21" s="225" customFormat="1" ht="18.899999999999999" customHeight="1">
      <c r="A62" s="24" t="str">
        <f>'Page 9'!$A$36</f>
        <v>Bellinzona</v>
      </c>
      <c r="B62" s="351">
        <v>15600</v>
      </c>
      <c r="C62" s="351">
        <v>3030.2999999999997</v>
      </c>
      <c r="D62" s="351">
        <v>1326</v>
      </c>
      <c r="E62" s="350">
        <f t="shared" si="3"/>
        <v>4356.2999999999993</v>
      </c>
      <c r="F62" s="350"/>
      <c r="G62" s="351">
        <v>23600</v>
      </c>
      <c r="H62" s="351">
        <v>4434.3</v>
      </c>
      <c r="I62" s="351">
        <v>2006</v>
      </c>
      <c r="J62" s="350">
        <f t="shared" si="4"/>
        <v>6440.3</v>
      </c>
      <c r="K62" s="350"/>
      <c r="L62" s="350">
        <v>31500</v>
      </c>
      <c r="M62" s="350">
        <v>5820.75</v>
      </c>
      <c r="N62" s="350">
        <v>2677.5</v>
      </c>
      <c r="O62" s="350">
        <v>8498.25</v>
      </c>
      <c r="P62" s="350">
        <v>0</v>
      </c>
      <c r="Q62" s="350">
        <v>39400</v>
      </c>
      <c r="R62" s="350">
        <v>7207.2000000000007</v>
      </c>
      <c r="S62" s="350">
        <v>3349</v>
      </c>
      <c r="T62" s="350">
        <v>10556.2</v>
      </c>
      <c r="U62" s="455" t="str">
        <f t="shared" si="5"/>
        <v>Bellinzona</v>
      </c>
    </row>
    <row r="63" spans="1:21" s="225" customFormat="1" ht="18.899999999999999" customHeight="1">
      <c r="A63" s="24" t="str">
        <f>'Page 9'!$A$37</f>
        <v>Lausanne</v>
      </c>
      <c r="B63" s="351">
        <v>15600</v>
      </c>
      <c r="C63" s="351">
        <v>3096.21</v>
      </c>
      <c r="D63" s="351">
        <v>1326</v>
      </c>
      <c r="E63" s="350">
        <f t="shared" si="3"/>
        <v>4422.21</v>
      </c>
      <c r="F63" s="350"/>
      <c r="G63" s="351">
        <v>23400</v>
      </c>
      <c r="H63" s="351">
        <v>4644.3150000000005</v>
      </c>
      <c r="I63" s="351">
        <v>1989</v>
      </c>
      <c r="J63" s="350">
        <f t="shared" si="4"/>
        <v>6633.3150000000005</v>
      </c>
      <c r="K63" s="350"/>
      <c r="L63" s="350">
        <v>31200</v>
      </c>
      <c r="M63" s="350">
        <v>6192.42</v>
      </c>
      <c r="N63" s="350">
        <v>2652</v>
      </c>
      <c r="O63" s="350">
        <v>8844.42</v>
      </c>
      <c r="P63" s="350">
        <v>0</v>
      </c>
      <c r="Q63" s="350">
        <v>39000</v>
      </c>
      <c r="R63" s="350">
        <v>7740.5250000000005</v>
      </c>
      <c r="S63" s="350">
        <v>3315</v>
      </c>
      <c r="T63" s="350">
        <v>11055.525000000001</v>
      </c>
      <c r="U63" s="455" t="str">
        <f t="shared" si="5"/>
        <v>Lausanne</v>
      </c>
    </row>
    <row r="64" spans="1:21" s="225" customFormat="1" ht="18.899999999999999" customHeight="1">
      <c r="A64" s="24" t="str">
        <f>'Page 9'!$A$38</f>
        <v>Sion</v>
      </c>
      <c r="B64" s="351">
        <v>17200</v>
      </c>
      <c r="C64" s="351">
        <v>1350.5</v>
      </c>
      <c r="D64" s="351">
        <v>1462</v>
      </c>
      <c r="E64" s="350">
        <f t="shared" si="3"/>
        <v>2812.5</v>
      </c>
      <c r="F64" s="350"/>
      <c r="G64" s="351">
        <v>25900</v>
      </c>
      <c r="H64" s="351">
        <v>1880.3</v>
      </c>
      <c r="I64" s="351">
        <v>2201.5</v>
      </c>
      <c r="J64" s="350">
        <f t="shared" si="4"/>
        <v>4081.8</v>
      </c>
      <c r="K64" s="350"/>
      <c r="L64" s="350">
        <v>34600</v>
      </c>
      <c r="M64" s="350">
        <v>2410.15</v>
      </c>
      <c r="N64" s="350">
        <v>2941</v>
      </c>
      <c r="O64" s="350">
        <v>5351.15</v>
      </c>
      <c r="P64" s="350">
        <v>0</v>
      </c>
      <c r="Q64" s="350">
        <v>43400</v>
      </c>
      <c r="R64" s="350">
        <v>2946.05</v>
      </c>
      <c r="S64" s="350">
        <v>3689</v>
      </c>
      <c r="T64" s="350">
        <v>6635.05</v>
      </c>
      <c r="U64" s="455" t="str">
        <f t="shared" si="5"/>
        <v>Sion</v>
      </c>
    </row>
    <row r="65" spans="1:218" s="225" customFormat="1" ht="18.899999999999999" customHeight="1">
      <c r="A65" s="24" t="str">
        <f>'Page 9'!$A$39</f>
        <v>Neuchâtel</v>
      </c>
      <c r="B65" s="351">
        <v>16900</v>
      </c>
      <c r="C65" s="351">
        <v>1690</v>
      </c>
      <c r="D65" s="351">
        <v>1436</v>
      </c>
      <c r="E65" s="350">
        <f t="shared" si="3"/>
        <v>3126</v>
      </c>
      <c r="F65" s="350"/>
      <c r="G65" s="351">
        <v>25300</v>
      </c>
      <c r="H65" s="351">
        <v>2530</v>
      </c>
      <c r="I65" s="351">
        <v>2150</v>
      </c>
      <c r="J65" s="350">
        <f t="shared" si="4"/>
        <v>4680</v>
      </c>
      <c r="K65" s="350"/>
      <c r="L65" s="350">
        <v>33800</v>
      </c>
      <c r="M65" s="350">
        <v>3380</v>
      </c>
      <c r="N65" s="350">
        <v>2873</v>
      </c>
      <c r="O65" s="350">
        <v>6253</v>
      </c>
      <c r="P65" s="350">
        <v>0</v>
      </c>
      <c r="Q65" s="350">
        <v>42200</v>
      </c>
      <c r="R65" s="350">
        <v>4220</v>
      </c>
      <c r="S65" s="350">
        <v>3587</v>
      </c>
      <c r="T65" s="350">
        <v>7807</v>
      </c>
      <c r="U65" s="455" t="str">
        <f t="shared" si="5"/>
        <v>Neuchâtel</v>
      </c>
    </row>
    <row r="66" spans="1:218" s="225" customFormat="1" ht="18.899999999999999" customHeight="1">
      <c r="A66" s="24" t="s">
        <v>134</v>
      </c>
      <c r="B66" s="350">
        <v>15100</v>
      </c>
      <c r="C66" s="351">
        <v>3608.5000000000005</v>
      </c>
      <c r="D66" s="351">
        <v>1283.5</v>
      </c>
      <c r="E66" s="350">
        <f t="shared" si="3"/>
        <v>4892</v>
      </c>
      <c r="F66" s="350"/>
      <c r="G66" s="350">
        <v>22700</v>
      </c>
      <c r="H66" s="351">
        <v>5383.9</v>
      </c>
      <c r="I66" s="351">
        <v>1929.5</v>
      </c>
      <c r="J66" s="350">
        <f t="shared" si="4"/>
        <v>7313.4</v>
      </c>
      <c r="K66" s="350"/>
      <c r="L66" s="350">
        <v>30300</v>
      </c>
      <c r="M66" s="350">
        <v>7159.1999999999989</v>
      </c>
      <c r="N66" s="350">
        <v>2575.5</v>
      </c>
      <c r="O66" s="350">
        <v>9734.6999999999989</v>
      </c>
      <c r="P66" s="350">
        <v>0</v>
      </c>
      <c r="Q66" s="350">
        <v>37900</v>
      </c>
      <c r="R66" s="350">
        <v>8934.6</v>
      </c>
      <c r="S66" s="350">
        <v>3221.5</v>
      </c>
      <c r="T66" s="350">
        <v>12156.1</v>
      </c>
      <c r="U66" s="455" t="str">
        <f t="shared" si="5"/>
        <v>Geneva 4)</v>
      </c>
    </row>
    <row r="67" spans="1:218" s="225" customFormat="1" ht="18.899999999999999" customHeight="1">
      <c r="A67" s="24" t="str">
        <f>'Page 9'!$A$41</f>
        <v>Delémont</v>
      </c>
      <c r="B67" s="351">
        <v>15500</v>
      </c>
      <c r="C67" s="351">
        <v>3091.1000000000004</v>
      </c>
      <c r="D67" s="351">
        <v>1317.5</v>
      </c>
      <c r="E67" s="350">
        <f t="shared" si="3"/>
        <v>4408.6000000000004</v>
      </c>
      <c r="F67" s="350"/>
      <c r="G67" s="351">
        <v>23500</v>
      </c>
      <c r="H67" s="351">
        <v>4493.7</v>
      </c>
      <c r="I67" s="351">
        <v>1997.5</v>
      </c>
      <c r="J67" s="350">
        <f t="shared" si="4"/>
        <v>6491.2</v>
      </c>
      <c r="K67" s="350"/>
      <c r="L67" s="350">
        <v>31400</v>
      </c>
      <c r="M67" s="350">
        <v>5878.8</v>
      </c>
      <c r="N67" s="350">
        <v>2669</v>
      </c>
      <c r="O67" s="350">
        <v>8547.7999999999993</v>
      </c>
      <c r="P67" s="350">
        <v>0</v>
      </c>
      <c r="Q67" s="350">
        <v>39300</v>
      </c>
      <c r="R67" s="350">
        <v>7263.8499999999995</v>
      </c>
      <c r="S67" s="350">
        <v>3340.5</v>
      </c>
      <c r="T67" s="350">
        <v>10604.349999999999</v>
      </c>
      <c r="U67" s="455" t="str">
        <f t="shared" si="5"/>
        <v>Delémont</v>
      </c>
    </row>
    <row r="68" spans="1:218" ht="18.899999999999999" customHeight="1">
      <c r="A68" s="217"/>
      <c r="B68" s="237"/>
      <c r="C68" s="237"/>
      <c r="D68" s="237"/>
      <c r="E68" s="237"/>
      <c r="F68" s="237"/>
      <c r="G68" s="237"/>
      <c r="H68" s="237"/>
      <c r="I68" s="237"/>
      <c r="J68" s="237"/>
      <c r="K68" s="237"/>
    </row>
    <row r="69" spans="1:218" ht="18.899999999999999" customHeight="1">
      <c r="A69" s="238"/>
      <c r="B69" s="227"/>
      <c r="C69" s="227"/>
      <c r="E69" s="230"/>
      <c r="F69" s="230"/>
      <c r="G69" s="227"/>
      <c r="H69" s="227"/>
      <c r="I69" s="227"/>
      <c r="J69" s="227"/>
      <c r="K69" s="230"/>
      <c r="L69" s="228"/>
      <c r="M69" s="228"/>
      <c r="N69" s="228"/>
      <c r="O69" s="228"/>
      <c r="P69" s="228"/>
      <c r="Q69" s="228"/>
      <c r="R69" s="228"/>
      <c r="S69" s="228"/>
      <c r="T69" s="228"/>
      <c r="U69" s="228"/>
      <c r="V69" s="228"/>
      <c r="W69" s="228"/>
      <c r="X69" s="228"/>
      <c r="Y69" s="228"/>
      <c r="Z69" s="228"/>
      <c r="AA69" s="228"/>
      <c r="AB69" s="228"/>
      <c r="AC69" s="228"/>
      <c r="AD69" s="228"/>
      <c r="AE69" s="228"/>
      <c r="AF69" s="228"/>
      <c r="AG69" s="228"/>
      <c r="AH69" s="228"/>
      <c r="AI69" s="228"/>
      <c r="AJ69" s="228"/>
      <c r="AK69" s="228"/>
      <c r="AL69" s="228"/>
      <c r="AM69" s="228"/>
      <c r="AN69" s="228"/>
      <c r="AO69" s="228"/>
      <c r="AP69" s="228"/>
      <c r="AQ69" s="228"/>
      <c r="AR69" s="228"/>
      <c r="AS69" s="228"/>
      <c r="AT69" s="228"/>
      <c r="AU69" s="228"/>
      <c r="AV69" s="228"/>
      <c r="AW69" s="228"/>
      <c r="AX69" s="228"/>
      <c r="AY69" s="228"/>
      <c r="AZ69" s="228"/>
      <c r="BA69" s="228"/>
      <c r="BB69" s="228"/>
      <c r="BC69" s="228"/>
      <c r="BD69" s="228"/>
      <c r="BE69" s="228"/>
      <c r="BF69" s="228"/>
      <c r="BG69" s="228"/>
      <c r="BH69" s="228"/>
      <c r="BI69" s="228"/>
      <c r="BJ69" s="228"/>
      <c r="BK69" s="228"/>
      <c r="BL69" s="228"/>
      <c r="BM69" s="228"/>
      <c r="BN69" s="228"/>
      <c r="BO69" s="228"/>
      <c r="BP69" s="228"/>
      <c r="BQ69" s="228"/>
      <c r="BR69" s="228"/>
      <c r="BS69" s="228"/>
      <c r="BT69" s="228"/>
      <c r="BU69" s="228"/>
      <c r="BV69" s="228"/>
      <c r="BW69" s="228"/>
      <c r="BX69" s="228"/>
      <c r="BY69" s="228"/>
      <c r="BZ69" s="228"/>
      <c r="CA69" s="228"/>
      <c r="CB69" s="228"/>
      <c r="CC69" s="228"/>
      <c r="CD69" s="228"/>
      <c r="CE69" s="228"/>
      <c r="CF69" s="228"/>
      <c r="CG69" s="228"/>
      <c r="CH69" s="228"/>
      <c r="CI69" s="228"/>
      <c r="CJ69" s="228"/>
      <c r="CK69" s="228"/>
      <c r="CL69" s="228"/>
      <c r="CM69" s="228"/>
      <c r="CN69" s="228"/>
      <c r="CO69" s="228"/>
      <c r="CP69" s="228"/>
      <c r="CQ69" s="228"/>
      <c r="CR69" s="228"/>
      <c r="CS69" s="228"/>
      <c r="CT69" s="228"/>
      <c r="CU69" s="228"/>
      <c r="CV69" s="228"/>
      <c r="CW69" s="228"/>
      <c r="CX69" s="228"/>
      <c r="CY69" s="228"/>
      <c r="CZ69" s="228"/>
      <c r="DA69" s="228"/>
      <c r="DB69" s="228"/>
      <c r="DC69" s="228"/>
      <c r="DD69" s="228"/>
      <c r="DE69" s="228"/>
      <c r="DF69" s="228"/>
      <c r="DG69" s="228"/>
      <c r="DH69" s="228"/>
      <c r="DI69" s="228"/>
      <c r="DJ69" s="228"/>
      <c r="DK69" s="228"/>
      <c r="DL69" s="228"/>
      <c r="DM69" s="228"/>
      <c r="DN69" s="228"/>
      <c r="DO69" s="228"/>
      <c r="DP69" s="228"/>
      <c r="DQ69" s="228"/>
      <c r="DR69" s="228"/>
      <c r="DS69" s="228"/>
      <c r="DT69" s="228"/>
      <c r="DU69" s="228"/>
      <c r="DV69" s="228"/>
      <c r="DW69" s="228"/>
      <c r="DX69" s="228"/>
      <c r="DY69" s="228"/>
      <c r="DZ69" s="228"/>
      <c r="EA69" s="228"/>
      <c r="EB69" s="228"/>
      <c r="EC69" s="228"/>
      <c r="ED69" s="228"/>
      <c r="EE69" s="228"/>
      <c r="EF69" s="228"/>
      <c r="EG69" s="228"/>
      <c r="EH69" s="228"/>
      <c r="EI69" s="228"/>
      <c r="EJ69" s="228"/>
      <c r="EK69" s="228"/>
      <c r="EL69" s="228"/>
      <c r="EM69" s="228"/>
      <c r="EN69" s="228"/>
      <c r="EO69" s="228"/>
      <c r="EP69" s="228"/>
      <c r="EQ69" s="228"/>
      <c r="ER69" s="228"/>
      <c r="ES69" s="228"/>
      <c r="ET69" s="228"/>
      <c r="EU69" s="228"/>
      <c r="EV69" s="228"/>
      <c r="EW69" s="228"/>
      <c r="EX69" s="228"/>
      <c r="EY69" s="228"/>
      <c r="EZ69" s="228"/>
      <c r="FA69" s="228"/>
      <c r="FB69" s="228"/>
      <c r="FC69" s="228"/>
      <c r="FD69" s="228"/>
      <c r="FE69" s="228"/>
      <c r="FF69" s="228"/>
      <c r="FG69" s="228"/>
      <c r="FH69" s="228"/>
      <c r="FI69" s="228"/>
      <c r="FJ69" s="228"/>
      <c r="FK69" s="228"/>
      <c r="FL69" s="228"/>
      <c r="FM69" s="228"/>
      <c r="FN69" s="228"/>
      <c r="FO69" s="228"/>
      <c r="FP69" s="228"/>
      <c r="FQ69" s="228"/>
      <c r="FR69" s="228"/>
      <c r="FS69" s="228"/>
      <c r="FT69" s="228"/>
      <c r="FU69" s="228"/>
      <c r="FV69" s="228"/>
      <c r="FW69" s="228"/>
      <c r="FX69" s="228"/>
      <c r="FY69" s="228"/>
      <c r="FZ69" s="228"/>
      <c r="GA69" s="228"/>
      <c r="GB69" s="228"/>
      <c r="GC69" s="228"/>
      <c r="GD69" s="228"/>
      <c r="GE69" s="228"/>
      <c r="GF69" s="228"/>
      <c r="GG69" s="228"/>
      <c r="GH69" s="228"/>
      <c r="GI69" s="228"/>
      <c r="GJ69" s="228"/>
      <c r="GK69" s="228"/>
      <c r="GL69" s="228"/>
      <c r="GM69" s="228"/>
      <c r="GN69" s="228"/>
      <c r="GO69" s="228"/>
      <c r="GP69" s="228"/>
      <c r="GQ69" s="228"/>
      <c r="GR69" s="228"/>
      <c r="GS69" s="228"/>
      <c r="GT69" s="228"/>
      <c r="GU69" s="228"/>
      <c r="GV69" s="228"/>
      <c r="GW69" s="228"/>
      <c r="GX69" s="228"/>
      <c r="GY69" s="228"/>
      <c r="GZ69" s="228"/>
      <c r="HA69" s="228"/>
      <c r="HB69" s="228"/>
      <c r="HC69" s="228"/>
      <c r="HD69" s="228"/>
      <c r="HE69" s="228"/>
      <c r="HF69" s="228"/>
      <c r="HG69" s="228"/>
      <c r="HH69" s="228"/>
      <c r="HI69" s="228"/>
      <c r="HJ69" s="228"/>
    </row>
    <row r="70" spans="1:218" ht="18.899999999999999" customHeight="1">
      <c r="A70" s="238" t="str">
        <f>'Page 61'!A67</f>
        <v>1)  Commercial, industrial, or bank corporations, without shareholding</v>
      </c>
      <c r="B70" s="229"/>
      <c r="C70" s="229"/>
      <c r="E70" s="230"/>
      <c r="F70" s="230"/>
      <c r="G70" s="229"/>
      <c r="H70" s="229"/>
      <c r="I70" s="229"/>
      <c r="J70" s="229"/>
      <c r="K70" s="230"/>
    </row>
    <row r="71" spans="1:218" ht="18.899999999999999" customHeight="1">
      <c r="A71" s="238" t="s">
        <v>137</v>
      </c>
      <c r="B71" s="229"/>
      <c r="C71" s="229"/>
      <c r="E71" s="230"/>
      <c r="F71" s="230"/>
      <c r="G71" s="229"/>
      <c r="H71" s="229"/>
      <c r="I71" s="229"/>
      <c r="J71" s="229"/>
      <c r="K71" s="230"/>
    </row>
    <row r="72" spans="1:218" ht="18.899999999999999" customHeight="1">
      <c r="A72" s="238" t="s">
        <v>135</v>
      </c>
      <c r="B72" s="229"/>
      <c r="C72" s="229"/>
      <c r="E72" s="230"/>
      <c r="F72" s="230"/>
      <c r="G72" s="229"/>
      <c r="H72" s="229"/>
      <c r="I72" s="229"/>
      <c r="J72" s="229"/>
      <c r="K72" s="230"/>
    </row>
    <row r="73" spans="1:218" ht="18.899999999999999" customHeight="1">
      <c r="A73" s="238" t="s">
        <v>136</v>
      </c>
      <c r="B73" s="229"/>
      <c r="C73" s="229"/>
      <c r="D73" s="229"/>
      <c r="E73" s="230"/>
      <c r="F73" s="230"/>
      <c r="G73" s="229"/>
      <c r="H73" s="229"/>
      <c r="I73" s="229"/>
      <c r="J73" s="229"/>
      <c r="K73" s="230"/>
    </row>
    <row r="74" spans="1:218" ht="18.899999999999999" customHeight="1">
      <c r="A74" s="230"/>
      <c r="B74" s="229"/>
      <c r="C74" s="229"/>
      <c r="D74" s="229"/>
      <c r="E74" s="230"/>
      <c r="F74" s="230"/>
      <c r="G74" s="229"/>
      <c r="H74" s="229"/>
      <c r="I74" s="229"/>
      <c r="J74" s="229"/>
      <c r="K74" s="230"/>
    </row>
    <row r="75" spans="1:218" ht="18.899999999999999" customHeight="1">
      <c r="A75" s="217"/>
      <c r="B75" s="237"/>
      <c r="C75" s="237"/>
      <c r="D75" s="237"/>
      <c r="E75" s="237"/>
      <c r="F75" s="237"/>
      <c r="G75" s="237"/>
      <c r="H75" s="237"/>
      <c r="I75" s="237"/>
      <c r="J75" s="237"/>
      <c r="K75" s="237"/>
    </row>
    <row r="76" spans="1:218" ht="18.899999999999999" customHeight="1">
      <c r="B76" s="231"/>
      <c r="C76" s="231"/>
      <c r="D76" s="231"/>
      <c r="E76" s="231"/>
      <c r="F76" s="231"/>
      <c r="G76" s="231"/>
      <c r="H76" s="231"/>
      <c r="I76" s="231"/>
      <c r="J76" s="231"/>
      <c r="K76" s="231"/>
    </row>
    <row r="77" spans="1:218" ht="18.899999999999999" customHeight="1">
      <c r="B77" s="231"/>
      <c r="C77" s="231"/>
      <c r="D77" s="231"/>
      <c r="E77" s="231"/>
      <c r="F77" s="231"/>
      <c r="G77" s="231"/>
      <c r="H77" s="231"/>
      <c r="I77" s="231"/>
      <c r="J77" s="231"/>
      <c r="K77" s="231"/>
    </row>
    <row r="78" spans="1:218" ht="18.899999999999999" customHeight="1">
      <c r="B78" s="231"/>
      <c r="C78" s="231"/>
      <c r="D78" s="231"/>
      <c r="E78" s="231"/>
      <c r="F78" s="231"/>
      <c r="G78" s="231"/>
      <c r="H78" s="231"/>
      <c r="I78" s="231"/>
      <c r="J78" s="231"/>
      <c r="K78" s="231"/>
    </row>
    <row r="79" spans="1:218" ht="18.899999999999999" customHeight="1">
      <c r="B79" s="231"/>
      <c r="C79" s="231"/>
      <c r="D79" s="231"/>
      <c r="E79" s="231"/>
      <c r="F79" s="231"/>
      <c r="G79" s="231"/>
      <c r="H79" s="231"/>
      <c r="I79" s="231"/>
      <c r="J79" s="231"/>
      <c r="K79" s="231"/>
    </row>
    <row r="80" spans="1:218" ht="18.899999999999999" customHeight="1">
      <c r="B80" s="231"/>
      <c r="C80" s="231"/>
      <c r="D80" s="231"/>
      <c r="E80" s="231"/>
      <c r="F80" s="231"/>
      <c r="G80" s="231"/>
      <c r="H80" s="231"/>
      <c r="I80" s="231"/>
      <c r="J80" s="231"/>
      <c r="K80" s="231"/>
    </row>
    <row r="81" spans="2:11" ht="18.899999999999999" customHeight="1">
      <c r="B81" s="231"/>
      <c r="C81" s="231"/>
      <c r="D81" s="231"/>
      <c r="E81" s="231"/>
      <c r="F81" s="231"/>
      <c r="G81" s="231"/>
      <c r="H81" s="231"/>
      <c r="I81" s="231"/>
      <c r="J81" s="231"/>
      <c r="K81" s="231"/>
    </row>
    <row r="82" spans="2:11" ht="18.899999999999999" customHeight="1">
      <c r="B82" s="231"/>
      <c r="C82" s="231"/>
      <c r="D82" s="231"/>
      <c r="E82" s="231"/>
      <c r="F82" s="231"/>
      <c r="G82" s="231"/>
      <c r="H82" s="231"/>
      <c r="I82" s="231"/>
      <c r="J82" s="231"/>
      <c r="K82" s="231"/>
    </row>
    <row r="83" spans="2:11" ht="18.899999999999999" customHeight="1">
      <c r="B83" s="231"/>
      <c r="C83" s="231"/>
      <c r="D83" s="231"/>
      <c r="E83" s="231"/>
      <c r="F83" s="231"/>
      <c r="G83" s="231"/>
      <c r="H83" s="231"/>
      <c r="I83" s="231"/>
      <c r="J83" s="231"/>
      <c r="K83" s="231"/>
    </row>
    <row r="84" spans="2:11" ht="18.899999999999999" customHeight="1">
      <c r="B84" s="231"/>
      <c r="C84" s="231"/>
      <c r="D84" s="231"/>
      <c r="E84" s="231"/>
      <c r="F84" s="231"/>
      <c r="G84" s="231"/>
      <c r="H84" s="231"/>
      <c r="I84" s="231"/>
      <c r="J84" s="231"/>
      <c r="K84" s="231"/>
    </row>
    <row r="85" spans="2:11" ht="18.899999999999999" customHeight="1">
      <c r="B85" s="231"/>
      <c r="C85" s="231"/>
      <c r="D85" s="231"/>
      <c r="E85" s="231"/>
      <c r="F85" s="231"/>
      <c r="G85" s="231"/>
      <c r="H85" s="231"/>
      <c r="I85" s="231"/>
      <c r="J85" s="231"/>
      <c r="K85" s="231"/>
    </row>
    <row r="86" spans="2:11" ht="18.899999999999999" customHeight="1">
      <c r="B86" s="231"/>
      <c r="C86" s="231"/>
      <c r="D86" s="231"/>
      <c r="E86" s="231"/>
      <c r="F86" s="231"/>
      <c r="G86" s="231"/>
      <c r="H86" s="231"/>
      <c r="I86" s="231"/>
      <c r="J86" s="231"/>
      <c r="K86" s="231"/>
    </row>
    <row r="87" spans="2:11" ht="18.899999999999999" customHeight="1">
      <c r="B87" s="231"/>
      <c r="C87" s="231"/>
      <c r="D87" s="231"/>
      <c r="E87" s="231"/>
      <c r="F87" s="231"/>
      <c r="G87" s="231"/>
      <c r="H87" s="231"/>
      <c r="I87" s="231"/>
      <c r="J87" s="231"/>
      <c r="K87" s="231"/>
    </row>
    <row r="88" spans="2:11" ht="18.899999999999999" customHeight="1">
      <c r="B88" s="231"/>
      <c r="C88" s="231"/>
      <c r="D88" s="231"/>
      <c r="E88" s="231"/>
      <c r="F88" s="231"/>
      <c r="G88" s="231"/>
      <c r="H88" s="231"/>
      <c r="I88" s="231"/>
      <c r="J88" s="231"/>
      <c r="K88" s="231"/>
    </row>
    <row r="89" spans="2:11">
      <c r="B89" s="231"/>
      <c r="C89" s="231"/>
      <c r="D89" s="231"/>
      <c r="E89" s="231"/>
      <c r="F89" s="231"/>
      <c r="G89" s="231"/>
      <c r="H89" s="231"/>
      <c r="I89" s="231"/>
      <c r="J89" s="231"/>
      <c r="K89" s="231"/>
    </row>
    <row r="90" spans="2:11">
      <c r="B90" s="231"/>
      <c r="C90" s="231"/>
      <c r="D90" s="231"/>
      <c r="E90" s="231"/>
      <c r="F90" s="231"/>
      <c r="G90" s="231"/>
      <c r="H90" s="231"/>
      <c r="I90" s="231"/>
      <c r="J90" s="231"/>
      <c r="K90" s="231"/>
    </row>
    <row r="91" spans="2:11">
      <c r="B91" s="231"/>
      <c r="C91" s="231"/>
      <c r="D91" s="231"/>
      <c r="E91" s="231"/>
      <c r="F91" s="231"/>
      <c r="G91" s="231"/>
      <c r="H91" s="231"/>
      <c r="I91" s="231"/>
      <c r="J91" s="231"/>
      <c r="K91" s="231"/>
    </row>
    <row r="92" spans="2:11">
      <c r="B92" s="231"/>
      <c r="C92" s="231"/>
      <c r="D92" s="231"/>
      <c r="E92" s="231"/>
      <c r="F92" s="231"/>
      <c r="G92" s="231"/>
      <c r="H92" s="231"/>
      <c r="I92" s="231"/>
      <c r="J92" s="231"/>
      <c r="K92" s="231"/>
    </row>
    <row r="93" spans="2:11">
      <c r="B93" s="231"/>
      <c r="C93" s="231"/>
      <c r="D93" s="231"/>
      <c r="E93" s="231"/>
      <c r="F93" s="231"/>
      <c r="G93" s="231"/>
      <c r="H93" s="231"/>
      <c r="I93" s="231"/>
      <c r="J93" s="231"/>
      <c r="K93" s="231"/>
    </row>
    <row r="94" spans="2:11">
      <c r="B94" s="231"/>
      <c r="C94" s="231"/>
      <c r="D94" s="231"/>
      <c r="E94" s="231"/>
      <c r="F94" s="231"/>
      <c r="G94" s="231"/>
      <c r="H94" s="231"/>
      <c r="I94" s="231"/>
      <c r="J94" s="231"/>
      <c r="K94" s="231"/>
    </row>
    <row r="95" spans="2:11">
      <c r="B95" s="231"/>
      <c r="C95" s="231"/>
      <c r="D95" s="231"/>
      <c r="E95" s="231"/>
      <c r="F95" s="231"/>
      <c r="G95" s="231"/>
      <c r="H95" s="231"/>
      <c r="I95" s="231"/>
      <c r="J95" s="231"/>
      <c r="K95" s="231"/>
    </row>
    <row r="96" spans="2:11">
      <c r="B96" s="231"/>
      <c r="C96" s="231"/>
      <c r="D96" s="231"/>
      <c r="E96" s="231"/>
      <c r="F96" s="231"/>
      <c r="G96" s="231"/>
      <c r="H96" s="231"/>
      <c r="I96" s="231"/>
      <c r="J96" s="231"/>
      <c r="K96" s="231"/>
    </row>
    <row r="97" spans="2:11">
      <c r="B97" s="231"/>
      <c r="C97" s="231"/>
      <c r="D97" s="231"/>
      <c r="E97" s="231"/>
      <c r="F97" s="231"/>
      <c r="G97" s="231"/>
      <c r="H97" s="231"/>
      <c r="I97" s="231"/>
      <c r="J97" s="231"/>
      <c r="K97" s="231"/>
    </row>
    <row r="98" spans="2:11">
      <c r="B98" s="231"/>
      <c r="C98" s="231"/>
      <c r="D98" s="231"/>
      <c r="E98" s="231"/>
      <c r="F98" s="231"/>
      <c r="G98" s="231"/>
      <c r="H98" s="231"/>
      <c r="I98" s="231"/>
      <c r="J98" s="231"/>
      <c r="K98" s="231"/>
    </row>
    <row r="99" spans="2:11">
      <c r="B99" s="231"/>
      <c r="C99" s="231"/>
      <c r="D99" s="231"/>
      <c r="E99" s="231"/>
      <c r="F99" s="231"/>
      <c r="G99" s="231"/>
      <c r="H99" s="231"/>
      <c r="I99" s="231"/>
      <c r="J99" s="231"/>
      <c r="K99" s="231"/>
    </row>
    <row r="100" spans="2:11">
      <c r="B100" s="231"/>
      <c r="C100" s="231"/>
      <c r="D100" s="231"/>
      <c r="E100" s="231"/>
      <c r="F100" s="231"/>
      <c r="G100" s="231"/>
      <c r="H100" s="231"/>
      <c r="I100" s="231"/>
      <c r="J100" s="231"/>
      <c r="K100" s="231"/>
    </row>
    <row r="101" spans="2:11">
      <c r="B101" s="231"/>
      <c r="C101" s="231"/>
      <c r="D101" s="231"/>
      <c r="E101" s="231"/>
      <c r="F101" s="231"/>
      <c r="G101" s="231"/>
      <c r="H101" s="231"/>
      <c r="I101" s="231"/>
      <c r="J101" s="231"/>
      <c r="K101" s="231"/>
    </row>
    <row r="102" spans="2:11">
      <c r="B102" s="231"/>
      <c r="C102" s="231"/>
      <c r="D102" s="231"/>
      <c r="E102" s="231"/>
      <c r="F102" s="231"/>
      <c r="G102" s="231"/>
      <c r="H102" s="231"/>
      <c r="I102" s="231"/>
      <c r="J102" s="231"/>
      <c r="K102" s="231"/>
    </row>
    <row r="103" spans="2:11">
      <c r="B103" s="231"/>
      <c r="C103" s="231"/>
      <c r="D103" s="231"/>
      <c r="E103" s="231"/>
      <c r="F103" s="231"/>
      <c r="G103" s="231"/>
      <c r="H103" s="231"/>
      <c r="I103" s="231"/>
      <c r="J103" s="231"/>
      <c r="K103" s="231"/>
    </row>
    <row r="104" spans="2:11">
      <c r="B104" s="231"/>
      <c r="C104" s="231"/>
      <c r="D104" s="231"/>
      <c r="E104" s="231"/>
      <c r="F104" s="231"/>
      <c r="G104" s="231"/>
      <c r="H104" s="231"/>
      <c r="I104" s="231"/>
      <c r="J104" s="231"/>
      <c r="K104" s="231"/>
    </row>
    <row r="105" spans="2:11">
      <c r="B105" s="231"/>
      <c r="C105" s="231"/>
      <c r="D105" s="231"/>
      <c r="E105" s="231"/>
      <c r="F105" s="231"/>
      <c r="G105" s="231"/>
      <c r="H105" s="231"/>
      <c r="I105" s="231"/>
      <c r="J105" s="231"/>
      <c r="K105" s="231"/>
    </row>
    <row r="106" spans="2:11">
      <c r="B106" s="231"/>
      <c r="C106" s="231"/>
      <c r="D106" s="231"/>
      <c r="E106" s="231"/>
      <c r="F106" s="231"/>
      <c r="G106" s="231"/>
      <c r="H106" s="231"/>
      <c r="I106" s="231"/>
      <c r="J106" s="231"/>
      <c r="K106" s="231"/>
    </row>
    <row r="107" spans="2:11">
      <c r="B107" s="231"/>
      <c r="C107" s="231"/>
      <c r="D107" s="231"/>
      <c r="E107" s="231"/>
      <c r="F107" s="231"/>
      <c r="G107" s="231"/>
      <c r="H107" s="231"/>
      <c r="I107" s="231"/>
      <c r="J107" s="231"/>
      <c r="K107" s="231"/>
    </row>
    <row r="108" spans="2:11">
      <c r="B108" s="231"/>
      <c r="C108" s="231"/>
      <c r="D108" s="231"/>
      <c r="E108" s="231"/>
      <c r="F108" s="231"/>
      <c r="G108" s="231"/>
      <c r="H108" s="231"/>
      <c r="I108" s="231"/>
      <c r="J108" s="231"/>
      <c r="K108" s="231"/>
    </row>
    <row r="109" spans="2:11">
      <c r="B109" s="231"/>
      <c r="C109" s="231"/>
      <c r="D109" s="231"/>
      <c r="E109" s="231"/>
      <c r="F109" s="231"/>
      <c r="G109" s="231"/>
      <c r="H109" s="231"/>
      <c r="I109" s="231"/>
      <c r="J109" s="231"/>
      <c r="K109" s="231"/>
    </row>
    <row r="110" spans="2:11">
      <c r="B110" s="231"/>
      <c r="C110" s="231"/>
      <c r="D110" s="231"/>
      <c r="E110" s="231"/>
      <c r="F110" s="231"/>
      <c r="G110" s="231"/>
      <c r="H110" s="231"/>
      <c r="I110" s="231"/>
      <c r="J110" s="231"/>
      <c r="K110" s="231"/>
    </row>
    <row r="111" spans="2:11">
      <c r="B111" s="231"/>
      <c r="C111" s="231"/>
      <c r="D111" s="231"/>
      <c r="E111" s="231"/>
      <c r="F111" s="231"/>
      <c r="G111" s="231"/>
      <c r="H111" s="231"/>
      <c r="I111" s="231"/>
      <c r="J111" s="231"/>
      <c r="K111" s="231"/>
    </row>
    <row r="112" spans="2:11">
      <c r="B112" s="231"/>
      <c r="C112" s="231"/>
      <c r="D112" s="231"/>
      <c r="E112" s="231"/>
      <c r="F112" s="231"/>
      <c r="G112" s="231"/>
      <c r="H112" s="231"/>
      <c r="I112" s="231"/>
      <c r="J112" s="231"/>
      <c r="K112" s="231"/>
    </row>
    <row r="113" spans="2:11">
      <c r="B113" s="231"/>
      <c r="C113" s="231"/>
      <c r="D113" s="231"/>
      <c r="E113" s="231"/>
      <c r="F113" s="231"/>
      <c r="G113" s="231"/>
      <c r="H113" s="231"/>
      <c r="I113" s="231"/>
      <c r="J113" s="231"/>
      <c r="K113" s="231"/>
    </row>
    <row r="114" spans="2:11">
      <c r="B114" s="231"/>
      <c r="C114" s="231"/>
      <c r="D114" s="231"/>
      <c r="E114" s="231"/>
      <c r="F114" s="231"/>
      <c r="G114" s="231"/>
      <c r="H114" s="231"/>
      <c r="I114" s="231"/>
      <c r="J114" s="231"/>
      <c r="K114" s="231"/>
    </row>
    <row r="115" spans="2:11">
      <c r="B115" s="231"/>
      <c r="C115" s="231"/>
      <c r="D115" s="231"/>
      <c r="E115" s="231"/>
      <c r="F115" s="231"/>
      <c r="G115" s="231"/>
      <c r="H115" s="231"/>
      <c r="I115" s="231"/>
      <c r="J115" s="231"/>
      <c r="K115" s="231"/>
    </row>
    <row r="116" spans="2:11">
      <c r="B116" s="231"/>
      <c r="C116" s="231"/>
      <c r="D116" s="231"/>
      <c r="E116" s="231"/>
      <c r="F116" s="231"/>
      <c r="G116" s="231"/>
      <c r="H116" s="231"/>
      <c r="I116" s="231"/>
      <c r="J116" s="231"/>
      <c r="K116" s="231"/>
    </row>
    <row r="117" spans="2:11">
      <c r="B117" s="231"/>
      <c r="C117" s="231"/>
      <c r="D117" s="231"/>
      <c r="E117" s="231"/>
      <c r="F117" s="231"/>
      <c r="G117" s="231"/>
      <c r="H117" s="231"/>
      <c r="I117" s="231"/>
      <c r="J117" s="231"/>
      <c r="K117" s="231"/>
    </row>
    <row r="118" spans="2:11">
      <c r="B118" s="231"/>
      <c r="C118" s="231"/>
      <c r="D118" s="231"/>
      <c r="E118" s="231"/>
      <c r="F118" s="231"/>
      <c r="G118" s="231"/>
      <c r="H118" s="231"/>
      <c r="I118" s="231"/>
      <c r="J118" s="231"/>
      <c r="K118" s="231"/>
    </row>
    <row r="119" spans="2:11">
      <c r="B119" s="231"/>
      <c r="C119" s="231"/>
      <c r="D119" s="231"/>
      <c r="E119" s="231"/>
      <c r="F119" s="231"/>
      <c r="G119" s="231"/>
      <c r="H119" s="231"/>
      <c r="I119" s="231"/>
      <c r="J119" s="231"/>
      <c r="K119" s="231"/>
    </row>
    <row r="120" spans="2:11">
      <c r="B120" s="231"/>
      <c r="C120" s="231"/>
      <c r="D120" s="231"/>
      <c r="E120" s="231"/>
      <c r="F120" s="231"/>
      <c r="G120" s="231"/>
      <c r="H120" s="231"/>
      <c r="I120" s="231"/>
      <c r="J120" s="231"/>
      <c r="K120" s="231"/>
    </row>
    <row r="121" spans="2:11">
      <c r="B121" s="231"/>
      <c r="C121" s="231"/>
      <c r="D121" s="231"/>
      <c r="E121" s="231"/>
      <c r="F121" s="231"/>
      <c r="G121" s="231"/>
      <c r="H121" s="231"/>
      <c r="I121" s="231"/>
      <c r="J121" s="231"/>
      <c r="K121" s="231"/>
    </row>
    <row r="122" spans="2:11">
      <c r="B122" s="231"/>
      <c r="C122" s="231"/>
      <c r="D122" s="231"/>
      <c r="E122" s="231"/>
      <c r="F122" s="231"/>
      <c r="G122" s="231"/>
      <c r="H122" s="231"/>
      <c r="I122" s="231"/>
      <c r="J122" s="231"/>
      <c r="K122" s="231"/>
    </row>
    <row r="123" spans="2:11">
      <c r="B123" s="231"/>
      <c r="C123" s="231"/>
      <c r="D123" s="231"/>
      <c r="E123" s="231"/>
      <c r="F123" s="231"/>
      <c r="G123" s="231"/>
      <c r="H123" s="231"/>
      <c r="I123" s="231"/>
      <c r="J123" s="231"/>
      <c r="K123" s="231"/>
    </row>
    <row r="124" spans="2:11">
      <c r="B124" s="231"/>
      <c r="C124" s="231"/>
      <c r="D124" s="231"/>
      <c r="E124" s="231"/>
      <c r="F124" s="231"/>
      <c r="G124" s="231"/>
      <c r="H124" s="231"/>
      <c r="I124" s="231"/>
      <c r="J124" s="231"/>
      <c r="K124" s="231"/>
    </row>
    <row r="125" spans="2:11">
      <c r="B125" s="231"/>
      <c r="C125" s="231"/>
      <c r="D125" s="231"/>
      <c r="E125" s="231"/>
      <c r="F125" s="231"/>
      <c r="G125" s="231"/>
      <c r="H125" s="231"/>
      <c r="I125" s="231"/>
      <c r="J125" s="231"/>
      <c r="K125" s="231"/>
    </row>
    <row r="126" spans="2:11">
      <c r="B126" s="231"/>
      <c r="C126" s="231"/>
      <c r="D126" s="231"/>
      <c r="E126" s="231"/>
      <c r="F126" s="231"/>
      <c r="G126" s="231"/>
      <c r="H126" s="231"/>
      <c r="I126" s="231"/>
      <c r="J126" s="231"/>
      <c r="K126" s="231"/>
    </row>
    <row r="127" spans="2:11">
      <c r="B127" s="231"/>
      <c r="C127" s="231"/>
      <c r="D127" s="231"/>
      <c r="E127" s="231"/>
      <c r="F127" s="231"/>
      <c r="G127" s="231"/>
      <c r="H127" s="231"/>
      <c r="I127" s="231"/>
      <c r="J127" s="231"/>
      <c r="K127" s="231"/>
    </row>
  </sheetData>
  <mergeCells count="12">
    <mergeCell ref="L41:O41"/>
    <mergeCell ref="Q41:T41"/>
    <mergeCell ref="M7:O7"/>
    <mergeCell ref="R7:T7"/>
    <mergeCell ref="C7:E7"/>
    <mergeCell ref="H7:J7"/>
    <mergeCell ref="B41:E41"/>
    <mergeCell ref="G41:J41"/>
    <mergeCell ref="B13:E13"/>
    <mergeCell ref="G13:J13"/>
    <mergeCell ref="L13:O13"/>
    <mergeCell ref="Q13:T13"/>
  </mergeCells>
  <phoneticPr fontId="7" type="noConversion"/>
  <printOptions horizontalCentered="1"/>
  <pageMargins left="0.39370078740157483" right="0.39370078740157483" top="0.59055118110236227" bottom="0.59055118110236227" header="0.39370078740157483" footer="0.39370078740157483"/>
  <pageSetup paperSize="9" scale="53" fitToWidth="2" orientation="portrait" r:id="rId1"/>
  <headerFooter alignWithMargins="0">
    <oddHeader>&amp;C&amp;"Helvetica,Fett"&amp;12 2010</oddHeader>
    <oddFooter>&amp;C&amp;"Helvetica,Standard" Eidg. Steuerverwaltung  -  Administration fédérale des contributions  -  Amministrazione federale delle contribuzioni&amp;R58 - 59</oddFooter>
  </headerFooter>
  <colBreaks count="1" manualBreakCount="1">
    <brk id="11" max="73" man="1"/>
  </colBreaks>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76">
    <pageSetUpPr fitToPage="1"/>
  </sheetPr>
  <dimension ref="A1:HJ127"/>
  <sheetViews>
    <sheetView zoomScale="60" zoomScaleNormal="60" workbookViewId="0"/>
  </sheetViews>
  <sheetFormatPr baseColWidth="10" defaultColWidth="10.33203125" defaultRowHeight="13.2"/>
  <cols>
    <col min="1" max="1" width="27.6640625" style="218" customWidth="1"/>
    <col min="2" max="3" width="17.6640625" style="218" customWidth="1"/>
    <col min="4" max="4" width="16.6640625" style="218" customWidth="1"/>
    <col min="5" max="5" width="18.5546875" style="218" customWidth="1"/>
    <col min="6" max="6" width="2.6640625" style="218" customWidth="1"/>
    <col min="7" max="7" width="19" style="218" customWidth="1"/>
    <col min="8" max="10" width="16.6640625" style="218" customWidth="1"/>
    <col min="11" max="11" width="2.6640625" style="218" customWidth="1"/>
    <col min="12" max="12" width="18.33203125" style="218" customWidth="1"/>
    <col min="13" max="13" width="18" style="218" customWidth="1"/>
    <col min="14" max="14" width="17.88671875" style="218" customWidth="1"/>
    <col min="15" max="15" width="16.88671875" style="218" customWidth="1"/>
    <col min="16" max="16" width="2.6640625" style="218" customWidth="1"/>
    <col min="17" max="17" width="17.6640625" style="218" customWidth="1"/>
    <col min="18" max="18" width="16.88671875" style="218" customWidth="1"/>
    <col min="19" max="19" width="17.6640625" style="218" customWidth="1"/>
    <col min="20" max="20" width="16.88671875" style="218" customWidth="1"/>
    <col min="21" max="21" width="32.33203125" style="218" customWidth="1"/>
    <col min="22" max="216" width="12.6640625" style="218" customWidth="1"/>
    <col min="217" max="16384" width="10.33203125" style="218"/>
  </cols>
  <sheetData>
    <row r="1" spans="1:21" ht="18.899999999999999" customHeight="1">
      <c r="A1" s="216" t="str">
        <f>'Pages 62-63'!$A$1</f>
        <v>Corporations 1)</v>
      </c>
      <c r="B1" s="216"/>
      <c r="C1" s="216"/>
      <c r="D1" s="216"/>
      <c r="E1" s="216"/>
      <c r="F1" s="216"/>
      <c r="G1" s="217"/>
      <c r="H1" s="217"/>
      <c r="I1" s="217"/>
      <c r="J1" s="217"/>
      <c r="K1" s="216"/>
      <c r="L1" s="216" t="str">
        <f>A1</f>
        <v>Corporations 1)</v>
      </c>
      <c r="P1" s="216"/>
    </row>
    <row r="2" spans="1:21" ht="18.899999999999999" customHeight="1">
      <c r="A2" s="216"/>
      <c r="B2" s="216"/>
      <c r="C2" s="216"/>
      <c r="D2" s="216"/>
      <c r="E2" s="216"/>
      <c r="F2" s="216"/>
      <c r="G2" s="217"/>
      <c r="H2" s="217"/>
      <c r="I2" s="217"/>
      <c r="J2" s="217"/>
      <c r="K2" s="216"/>
      <c r="L2" s="216"/>
      <c r="P2" s="216"/>
    </row>
    <row r="3" spans="1:21" ht="18.899999999999999" customHeight="1">
      <c r="A3" s="338" t="str">
        <f>'Pages 62-63'!A3</f>
        <v>Net profit and equity tax burden</v>
      </c>
      <c r="B3" s="216"/>
      <c r="C3" s="216"/>
      <c r="D3" s="216"/>
      <c r="E3" s="216"/>
      <c r="F3" s="216"/>
      <c r="G3" s="217"/>
      <c r="H3" s="217"/>
      <c r="I3" s="217"/>
      <c r="J3" s="217"/>
      <c r="K3" s="216"/>
      <c r="L3" s="338" t="str">
        <f>A3</f>
        <v>Net profit and equity tax burden</v>
      </c>
      <c r="P3" s="216"/>
    </row>
    <row r="4" spans="1:21" ht="18.899999999999999" customHeight="1">
      <c r="A4" s="487" t="s">
        <v>208</v>
      </c>
      <c r="B4" s="216"/>
      <c r="C4" s="216"/>
      <c r="D4" s="216"/>
      <c r="E4" s="216"/>
      <c r="F4" s="216"/>
      <c r="G4" s="217"/>
      <c r="H4" s="217"/>
      <c r="I4" s="217"/>
      <c r="J4" s="217"/>
      <c r="K4" s="216"/>
      <c r="L4" s="472" t="str">
        <f>A4</f>
        <v>Equity (paid-up capital and reserves) 2'000'000 Swiss francs</v>
      </c>
      <c r="P4" s="216"/>
    </row>
    <row r="5" spans="1:21" ht="18.899999999999999" customHeight="1">
      <c r="A5" s="217"/>
      <c r="B5" s="217"/>
      <c r="C5" s="217"/>
      <c r="D5" s="217"/>
      <c r="E5" s="217"/>
      <c r="F5" s="217"/>
      <c r="G5" s="217"/>
      <c r="H5" s="217"/>
      <c r="I5" s="217"/>
      <c r="J5" s="217"/>
      <c r="K5" s="217"/>
      <c r="P5" s="217"/>
    </row>
    <row r="6" spans="1:21" ht="18.899999999999999" customHeight="1" thickBot="1">
      <c r="B6" s="233"/>
      <c r="C6" s="217"/>
      <c r="D6" s="217"/>
      <c r="E6" s="217"/>
      <c r="F6" s="217"/>
      <c r="G6" s="233"/>
      <c r="H6" s="217"/>
      <c r="I6" s="217"/>
      <c r="J6" s="217"/>
      <c r="K6" s="217"/>
      <c r="P6" s="217"/>
    </row>
    <row r="7" spans="1:21" ht="18.899999999999999" customHeight="1">
      <c r="A7" s="219">
        <f>U7</f>
        <v>30</v>
      </c>
      <c r="B7" s="450"/>
      <c r="C7" s="993" t="s">
        <v>122</v>
      </c>
      <c r="D7" s="990"/>
      <c r="E7" s="991"/>
      <c r="F7" s="254"/>
      <c r="G7" s="450"/>
      <c r="H7" s="990" t="str">
        <f>$C$7</f>
        <v>Net profit</v>
      </c>
      <c r="I7" s="990"/>
      <c r="J7" s="991"/>
      <c r="K7" s="254"/>
      <c r="L7" s="450"/>
      <c r="M7" s="990" t="str">
        <f>$C$7</f>
        <v>Net profit</v>
      </c>
      <c r="N7" s="990"/>
      <c r="O7" s="991"/>
      <c r="P7" s="254"/>
      <c r="Q7" s="450"/>
      <c r="R7" s="990" t="str">
        <f>$C$7</f>
        <v>Net profit</v>
      </c>
      <c r="S7" s="990"/>
      <c r="T7" s="991"/>
      <c r="U7" s="408">
        <v>30</v>
      </c>
    </row>
    <row r="8" spans="1:21" ht="18.899999999999999" customHeight="1">
      <c r="A8" s="221"/>
      <c r="B8" s="451" t="str">
        <f>'Pages 62-63'!B8</f>
        <v>Taxable</v>
      </c>
      <c r="C8" s="456"/>
      <c r="D8" s="247"/>
      <c r="E8" s="241"/>
      <c r="F8" s="251"/>
      <c r="G8" s="451" t="str">
        <f>$B$8</f>
        <v>Taxable</v>
      </c>
      <c r="H8" s="447"/>
      <c r="I8" s="247"/>
      <c r="J8" s="241"/>
      <c r="K8" s="251"/>
      <c r="L8" s="451" t="str">
        <f>$B$8</f>
        <v>Taxable</v>
      </c>
      <c r="M8" s="447"/>
      <c r="N8" s="247"/>
      <c r="O8" s="241"/>
      <c r="P8" s="251"/>
      <c r="Q8" s="451" t="str">
        <f>$B$8</f>
        <v>Taxable</v>
      </c>
      <c r="R8" s="447"/>
      <c r="S8" s="247"/>
      <c r="T8" s="241"/>
      <c r="U8" s="258"/>
    </row>
    <row r="9" spans="1:21" ht="18.899999999999999" customHeight="1">
      <c r="B9" s="451" t="str">
        <f>'Pages 62-63'!B9</f>
        <v>profit</v>
      </c>
      <c r="C9" s="240" t="str">
        <f>'Pages 62-63'!C9</f>
        <v>Canton</v>
      </c>
      <c r="D9" s="248"/>
      <c r="E9" s="242"/>
      <c r="F9" s="252"/>
      <c r="G9" s="453" t="str">
        <f>$B$9</f>
        <v>profit</v>
      </c>
      <c r="H9" s="448" t="str">
        <f>$C$9</f>
        <v>Canton</v>
      </c>
      <c r="I9" s="248"/>
      <c r="J9" s="242"/>
      <c r="K9" s="252"/>
      <c r="L9" s="453" t="str">
        <f>$B$9</f>
        <v>profit</v>
      </c>
      <c r="M9" s="448" t="str">
        <f>$C$9</f>
        <v>Canton</v>
      </c>
      <c r="N9" s="248"/>
      <c r="O9" s="242"/>
      <c r="P9" s="252"/>
      <c r="Q9" s="453" t="str">
        <f>$B$9</f>
        <v>profit</v>
      </c>
      <c r="R9" s="448" t="str">
        <f>$C$9</f>
        <v>Canton</v>
      </c>
      <c r="S9" s="248"/>
      <c r="T9" s="242"/>
      <c r="U9" s="258"/>
    </row>
    <row r="10" spans="1:21" ht="18.899999999999999" customHeight="1">
      <c r="A10" s="220"/>
      <c r="B10" s="451" t="str">
        <f>'Pages 62-63'!B10</f>
        <v>in</v>
      </c>
      <c r="C10" s="240" t="str">
        <f>'Pages 62-63'!C10</f>
        <v>and</v>
      </c>
      <c r="D10" s="249" t="str">
        <f>'Pages 62-63'!D10</f>
        <v>Confederation</v>
      </c>
      <c r="E10" s="243" t="str">
        <f>'Pages 62-63'!E10</f>
        <v>Total</v>
      </c>
      <c r="F10" s="252"/>
      <c r="G10" s="453" t="str">
        <f>$B$10</f>
        <v>in</v>
      </c>
      <c r="H10" s="448" t="str">
        <f>$C$10</f>
        <v>and</v>
      </c>
      <c r="I10" s="249" t="str">
        <f>$D$10</f>
        <v>Confederation</v>
      </c>
      <c r="J10" s="243" t="str">
        <f>$E$10</f>
        <v>Total</v>
      </c>
      <c r="K10" s="252"/>
      <c r="L10" s="453" t="str">
        <f>$B$10</f>
        <v>in</v>
      </c>
      <c r="M10" s="448" t="str">
        <f>$C$10</f>
        <v>and</v>
      </c>
      <c r="N10" s="249" t="str">
        <f>$D$10</f>
        <v>Confederation</v>
      </c>
      <c r="O10" s="243" t="str">
        <f>$E$10</f>
        <v>Total</v>
      </c>
      <c r="P10" s="252"/>
      <c r="Q10" s="453" t="str">
        <f>$B$10</f>
        <v>in</v>
      </c>
      <c r="R10" s="448" t="str">
        <f>$C$10</f>
        <v>and</v>
      </c>
      <c r="S10" s="249" t="str">
        <f>$D$10</f>
        <v>Confederation</v>
      </c>
      <c r="T10" s="243" t="str">
        <f>$E$10</f>
        <v>Total</v>
      </c>
    </row>
    <row r="11" spans="1:21" ht="18.899999999999999" customHeight="1" thickBot="1">
      <c r="A11" s="221"/>
      <c r="B11" s="452" t="str">
        <f>'Pages 62-63'!B11</f>
        <v>Swiss francs</v>
      </c>
      <c r="C11" s="457" t="str">
        <f>'Pages 62-63'!C11</f>
        <v>Municipal 2)</v>
      </c>
      <c r="D11" s="250"/>
      <c r="E11" s="245"/>
      <c r="F11" s="252"/>
      <c r="G11" s="454" t="str">
        <f>$B$11</f>
        <v>Swiss francs</v>
      </c>
      <c r="H11" s="449" t="str">
        <f>$C$11</f>
        <v>Municipal 2)</v>
      </c>
      <c r="I11" s="250"/>
      <c r="J11" s="245"/>
      <c r="K11" s="252"/>
      <c r="L11" s="454" t="str">
        <f>$B$11</f>
        <v>Swiss francs</v>
      </c>
      <c r="M11" s="449" t="str">
        <f>$C$11</f>
        <v>Municipal 2)</v>
      </c>
      <c r="N11" s="250"/>
      <c r="O11" s="245"/>
      <c r="P11" s="252"/>
      <c r="Q11" s="454" t="str">
        <f>$B$11</f>
        <v>Swiss francs</v>
      </c>
      <c r="R11" s="449" t="str">
        <f>$C$11</f>
        <v>Municipal 2)</v>
      </c>
      <c r="S11" s="250"/>
      <c r="T11" s="245"/>
      <c r="U11" s="260"/>
    </row>
    <row r="12" spans="1:21" ht="18.899999999999999" customHeight="1">
      <c r="A12" s="23" t="str">
        <f>'Pages 10-11'!$A$6</f>
        <v>Cantonal capitals</v>
      </c>
      <c r="B12" s="222"/>
      <c r="C12" s="222"/>
      <c r="D12" s="222"/>
      <c r="E12" s="222"/>
      <c r="F12" s="222"/>
      <c r="G12" s="222"/>
      <c r="H12" s="222"/>
      <c r="I12" s="222"/>
      <c r="J12" s="222"/>
      <c r="K12" s="222"/>
      <c r="L12" s="222"/>
      <c r="M12" s="222"/>
      <c r="N12" s="222"/>
      <c r="O12" s="222"/>
      <c r="P12" s="222"/>
      <c r="Q12" s="222"/>
      <c r="R12" s="222"/>
      <c r="S12" s="222"/>
      <c r="T12" s="222"/>
      <c r="U12" s="259" t="str">
        <f>A12</f>
        <v>Cantonal capitals</v>
      </c>
    </row>
    <row r="13" spans="1:21" ht="18.899999999999999" customHeight="1">
      <c r="A13" s="221"/>
      <c r="B13" s="977" t="s">
        <v>138</v>
      </c>
      <c r="C13" s="978"/>
      <c r="D13" s="978"/>
      <c r="E13" s="979"/>
      <c r="F13" s="255"/>
      <c r="G13" s="977" t="s">
        <v>139</v>
      </c>
      <c r="H13" s="978"/>
      <c r="I13" s="978"/>
      <c r="J13" s="979"/>
      <c r="K13" s="255"/>
      <c r="L13" s="977" t="s">
        <v>140</v>
      </c>
      <c r="M13" s="978"/>
      <c r="N13" s="978"/>
      <c r="O13" s="979"/>
      <c r="P13" s="255"/>
      <c r="Q13" s="977" t="s">
        <v>141</v>
      </c>
      <c r="R13" s="978"/>
      <c r="S13" s="978"/>
      <c r="T13" s="979"/>
      <c r="U13" s="258"/>
    </row>
    <row r="14" spans="1:21" ht="18.899999999999999" customHeight="1">
      <c r="A14" s="24" t="str">
        <f>'Page 9'!$A$16</f>
        <v>Zurich</v>
      </c>
      <c r="B14" s="350">
        <v>60400</v>
      </c>
      <c r="C14" s="350">
        <v>14500</v>
      </c>
      <c r="D14" s="350">
        <v>5134</v>
      </c>
      <c r="E14" s="350">
        <f t="shared" ref="E14:E39" si="0">C14+D14</f>
        <v>19634</v>
      </c>
      <c r="F14" s="350"/>
      <c r="G14" s="350">
        <v>123500</v>
      </c>
      <c r="H14" s="350">
        <v>26060</v>
      </c>
      <c r="I14" s="350">
        <v>10497</v>
      </c>
      <c r="J14" s="350">
        <f t="shared" ref="J14:J39" si="1">H14+I14</f>
        <v>36557</v>
      </c>
      <c r="K14" s="350"/>
      <c r="L14" s="350">
        <v>186500</v>
      </c>
      <c r="M14" s="350">
        <v>37602</v>
      </c>
      <c r="N14" s="350">
        <v>15852</v>
      </c>
      <c r="O14" s="350">
        <v>53454</v>
      </c>
      <c r="P14" s="350">
        <v>0</v>
      </c>
      <c r="Q14" s="350">
        <v>249600</v>
      </c>
      <c r="R14" s="350">
        <v>49162</v>
      </c>
      <c r="S14" s="350">
        <v>21216</v>
      </c>
      <c r="T14" s="350">
        <v>70378</v>
      </c>
      <c r="U14" s="455" t="str">
        <f>A14</f>
        <v>Zurich</v>
      </c>
    </row>
    <row r="15" spans="1:21" ht="18.899999999999999" customHeight="1">
      <c r="A15" s="24" t="str">
        <f>'Page 9'!$A$17</f>
        <v>Berne</v>
      </c>
      <c r="B15" s="351">
        <v>65500</v>
      </c>
      <c r="C15" s="351">
        <v>8929.4500000000007</v>
      </c>
      <c r="D15" s="351">
        <v>5567.5</v>
      </c>
      <c r="E15" s="350">
        <f t="shared" si="0"/>
        <v>14496.95</v>
      </c>
      <c r="F15" s="350"/>
      <c r="G15" s="351">
        <v>128100</v>
      </c>
      <c r="H15" s="351">
        <v>20898.400000000001</v>
      </c>
      <c r="I15" s="351">
        <v>10888.5</v>
      </c>
      <c r="J15" s="350">
        <f t="shared" si="1"/>
        <v>31786.9</v>
      </c>
      <c r="K15" s="350"/>
      <c r="L15" s="350">
        <v>190800</v>
      </c>
      <c r="M15" s="350">
        <v>32886.449999999997</v>
      </c>
      <c r="N15" s="350">
        <v>16218</v>
      </c>
      <c r="O15" s="350">
        <v>49104.45</v>
      </c>
      <c r="P15" s="350">
        <v>0</v>
      </c>
      <c r="Q15" s="350">
        <v>253500</v>
      </c>
      <c r="R15" s="350">
        <v>44874.45</v>
      </c>
      <c r="S15" s="350">
        <v>21547.5</v>
      </c>
      <c r="T15" s="350">
        <v>66421.95</v>
      </c>
      <c r="U15" s="455" t="str">
        <f t="shared" ref="U15:U67" si="2">A15</f>
        <v>Berne</v>
      </c>
    </row>
    <row r="16" spans="1:21" ht="18.899999999999999" customHeight="1">
      <c r="A16" s="24" t="str">
        <f>'Page 9'!$A$18</f>
        <v>Lucerne</v>
      </c>
      <c r="B16" s="351">
        <v>66900</v>
      </c>
      <c r="C16" s="351">
        <v>7412.9500000000007</v>
      </c>
      <c r="D16" s="351">
        <v>5686.5</v>
      </c>
      <c r="E16" s="350">
        <f t="shared" si="0"/>
        <v>13099.45</v>
      </c>
      <c r="F16" s="350"/>
      <c r="G16" s="351">
        <v>137000</v>
      </c>
      <c r="H16" s="351">
        <v>11303.5</v>
      </c>
      <c r="I16" s="351">
        <v>11645</v>
      </c>
      <c r="J16" s="350">
        <f t="shared" si="1"/>
        <v>22948.5</v>
      </c>
      <c r="K16" s="350"/>
      <c r="L16" s="350">
        <v>207200</v>
      </c>
      <c r="M16" s="350">
        <v>15199.6</v>
      </c>
      <c r="N16" s="350">
        <v>17612</v>
      </c>
      <c r="O16" s="350">
        <v>32811.599999999999</v>
      </c>
      <c r="P16" s="350">
        <v>0</v>
      </c>
      <c r="Q16" s="350">
        <v>277300</v>
      </c>
      <c r="R16" s="350">
        <v>19090.150000000001</v>
      </c>
      <c r="S16" s="350">
        <v>23570.5</v>
      </c>
      <c r="T16" s="350">
        <v>42660.65</v>
      </c>
      <c r="U16" s="455" t="str">
        <f t="shared" si="2"/>
        <v>Lucerne</v>
      </c>
    </row>
    <row r="17" spans="1:21" ht="18.899999999999999" customHeight="1">
      <c r="A17" s="24" t="str">
        <f>'Page 9'!$A$19</f>
        <v>Altdorf</v>
      </c>
      <c r="B17" s="351">
        <v>68000</v>
      </c>
      <c r="C17" s="351">
        <v>6253.4767999999995</v>
      </c>
      <c r="D17" s="351">
        <v>5780</v>
      </c>
      <c r="E17" s="350">
        <f t="shared" si="0"/>
        <v>12033.4768</v>
      </c>
      <c r="F17" s="350"/>
      <c r="G17" s="351">
        <v>136000</v>
      </c>
      <c r="H17" s="351">
        <v>12487.553599999999</v>
      </c>
      <c r="I17" s="351">
        <v>11560</v>
      </c>
      <c r="J17" s="350">
        <f t="shared" si="1"/>
        <v>24047.553599999999</v>
      </c>
      <c r="K17" s="350"/>
      <c r="L17" s="350">
        <v>204000</v>
      </c>
      <c r="M17" s="350">
        <v>18721.630400000002</v>
      </c>
      <c r="N17" s="350">
        <v>17340</v>
      </c>
      <c r="O17" s="350">
        <v>36061.630400000002</v>
      </c>
      <c r="P17" s="350">
        <v>0</v>
      </c>
      <c r="Q17" s="350">
        <v>271900</v>
      </c>
      <c r="R17" s="350">
        <v>24946.539440000004</v>
      </c>
      <c r="S17" s="350">
        <v>23111.5</v>
      </c>
      <c r="T17" s="350">
        <v>48058.039440000008</v>
      </c>
      <c r="U17" s="455" t="str">
        <f t="shared" si="2"/>
        <v>Altdorf</v>
      </c>
    </row>
    <row r="18" spans="1:21" ht="18.899999999999999" customHeight="1">
      <c r="A18" s="24" t="str">
        <f>'Page 9'!$A$20</f>
        <v>Schwyz</v>
      </c>
      <c r="B18" s="351">
        <v>67800</v>
      </c>
      <c r="C18" s="351">
        <v>6454.85</v>
      </c>
      <c r="D18" s="351">
        <v>5763</v>
      </c>
      <c r="E18" s="350">
        <f t="shared" si="0"/>
        <v>12217.85</v>
      </c>
      <c r="F18" s="350"/>
      <c r="G18" s="351">
        <v>135600</v>
      </c>
      <c r="H18" s="351">
        <v>12909.7</v>
      </c>
      <c r="I18" s="351">
        <v>11526</v>
      </c>
      <c r="J18" s="350">
        <f t="shared" si="1"/>
        <v>24435.7</v>
      </c>
      <c r="K18" s="350"/>
      <c r="L18" s="350">
        <v>203400</v>
      </c>
      <c r="M18" s="350">
        <v>19364.55</v>
      </c>
      <c r="N18" s="350">
        <v>17289</v>
      </c>
      <c r="O18" s="350">
        <v>36653.550000000003</v>
      </c>
      <c r="P18" s="350">
        <v>0</v>
      </c>
      <c r="Q18" s="350">
        <v>271100</v>
      </c>
      <c r="R18" s="350">
        <v>25809.850000000002</v>
      </c>
      <c r="S18" s="350">
        <v>23043.5</v>
      </c>
      <c r="T18" s="350">
        <v>48853.350000000006</v>
      </c>
      <c r="U18" s="455" t="str">
        <f t="shared" si="2"/>
        <v>Schwyz</v>
      </c>
    </row>
    <row r="19" spans="1:21" ht="18.899999999999999" customHeight="1">
      <c r="A19" s="24" t="str">
        <f>'Page 9'!$A$21</f>
        <v>Sarnen</v>
      </c>
      <c r="B19" s="351">
        <v>66318</v>
      </c>
      <c r="C19" s="351">
        <v>8045</v>
      </c>
      <c r="D19" s="351">
        <v>5637</v>
      </c>
      <c r="E19" s="350">
        <f t="shared" si="0"/>
        <v>13682</v>
      </c>
      <c r="F19" s="350"/>
      <c r="G19" s="351">
        <v>136125</v>
      </c>
      <c r="H19" s="351">
        <v>12303.65</v>
      </c>
      <c r="I19" s="351">
        <v>11571</v>
      </c>
      <c r="J19" s="350">
        <f t="shared" si="1"/>
        <v>23874.65</v>
      </c>
      <c r="K19" s="350"/>
      <c r="L19" s="350">
        <v>205934</v>
      </c>
      <c r="M19" s="350">
        <v>16561.949999999997</v>
      </c>
      <c r="N19" s="350">
        <v>17504</v>
      </c>
      <c r="O19" s="350">
        <v>34065.949999999997</v>
      </c>
      <c r="P19" s="350">
        <v>0</v>
      </c>
      <c r="Q19" s="350">
        <v>275742</v>
      </c>
      <c r="R19" s="350">
        <v>20820.25</v>
      </c>
      <c r="S19" s="350">
        <v>23438</v>
      </c>
      <c r="T19" s="350">
        <v>44258.25</v>
      </c>
      <c r="U19" s="455" t="str">
        <f t="shared" si="2"/>
        <v>Sarnen</v>
      </c>
    </row>
    <row r="20" spans="1:21" ht="18.899999999999999" customHeight="1">
      <c r="A20" s="24" t="str">
        <f>'Page 9'!$A$22</f>
        <v>Stans</v>
      </c>
      <c r="B20" s="351">
        <v>69694</v>
      </c>
      <c r="C20" s="351">
        <v>4382</v>
      </c>
      <c r="D20" s="351">
        <v>5924</v>
      </c>
      <c r="E20" s="350">
        <f t="shared" si="0"/>
        <v>10306</v>
      </c>
      <c r="F20" s="350"/>
      <c r="G20" s="351">
        <v>139563</v>
      </c>
      <c r="H20" s="351">
        <v>8574</v>
      </c>
      <c r="I20" s="351">
        <v>11863</v>
      </c>
      <c r="J20" s="350">
        <f t="shared" si="1"/>
        <v>20437</v>
      </c>
      <c r="K20" s="350"/>
      <c r="L20" s="350">
        <v>209432</v>
      </c>
      <c r="M20" s="350">
        <v>12766</v>
      </c>
      <c r="N20" s="350">
        <v>17802</v>
      </c>
      <c r="O20" s="350">
        <v>30568</v>
      </c>
      <c r="P20" s="350">
        <v>0</v>
      </c>
      <c r="Q20" s="350">
        <v>279301</v>
      </c>
      <c r="R20" s="350">
        <v>16958</v>
      </c>
      <c r="S20" s="350">
        <v>23741</v>
      </c>
      <c r="T20" s="350">
        <v>40699</v>
      </c>
      <c r="U20" s="455" t="str">
        <f t="shared" si="2"/>
        <v>Stans</v>
      </c>
    </row>
    <row r="21" spans="1:21" ht="18.899999999999999" customHeight="1">
      <c r="A21" s="24" t="str">
        <f>'Page 9'!$A$23</f>
        <v>Glarus</v>
      </c>
      <c r="B21" s="351">
        <v>63200</v>
      </c>
      <c r="C21" s="351">
        <v>11453</v>
      </c>
      <c r="D21" s="351">
        <v>5372</v>
      </c>
      <c r="E21" s="350">
        <f t="shared" si="0"/>
        <v>16825</v>
      </c>
      <c r="F21" s="350"/>
      <c r="G21" s="351">
        <v>130600</v>
      </c>
      <c r="H21" s="351">
        <v>18273</v>
      </c>
      <c r="I21" s="351">
        <v>11101</v>
      </c>
      <c r="J21" s="350">
        <f t="shared" si="1"/>
        <v>29374</v>
      </c>
      <c r="K21" s="350"/>
      <c r="L21" s="350">
        <v>198100</v>
      </c>
      <c r="M21" s="350">
        <v>25102</v>
      </c>
      <c r="N21" s="350">
        <v>16838</v>
      </c>
      <c r="O21" s="350">
        <v>41940</v>
      </c>
      <c r="P21" s="350">
        <v>0</v>
      </c>
      <c r="Q21" s="350">
        <v>265500</v>
      </c>
      <c r="R21" s="350">
        <v>31921</v>
      </c>
      <c r="S21" s="350">
        <v>22567</v>
      </c>
      <c r="T21" s="350">
        <v>54488</v>
      </c>
      <c r="U21" s="455" t="str">
        <f t="shared" si="2"/>
        <v>Glarus</v>
      </c>
    </row>
    <row r="22" spans="1:21" ht="18.899999999999999" customHeight="1">
      <c r="A22" s="24" t="str">
        <f>'Page 9'!$A$24</f>
        <v>Zug</v>
      </c>
      <c r="B22" s="351">
        <v>69500</v>
      </c>
      <c r="C22" s="351">
        <v>4615</v>
      </c>
      <c r="D22" s="351">
        <v>5907.5</v>
      </c>
      <c r="E22" s="350">
        <f t="shared" si="0"/>
        <v>10522.5</v>
      </c>
      <c r="F22" s="350"/>
      <c r="G22" s="351">
        <v>138900</v>
      </c>
      <c r="H22" s="351">
        <v>9330</v>
      </c>
      <c r="I22" s="351">
        <v>11806.5</v>
      </c>
      <c r="J22" s="350">
        <f t="shared" si="1"/>
        <v>21136.5</v>
      </c>
      <c r="K22" s="350"/>
      <c r="L22" s="350">
        <v>207200</v>
      </c>
      <c r="M22" s="350">
        <v>15204</v>
      </c>
      <c r="N22" s="350">
        <v>17612</v>
      </c>
      <c r="O22" s="350">
        <v>32816</v>
      </c>
      <c r="P22" s="350">
        <v>0</v>
      </c>
      <c r="Q22" s="350">
        <v>275500</v>
      </c>
      <c r="R22" s="350">
        <v>21079</v>
      </c>
      <c r="S22" s="350">
        <v>23417.5</v>
      </c>
      <c r="T22" s="350">
        <v>44496.5</v>
      </c>
      <c r="U22" s="455" t="str">
        <f t="shared" si="2"/>
        <v>Zug</v>
      </c>
    </row>
    <row r="23" spans="1:21" ht="18.899999999999999" customHeight="1">
      <c r="A23" s="24" t="str">
        <f>'Page 9'!$A$25</f>
        <v>Fribourg</v>
      </c>
      <c r="B23" s="351">
        <v>59200</v>
      </c>
      <c r="C23" s="351">
        <v>15772.5</v>
      </c>
      <c r="D23" s="351">
        <v>5032</v>
      </c>
      <c r="E23" s="350">
        <f t="shared" si="0"/>
        <v>20804.5</v>
      </c>
      <c r="F23" s="350"/>
      <c r="G23" s="351">
        <v>123300</v>
      </c>
      <c r="H23" s="351">
        <v>26211.850000000002</v>
      </c>
      <c r="I23" s="351">
        <v>10480.5</v>
      </c>
      <c r="J23" s="350">
        <f t="shared" si="1"/>
        <v>36692.350000000006</v>
      </c>
      <c r="K23" s="350"/>
      <c r="L23" s="350">
        <v>187400</v>
      </c>
      <c r="M23" s="350">
        <v>36651.149999999994</v>
      </c>
      <c r="N23" s="350">
        <v>15929</v>
      </c>
      <c r="O23" s="350">
        <v>52580.149999999994</v>
      </c>
      <c r="P23" s="350">
        <v>0</v>
      </c>
      <c r="Q23" s="350">
        <v>251500</v>
      </c>
      <c r="R23" s="350">
        <v>47090.499999999993</v>
      </c>
      <c r="S23" s="350">
        <v>21377.5</v>
      </c>
      <c r="T23" s="350">
        <v>68468</v>
      </c>
      <c r="U23" s="455" t="str">
        <f t="shared" si="2"/>
        <v>Fribourg</v>
      </c>
    </row>
    <row r="24" spans="1:21" ht="18.899999999999999" customHeight="1">
      <c r="A24" s="24" t="str">
        <f>'Page 9'!$A$26</f>
        <v>Solothurn</v>
      </c>
      <c r="B24" s="351">
        <v>66700</v>
      </c>
      <c r="C24" s="351">
        <v>7637.1500000000005</v>
      </c>
      <c r="D24" s="351">
        <v>5669.5</v>
      </c>
      <c r="E24" s="350">
        <f t="shared" si="0"/>
        <v>13306.650000000001</v>
      </c>
      <c r="F24" s="350"/>
      <c r="G24" s="351">
        <v>131300</v>
      </c>
      <c r="H24" s="351">
        <v>17542.550000000003</v>
      </c>
      <c r="I24" s="351">
        <v>11160.5</v>
      </c>
      <c r="J24" s="350">
        <f t="shared" si="1"/>
        <v>28703.050000000003</v>
      </c>
      <c r="K24" s="350"/>
      <c r="L24" s="350">
        <v>193800</v>
      </c>
      <c r="M24" s="350">
        <v>29708.15</v>
      </c>
      <c r="N24" s="350">
        <v>16473</v>
      </c>
      <c r="O24" s="350">
        <v>46181.15</v>
      </c>
      <c r="P24" s="350">
        <v>0</v>
      </c>
      <c r="Q24" s="350">
        <v>256300</v>
      </c>
      <c r="R24" s="350">
        <v>41873.800000000003</v>
      </c>
      <c r="S24" s="350">
        <v>21785.5</v>
      </c>
      <c r="T24" s="350">
        <v>63659.3</v>
      </c>
      <c r="U24" s="455" t="str">
        <f t="shared" si="2"/>
        <v>Solothurn</v>
      </c>
    </row>
    <row r="25" spans="1:21" ht="18.899999999999999" customHeight="1">
      <c r="A25" s="24" t="str">
        <f>'Page 9'!$A$27</f>
        <v>Basel</v>
      </c>
      <c r="B25" s="351">
        <v>57200</v>
      </c>
      <c r="C25" s="351">
        <v>17936</v>
      </c>
      <c r="D25" s="351">
        <v>4862</v>
      </c>
      <c r="E25" s="350">
        <f t="shared" si="0"/>
        <v>22798</v>
      </c>
      <c r="F25" s="350"/>
      <c r="G25" s="351">
        <v>119100</v>
      </c>
      <c r="H25" s="351">
        <v>30747</v>
      </c>
      <c r="I25" s="351">
        <v>10123.5</v>
      </c>
      <c r="J25" s="350">
        <f t="shared" si="1"/>
        <v>40870.5</v>
      </c>
      <c r="K25" s="350"/>
      <c r="L25" s="350">
        <v>178600</v>
      </c>
      <c r="M25" s="350">
        <v>46220</v>
      </c>
      <c r="N25" s="350">
        <v>15181</v>
      </c>
      <c r="O25" s="350">
        <v>61401</v>
      </c>
      <c r="P25" s="350">
        <v>0</v>
      </c>
      <c r="Q25" s="350">
        <v>240900</v>
      </c>
      <c r="R25" s="350">
        <v>58680</v>
      </c>
      <c r="S25" s="350">
        <v>20476.5</v>
      </c>
      <c r="T25" s="350">
        <v>79156.5</v>
      </c>
      <c r="U25" s="455" t="str">
        <f t="shared" si="2"/>
        <v>Basel</v>
      </c>
    </row>
    <row r="26" spans="1:21" ht="18.899999999999999" customHeight="1">
      <c r="A26" s="24" t="str">
        <f>'Page 9'!$A$28</f>
        <v>Liestal</v>
      </c>
      <c r="B26" s="351">
        <v>62200</v>
      </c>
      <c r="C26" s="351">
        <v>12528.6</v>
      </c>
      <c r="D26" s="351">
        <v>5287</v>
      </c>
      <c r="E26" s="350">
        <f t="shared" si="0"/>
        <v>17815.599999999999</v>
      </c>
      <c r="F26" s="350"/>
      <c r="G26" s="351">
        <v>127500</v>
      </c>
      <c r="H26" s="351">
        <v>21640</v>
      </c>
      <c r="I26" s="351">
        <v>10837.5</v>
      </c>
      <c r="J26" s="350">
        <f t="shared" si="1"/>
        <v>32477.5</v>
      </c>
      <c r="K26" s="350"/>
      <c r="L26" s="350">
        <v>190900</v>
      </c>
      <c r="M26" s="350">
        <v>32798.400000000001</v>
      </c>
      <c r="N26" s="350">
        <v>16226.5</v>
      </c>
      <c r="O26" s="350">
        <v>49024.9</v>
      </c>
      <c r="P26" s="350">
        <v>0</v>
      </c>
      <c r="Q26" s="350">
        <v>254400</v>
      </c>
      <c r="R26" s="350">
        <v>43974.400000000001</v>
      </c>
      <c r="S26" s="350">
        <v>21624</v>
      </c>
      <c r="T26" s="350">
        <v>65598.399999999994</v>
      </c>
      <c r="U26" s="455" t="str">
        <f t="shared" si="2"/>
        <v>Liestal</v>
      </c>
    </row>
    <row r="27" spans="1:21" ht="18.899999999999999" customHeight="1">
      <c r="A27" s="24" t="str">
        <f>'Page 9'!$A$29</f>
        <v>Schaffhausen</v>
      </c>
      <c r="B27" s="351">
        <v>63600</v>
      </c>
      <c r="C27" s="351">
        <v>10982</v>
      </c>
      <c r="D27" s="351">
        <v>5406</v>
      </c>
      <c r="E27" s="350">
        <f t="shared" si="0"/>
        <v>16388</v>
      </c>
      <c r="F27" s="350"/>
      <c r="G27" s="351">
        <v>130800</v>
      </c>
      <c r="H27" s="351">
        <v>18105</v>
      </c>
      <c r="I27" s="351">
        <v>11118</v>
      </c>
      <c r="J27" s="350">
        <f t="shared" si="1"/>
        <v>29223</v>
      </c>
      <c r="K27" s="350"/>
      <c r="L27" s="350">
        <v>198000</v>
      </c>
      <c r="M27" s="350">
        <v>25228</v>
      </c>
      <c r="N27" s="350">
        <v>16830</v>
      </c>
      <c r="O27" s="350">
        <v>42058</v>
      </c>
      <c r="P27" s="350">
        <v>0</v>
      </c>
      <c r="Q27" s="350">
        <v>265100</v>
      </c>
      <c r="R27" s="350">
        <v>32341</v>
      </c>
      <c r="S27" s="350">
        <v>22534</v>
      </c>
      <c r="T27" s="350">
        <v>54875</v>
      </c>
      <c r="U27" s="455" t="str">
        <f t="shared" si="2"/>
        <v>Schaffhausen</v>
      </c>
    </row>
    <row r="28" spans="1:21" ht="18.899999999999999" customHeight="1">
      <c r="A28" s="24" t="str">
        <f>'Page 9'!$A$30</f>
        <v>Herisau</v>
      </c>
      <c r="B28" s="351">
        <v>68300</v>
      </c>
      <c r="C28" s="351">
        <v>5879.5</v>
      </c>
      <c r="D28" s="351">
        <v>5805.5</v>
      </c>
      <c r="E28" s="350">
        <f t="shared" si="0"/>
        <v>11685</v>
      </c>
      <c r="F28" s="350"/>
      <c r="G28" s="351">
        <v>137900</v>
      </c>
      <c r="H28" s="351">
        <v>10403.5</v>
      </c>
      <c r="I28" s="351">
        <v>11721.5</v>
      </c>
      <c r="J28" s="350">
        <f t="shared" si="1"/>
        <v>22125</v>
      </c>
      <c r="K28" s="350"/>
      <c r="L28" s="350">
        <v>207400</v>
      </c>
      <c r="M28" s="350">
        <v>14921</v>
      </c>
      <c r="N28" s="350">
        <v>17629</v>
      </c>
      <c r="O28" s="350">
        <v>32550</v>
      </c>
      <c r="P28" s="350">
        <v>0</v>
      </c>
      <c r="Q28" s="350">
        <v>277000</v>
      </c>
      <c r="R28" s="350">
        <v>19445</v>
      </c>
      <c r="S28" s="350">
        <v>23545</v>
      </c>
      <c r="T28" s="350">
        <v>42990</v>
      </c>
      <c r="U28" s="455" t="str">
        <f t="shared" si="2"/>
        <v>Herisau</v>
      </c>
    </row>
    <row r="29" spans="1:21" ht="18.899999999999999" customHeight="1">
      <c r="A29" s="24" t="str">
        <f>'Page 9'!$A$31</f>
        <v>Appenzell</v>
      </c>
      <c r="B29" s="351">
        <v>68700</v>
      </c>
      <c r="C29" s="351">
        <v>5496</v>
      </c>
      <c r="D29" s="351">
        <v>5839.5</v>
      </c>
      <c r="E29" s="350">
        <f t="shared" si="0"/>
        <v>11335.5</v>
      </c>
      <c r="F29" s="350"/>
      <c r="G29" s="351">
        <v>137300</v>
      </c>
      <c r="H29" s="351">
        <v>10984</v>
      </c>
      <c r="I29" s="351">
        <v>11670.5</v>
      </c>
      <c r="J29" s="350">
        <f t="shared" si="1"/>
        <v>22654.5</v>
      </c>
      <c r="K29" s="350"/>
      <c r="L29" s="350">
        <v>206000</v>
      </c>
      <c r="M29" s="350">
        <v>16480</v>
      </c>
      <c r="N29" s="350">
        <v>17510</v>
      </c>
      <c r="O29" s="350">
        <v>33990</v>
      </c>
      <c r="P29" s="350">
        <v>0</v>
      </c>
      <c r="Q29" s="350">
        <v>274700</v>
      </c>
      <c r="R29" s="350">
        <v>21976</v>
      </c>
      <c r="S29" s="350">
        <v>23349.5</v>
      </c>
      <c r="T29" s="350">
        <v>45325.5</v>
      </c>
      <c r="U29" s="455" t="str">
        <f t="shared" si="2"/>
        <v>Appenzell</v>
      </c>
    </row>
    <row r="30" spans="1:21" ht="18.899999999999999" customHeight="1">
      <c r="A30" s="24" t="str">
        <f>'Page 9'!$A$32</f>
        <v>St. Gall</v>
      </c>
      <c r="B30" s="351">
        <v>66100</v>
      </c>
      <c r="C30" s="351">
        <v>8304</v>
      </c>
      <c r="D30" s="351">
        <v>5618.5</v>
      </c>
      <c r="E30" s="350">
        <f t="shared" si="0"/>
        <v>13922.5</v>
      </c>
      <c r="F30" s="350"/>
      <c r="G30" s="351">
        <v>132200</v>
      </c>
      <c r="H30" s="351">
        <v>16608</v>
      </c>
      <c r="I30" s="351">
        <v>11237</v>
      </c>
      <c r="J30" s="350">
        <f t="shared" si="1"/>
        <v>27845</v>
      </c>
      <c r="K30" s="350"/>
      <c r="L30" s="350">
        <v>198200</v>
      </c>
      <c r="M30" s="350">
        <v>24899</v>
      </c>
      <c r="N30" s="350">
        <v>16847</v>
      </c>
      <c r="O30" s="350">
        <v>41746</v>
      </c>
      <c r="P30" s="350">
        <v>0</v>
      </c>
      <c r="Q30" s="350">
        <v>264300</v>
      </c>
      <c r="R30" s="350">
        <v>33203</v>
      </c>
      <c r="S30" s="350">
        <v>22465.5</v>
      </c>
      <c r="T30" s="350">
        <v>55668.5</v>
      </c>
      <c r="U30" s="455" t="str">
        <f t="shared" si="2"/>
        <v>St. Gall</v>
      </c>
    </row>
    <row r="31" spans="1:21" ht="18.899999999999999" customHeight="1">
      <c r="A31" s="24" t="str">
        <f>'Page 9'!$A$33</f>
        <v>Chur</v>
      </c>
      <c r="B31" s="351">
        <v>58600</v>
      </c>
      <c r="C31" s="351">
        <v>16389</v>
      </c>
      <c r="D31" s="351">
        <v>4981</v>
      </c>
      <c r="E31" s="350">
        <f t="shared" si="0"/>
        <v>21370</v>
      </c>
      <c r="F31" s="350"/>
      <c r="G31" s="351">
        <v>125300</v>
      </c>
      <c r="H31" s="351">
        <v>24076</v>
      </c>
      <c r="I31" s="351">
        <v>10650.5</v>
      </c>
      <c r="J31" s="350">
        <f t="shared" si="1"/>
        <v>34726.5</v>
      </c>
      <c r="K31" s="350"/>
      <c r="L31" s="350">
        <v>191900</v>
      </c>
      <c r="M31" s="350">
        <v>31749</v>
      </c>
      <c r="N31" s="350">
        <v>16311.5</v>
      </c>
      <c r="O31" s="350">
        <v>48060.5</v>
      </c>
      <c r="P31" s="350">
        <v>0</v>
      </c>
      <c r="Q31" s="350">
        <v>258600</v>
      </c>
      <c r="R31" s="350">
        <v>39434</v>
      </c>
      <c r="S31" s="350">
        <v>21981</v>
      </c>
      <c r="T31" s="350">
        <v>61415</v>
      </c>
      <c r="U31" s="455" t="str">
        <f t="shared" si="2"/>
        <v>Chur</v>
      </c>
    </row>
    <row r="32" spans="1:21" ht="18.899999999999999" customHeight="1">
      <c r="A32" s="24" t="str">
        <f>'Page 9'!$A$34</f>
        <v>Aarau</v>
      </c>
      <c r="B32" s="351">
        <v>67915</v>
      </c>
      <c r="C32" s="351">
        <v>6312</v>
      </c>
      <c r="D32" s="351">
        <v>5772.8</v>
      </c>
      <c r="E32" s="350">
        <f t="shared" si="0"/>
        <v>12084.8</v>
      </c>
      <c r="F32" s="350"/>
      <c r="G32" s="351">
        <v>135830</v>
      </c>
      <c r="H32" s="351">
        <v>12625</v>
      </c>
      <c r="I32" s="351">
        <v>11546</v>
      </c>
      <c r="J32" s="350">
        <f t="shared" si="1"/>
        <v>24171</v>
      </c>
      <c r="K32" s="350"/>
      <c r="L32" s="350">
        <v>201526</v>
      </c>
      <c r="M32" s="350">
        <v>21344</v>
      </c>
      <c r="N32" s="350">
        <v>17130</v>
      </c>
      <c r="O32" s="350">
        <v>38474</v>
      </c>
      <c r="P32" s="350">
        <v>0</v>
      </c>
      <c r="Q32" s="350">
        <v>266638</v>
      </c>
      <c r="R32" s="350">
        <v>30698</v>
      </c>
      <c r="S32" s="350">
        <v>22664.2</v>
      </c>
      <c r="T32" s="350">
        <v>53362.2</v>
      </c>
      <c r="U32" s="455" t="str">
        <f t="shared" si="2"/>
        <v>Aarau</v>
      </c>
    </row>
    <row r="33" spans="1:21" ht="18.899999999999999" customHeight="1">
      <c r="A33" s="24" t="str">
        <f>'Page 9'!$A$35</f>
        <v>Frauenfeld</v>
      </c>
      <c r="B33" s="351">
        <v>66856.099999999991</v>
      </c>
      <c r="C33" s="351">
        <v>7461.15</v>
      </c>
      <c r="D33" s="351">
        <v>5682.75</v>
      </c>
      <c r="E33" s="350">
        <f t="shared" si="0"/>
        <v>13143.9</v>
      </c>
      <c r="F33" s="350"/>
      <c r="G33" s="351">
        <v>133712.15</v>
      </c>
      <c r="H33" s="351">
        <v>14922.3</v>
      </c>
      <c r="I33" s="351">
        <v>11365.550000000001</v>
      </c>
      <c r="J33" s="350">
        <f t="shared" si="1"/>
        <v>26287.85</v>
      </c>
      <c r="K33" s="350"/>
      <c r="L33" s="350">
        <v>200568.30000000002</v>
      </c>
      <c r="M33" s="350">
        <v>22383.4</v>
      </c>
      <c r="N33" s="350">
        <v>17048.3</v>
      </c>
      <c r="O33" s="350">
        <v>39431.699999999997</v>
      </c>
      <c r="P33" s="350">
        <v>0</v>
      </c>
      <c r="Q33" s="350">
        <v>267424.39999999997</v>
      </c>
      <c r="R33" s="350">
        <v>29844.55</v>
      </c>
      <c r="S33" s="350">
        <v>22731.05</v>
      </c>
      <c r="T33" s="350">
        <v>52575.6</v>
      </c>
      <c r="U33" s="455" t="str">
        <f t="shared" si="2"/>
        <v>Frauenfeld</v>
      </c>
    </row>
    <row r="34" spans="1:21" ht="18.899999999999999" customHeight="1">
      <c r="A34" s="24" t="str">
        <f>'Page 9'!$A$36</f>
        <v>Bellinzona</v>
      </c>
      <c r="B34" s="351">
        <v>58800</v>
      </c>
      <c r="C34" s="351">
        <v>16169.400000000001</v>
      </c>
      <c r="D34" s="351">
        <v>4998</v>
      </c>
      <c r="E34" s="350">
        <f t="shared" si="0"/>
        <v>21167.4</v>
      </c>
      <c r="F34" s="350"/>
      <c r="G34" s="351">
        <v>122300</v>
      </c>
      <c r="H34" s="351">
        <v>27313.649999999998</v>
      </c>
      <c r="I34" s="351">
        <v>10395.5</v>
      </c>
      <c r="J34" s="350">
        <f t="shared" si="1"/>
        <v>37709.149999999994</v>
      </c>
      <c r="K34" s="350"/>
      <c r="L34" s="350">
        <v>185800</v>
      </c>
      <c r="M34" s="350">
        <v>38457.9</v>
      </c>
      <c r="N34" s="350">
        <v>15793</v>
      </c>
      <c r="O34" s="350">
        <v>54250.9</v>
      </c>
      <c r="P34" s="350">
        <v>0</v>
      </c>
      <c r="Q34" s="350">
        <v>249200</v>
      </c>
      <c r="R34" s="350">
        <v>49584.6</v>
      </c>
      <c r="S34" s="350">
        <v>21182</v>
      </c>
      <c r="T34" s="350">
        <v>70766.600000000006</v>
      </c>
      <c r="U34" s="455" t="str">
        <f t="shared" si="2"/>
        <v>Bellinzona</v>
      </c>
    </row>
    <row r="35" spans="1:21" ht="18.899999999999999" customHeight="1">
      <c r="A35" s="24" t="str">
        <f>'Page 9'!$A$37</f>
        <v>Lausanne</v>
      </c>
      <c r="B35" s="351">
        <v>62300</v>
      </c>
      <c r="C35" s="351">
        <v>12364.9925</v>
      </c>
      <c r="D35" s="351">
        <v>5295.5</v>
      </c>
      <c r="E35" s="350">
        <f t="shared" si="0"/>
        <v>17660.4925</v>
      </c>
      <c r="F35" s="350"/>
      <c r="G35" s="351">
        <v>124700</v>
      </c>
      <c r="H35" s="351">
        <v>24749.8325</v>
      </c>
      <c r="I35" s="351">
        <v>10599.5</v>
      </c>
      <c r="J35" s="350">
        <f t="shared" si="1"/>
        <v>35349.332500000004</v>
      </c>
      <c r="K35" s="350"/>
      <c r="L35" s="350">
        <v>187000</v>
      </c>
      <c r="M35" s="350">
        <v>37114.825000000004</v>
      </c>
      <c r="N35" s="350">
        <v>15895</v>
      </c>
      <c r="O35" s="350">
        <v>53009.825000000004</v>
      </c>
      <c r="P35" s="350">
        <v>0</v>
      </c>
      <c r="Q35" s="350">
        <v>249300</v>
      </c>
      <c r="R35" s="350">
        <v>49479.817499999997</v>
      </c>
      <c r="S35" s="350">
        <v>21190.5</v>
      </c>
      <c r="T35" s="350">
        <v>70670.317500000005</v>
      </c>
      <c r="U35" s="455" t="str">
        <f t="shared" si="2"/>
        <v>Lausanne</v>
      </c>
    </row>
    <row r="36" spans="1:21" ht="18.899999999999999" customHeight="1">
      <c r="A36" s="24" t="str">
        <f>'Page 9'!$A$38</f>
        <v>Sion</v>
      </c>
      <c r="B36" s="351">
        <v>62300</v>
      </c>
      <c r="C36" s="351">
        <v>12421.55</v>
      </c>
      <c r="D36" s="351">
        <v>5295.5</v>
      </c>
      <c r="E36" s="350">
        <f t="shared" si="0"/>
        <v>17717.05</v>
      </c>
      <c r="F36" s="350"/>
      <c r="G36" s="351">
        <v>132315</v>
      </c>
      <c r="H36" s="351">
        <v>16685.5</v>
      </c>
      <c r="I36" s="351">
        <v>11246.775000000001</v>
      </c>
      <c r="J36" s="350">
        <f t="shared" si="1"/>
        <v>27932.275000000001</v>
      </c>
      <c r="K36" s="350"/>
      <c r="L36" s="350">
        <v>196500</v>
      </c>
      <c r="M36" s="350">
        <v>26730.050000000003</v>
      </c>
      <c r="N36" s="350">
        <v>16702.5</v>
      </c>
      <c r="O36" s="350">
        <v>43432.55</v>
      </c>
      <c r="P36" s="350">
        <v>0</v>
      </c>
      <c r="Q36" s="350">
        <v>259100</v>
      </c>
      <c r="R36" s="350">
        <v>38802.449999999997</v>
      </c>
      <c r="S36" s="350">
        <v>22023.5</v>
      </c>
      <c r="T36" s="350">
        <v>60825.95</v>
      </c>
      <c r="U36" s="455" t="str">
        <f t="shared" si="2"/>
        <v>Sion</v>
      </c>
    </row>
    <row r="37" spans="1:21" ht="18.899999999999999" customHeight="1">
      <c r="A37" s="24" t="str">
        <f>'Page 9'!$A$39</f>
        <v>Neuchâtel</v>
      </c>
      <c r="B37" s="351">
        <v>64500</v>
      </c>
      <c r="C37" s="351">
        <v>10000</v>
      </c>
      <c r="D37" s="351">
        <v>5482</v>
      </c>
      <c r="E37" s="350">
        <f t="shared" si="0"/>
        <v>15482</v>
      </c>
      <c r="F37" s="350"/>
      <c r="G37" s="351">
        <v>135000</v>
      </c>
      <c r="H37" s="351">
        <v>13500</v>
      </c>
      <c r="I37" s="351">
        <v>11475</v>
      </c>
      <c r="J37" s="350">
        <f t="shared" si="1"/>
        <v>24975</v>
      </c>
      <c r="K37" s="350"/>
      <c r="L37" s="350">
        <v>202500</v>
      </c>
      <c r="M37" s="350">
        <v>20250</v>
      </c>
      <c r="N37" s="350">
        <v>17212</v>
      </c>
      <c r="O37" s="350">
        <v>37462</v>
      </c>
      <c r="P37" s="350">
        <v>0</v>
      </c>
      <c r="Q37" s="350">
        <v>270100</v>
      </c>
      <c r="R37" s="350">
        <v>27010</v>
      </c>
      <c r="S37" s="350">
        <v>22958</v>
      </c>
      <c r="T37" s="350">
        <v>49968</v>
      </c>
      <c r="U37" s="455" t="str">
        <f t="shared" si="2"/>
        <v>Neuchâtel</v>
      </c>
    </row>
    <row r="38" spans="1:21" ht="18.899999999999999" customHeight="1">
      <c r="A38" s="24" t="s">
        <v>134</v>
      </c>
      <c r="B38" s="351">
        <v>59500</v>
      </c>
      <c r="C38" s="351">
        <v>15522.800000000001</v>
      </c>
      <c r="D38" s="351">
        <v>5057.5</v>
      </c>
      <c r="E38" s="350">
        <f t="shared" si="0"/>
        <v>20580.300000000003</v>
      </c>
      <c r="F38" s="350"/>
      <c r="G38" s="351">
        <v>120100</v>
      </c>
      <c r="H38" s="351">
        <v>29678.949999999997</v>
      </c>
      <c r="I38" s="351">
        <v>10208.5</v>
      </c>
      <c r="J38" s="350">
        <f t="shared" si="1"/>
        <v>39887.449999999997</v>
      </c>
      <c r="K38" s="350"/>
      <c r="L38" s="350">
        <v>180800</v>
      </c>
      <c r="M38" s="350">
        <v>43858.45</v>
      </c>
      <c r="N38" s="350">
        <v>15368</v>
      </c>
      <c r="O38" s="350">
        <v>59226.45</v>
      </c>
      <c r="P38" s="350">
        <v>0</v>
      </c>
      <c r="Q38" s="350">
        <v>241500</v>
      </c>
      <c r="R38" s="350">
        <v>58037.999999999993</v>
      </c>
      <c r="S38" s="350">
        <v>20527.5</v>
      </c>
      <c r="T38" s="350">
        <v>78565.5</v>
      </c>
      <c r="U38" s="455" t="str">
        <f t="shared" si="2"/>
        <v>Geneva 4)</v>
      </c>
    </row>
    <row r="39" spans="1:21" ht="18.899999999999999" customHeight="1">
      <c r="A39" s="24" t="str">
        <f>'Page 9'!$A$41</f>
        <v>Delémont</v>
      </c>
      <c r="B39" s="351">
        <v>57500</v>
      </c>
      <c r="C39" s="351">
        <v>17552.55</v>
      </c>
      <c r="D39" s="351">
        <v>4887.5</v>
      </c>
      <c r="E39" s="350">
        <f t="shared" si="0"/>
        <v>22440.05</v>
      </c>
      <c r="F39" s="350"/>
      <c r="G39" s="351">
        <v>121000</v>
      </c>
      <c r="H39" s="351">
        <v>28685.75</v>
      </c>
      <c r="I39" s="351">
        <v>10285</v>
      </c>
      <c r="J39" s="350">
        <f t="shared" si="1"/>
        <v>38970.75</v>
      </c>
      <c r="K39" s="350"/>
      <c r="L39" s="350">
        <v>184400</v>
      </c>
      <c r="M39" s="350">
        <v>39801.4</v>
      </c>
      <c r="N39" s="350">
        <v>15674</v>
      </c>
      <c r="O39" s="350">
        <v>55475.4</v>
      </c>
      <c r="P39" s="350">
        <v>0</v>
      </c>
      <c r="Q39" s="350">
        <v>247900</v>
      </c>
      <c r="R39" s="350">
        <v>50934.600000000006</v>
      </c>
      <c r="S39" s="350">
        <v>21071.5</v>
      </c>
      <c r="T39" s="350">
        <v>72006.100000000006</v>
      </c>
      <c r="U39" s="455" t="str">
        <f t="shared" si="2"/>
        <v>Delémont</v>
      </c>
    </row>
    <row r="40" spans="1:21" ht="18.899999999999999" customHeight="1">
      <c r="A40" s="234"/>
      <c r="B40" s="235"/>
      <c r="C40" s="235"/>
      <c r="D40" s="235"/>
      <c r="E40" s="235"/>
      <c r="F40" s="235"/>
      <c r="G40" s="235"/>
      <c r="H40" s="235"/>
      <c r="I40" s="235"/>
      <c r="J40" s="235"/>
      <c r="K40" s="235"/>
      <c r="L40" s="350"/>
      <c r="M40" s="350"/>
      <c r="N40" s="350"/>
      <c r="O40" s="350"/>
      <c r="P40" s="350"/>
      <c r="Q40" s="350"/>
      <c r="R40" s="350"/>
      <c r="S40" s="350"/>
      <c r="T40" s="350"/>
      <c r="U40" s="455"/>
    </row>
    <row r="41" spans="1:21" ht="18.899999999999999" customHeight="1">
      <c r="A41" s="236"/>
      <c r="B41" s="987" t="s">
        <v>142</v>
      </c>
      <c r="C41" s="988"/>
      <c r="D41" s="988"/>
      <c r="E41" s="989"/>
      <c r="F41" s="256"/>
      <c r="G41" s="987" t="s">
        <v>143</v>
      </c>
      <c r="H41" s="988"/>
      <c r="I41" s="988"/>
      <c r="J41" s="989"/>
      <c r="K41" s="256"/>
      <c r="L41" s="987" t="s">
        <v>144</v>
      </c>
      <c r="M41" s="988"/>
      <c r="N41" s="988"/>
      <c r="O41" s="989"/>
      <c r="P41" s="256"/>
      <c r="Q41" s="987" t="s">
        <v>145</v>
      </c>
      <c r="R41" s="988"/>
      <c r="S41" s="988"/>
      <c r="T41" s="989"/>
      <c r="U41" s="455"/>
    </row>
    <row r="42" spans="1:21" ht="18.899999999999999" customHeight="1">
      <c r="A42" s="24" t="str">
        <f>'Page 9'!$A$16</f>
        <v>Zurich</v>
      </c>
      <c r="B42" s="350">
        <v>312700</v>
      </c>
      <c r="C42" s="350">
        <v>60722</v>
      </c>
      <c r="D42" s="350">
        <v>26579</v>
      </c>
      <c r="E42" s="350">
        <f t="shared" ref="E42:E67" si="3">C42+D42</f>
        <v>87301</v>
      </c>
      <c r="F42" s="350"/>
      <c r="G42" s="350">
        <v>470400</v>
      </c>
      <c r="H42" s="350">
        <v>89612</v>
      </c>
      <c r="I42" s="350">
        <v>39984</v>
      </c>
      <c r="J42" s="350">
        <f t="shared" ref="J42:J67" si="4">H42+I42</f>
        <v>129596</v>
      </c>
      <c r="K42" s="350"/>
      <c r="L42" s="350">
        <v>628100</v>
      </c>
      <c r="M42" s="350">
        <v>118503</v>
      </c>
      <c r="N42" s="350">
        <v>53388</v>
      </c>
      <c r="O42" s="350">
        <v>171891</v>
      </c>
      <c r="P42" s="350">
        <v>0</v>
      </c>
      <c r="Q42" s="350">
        <v>785800</v>
      </c>
      <c r="R42" s="350">
        <v>147394</v>
      </c>
      <c r="S42" s="350">
        <v>66793</v>
      </c>
      <c r="T42" s="350">
        <v>214187</v>
      </c>
      <c r="U42" s="455" t="str">
        <f t="shared" si="2"/>
        <v>Zurich</v>
      </c>
    </row>
    <row r="43" spans="1:21" s="225" customFormat="1" ht="18.899999999999999" customHeight="1">
      <c r="A43" s="24" t="str">
        <f>'Page 9'!$A$17</f>
        <v>Berne</v>
      </c>
      <c r="B43" s="351">
        <v>316200</v>
      </c>
      <c r="C43" s="351">
        <v>56862.5</v>
      </c>
      <c r="D43" s="351">
        <v>26877</v>
      </c>
      <c r="E43" s="350">
        <f t="shared" si="3"/>
        <v>83739.5</v>
      </c>
      <c r="F43" s="350"/>
      <c r="G43" s="351">
        <v>472900</v>
      </c>
      <c r="H43" s="351">
        <v>86823.05</v>
      </c>
      <c r="I43" s="351">
        <v>40196.5</v>
      </c>
      <c r="J43" s="350">
        <f t="shared" si="4"/>
        <v>127019.55</v>
      </c>
      <c r="K43" s="350"/>
      <c r="L43" s="350">
        <v>629600</v>
      </c>
      <c r="M43" s="350">
        <v>116783.6</v>
      </c>
      <c r="N43" s="350">
        <v>53516</v>
      </c>
      <c r="O43" s="350">
        <v>170299.6</v>
      </c>
      <c r="P43" s="350">
        <v>0</v>
      </c>
      <c r="Q43" s="350">
        <v>786300</v>
      </c>
      <c r="R43" s="350">
        <v>146744.15000000002</v>
      </c>
      <c r="S43" s="350">
        <v>66835.5</v>
      </c>
      <c r="T43" s="350">
        <v>213579.65000000002</v>
      </c>
      <c r="U43" s="455" t="str">
        <f t="shared" si="2"/>
        <v>Berne</v>
      </c>
    </row>
    <row r="44" spans="1:21" s="225" customFormat="1" ht="18.899999999999999" customHeight="1">
      <c r="A44" s="24" t="str">
        <f>'Page 9'!$A$18</f>
        <v>Lucerne</v>
      </c>
      <c r="B44" s="351">
        <v>347500</v>
      </c>
      <c r="C44" s="351">
        <v>22986.25</v>
      </c>
      <c r="D44" s="351">
        <v>29537.5</v>
      </c>
      <c r="E44" s="350">
        <f t="shared" si="3"/>
        <v>52523.75</v>
      </c>
      <c r="F44" s="350"/>
      <c r="G44" s="351">
        <v>522800</v>
      </c>
      <c r="H44" s="351">
        <v>32715.4</v>
      </c>
      <c r="I44" s="351">
        <v>44438</v>
      </c>
      <c r="J44" s="350">
        <f t="shared" si="4"/>
        <v>77153.399999999994</v>
      </c>
      <c r="K44" s="350"/>
      <c r="L44" s="350">
        <v>698200</v>
      </c>
      <c r="M44" s="350">
        <v>42450.100000000006</v>
      </c>
      <c r="N44" s="350">
        <v>59347</v>
      </c>
      <c r="O44" s="350">
        <v>101797.1</v>
      </c>
      <c r="P44" s="350">
        <v>0</v>
      </c>
      <c r="Q44" s="350">
        <v>873600</v>
      </c>
      <c r="R44" s="350">
        <v>52184.799999999996</v>
      </c>
      <c r="S44" s="350">
        <v>74256</v>
      </c>
      <c r="T44" s="350">
        <v>126440.79999999999</v>
      </c>
      <c r="U44" s="455" t="str">
        <f t="shared" si="2"/>
        <v>Lucerne</v>
      </c>
    </row>
    <row r="45" spans="1:21" s="225" customFormat="1" ht="18.899999999999999" customHeight="1">
      <c r="A45" s="24" t="str">
        <f>'Page 9'!$A$19</f>
        <v>Altdorf</v>
      </c>
      <c r="B45" s="351">
        <v>339900</v>
      </c>
      <c r="C45" s="351">
        <v>31180.616240000003</v>
      </c>
      <c r="D45" s="351">
        <v>28891.5</v>
      </c>
      <c r="E45" s="350">
        <f t="shared" si="3"/>
        <v>60072.116240000003</v>
      </c>
      <c r="F45" s="350"/>
      <c r="G45" s="351">
        <v>509900</v>
      </c>
      <c r="H45" s="351">
        <v>46765.808240000006</v>
      </c>
      <c r="I45" s="351">
        <v>43341.5</v>
      </c>
      <c r="J45" s="350">
        <f t="shared" si="4"/>
        <v>90107.308240000013</v>
      </c>
      <c r="K45" s="350"/>
      <c r="L45" s="350">
        <v>679900</v>
      </c>
      <c r="M45" s="350">
        <v>62351.000240000008</v>
      </c>
      <c r="N45" s="350">
        <v>57791.5</v>
      </c>
      <c r="O45" s="350">
        <v>120142.50024000001</v>
      </c>
      <c r="P45" s="350">
        <v>0</v>
      </c>
      <c r="Q45" s="350">
        <v>849800</v>
      </c>
      <c r="R45" s="350">
        <v>77927.024480000022</v>
      </c>
      <c r="S45" s="350">
        <v>72233</v>
      </c>
      <c r="T45" s="350">
        <v>150160.02448000002</v>
      </c>
      <c r="U45" s="455" t="str">
        <f t="shared" si="2"/>
        <v>Altdorf</v>
      </c>
    </row>
    <row r="46" spans="1:21" s="225" customFormat="1" ht="18.899999999999999" customHeight="1">
      <c r="A46" s="24" t="str">
        <f>'Page 9'!$A$20</f>
        <v>Schwyz</v>
      </c>
      <c r="B46" s="351">
        <v>338900</v>
      </c>
      <c r="C46" s="351">
        <v>32264.699999999997</v>
      </c>
      <c r="D46" s="351">
        <v>28806.5</v>
      </c>
      <c r="E46" s="350">
        <f t="shared" si="3"/>
        <v>61071.199999999997</v>
      </c>
      <c r="F46" s="350"/>
      <c r="G46" s="351">
        <v>508400</v>
      </c>
      <c r="H46" s="351">
        <v>48401.850000000006</v>
      </c>
      <c r="I46" s="351">
        <v>43214</v>
      </c>
      <c r="J46" s="350">
        <f t="shared" si="4"/>
        <v>91615.85</v>
      </c>
      <c r="K46" s="350"/>
      <c r="L46" s="350">
        <v>677900</v>
      </c>
      <c r="M46" s="350">
        <v>64538.950000000004</v>
      </c>
      <c r="N46" s="350">
        <v>57621.5</v>
      </c>
      <c r="O46" s="350">
        <v>122160.45000000001</v>
      </c>
      <c r="P46" s="350">
        <v>0</v>
      </c>
      <c r="Q46" s="350">
        <v>847300</v>
      </c>
      <c r="R46" s="350">
        <v>80666.55</v>
      </c>
      <c r="S46" s="350">
        <v>72020.5</v>
      </c>
      <c r="T46" s="350">
        <v>152687.04999999999</v>
      </c>
      <c r="U46" s="455" t="str">
        <f t="shared" si="2"/>
        <v>Schwyz</v>
      </c>
    </row>
    <row r="47" spans="1:21" s="225" customFormat="1" ht="18.899999999999999" customHeight="1">
      <c r="A47" s="24" t="str">
        <f>'Page 9'!$A$21</f>
        <v>Sarnen</v>
      </c>
      <c r="B47" s="351">
        <v>345549</v>
      </c>
      <c r="C47" s="351">
        <v>25078.5</v>
      </c>
      <c r="D47" s="351">
        <v>29372</v>
      </c>
      <c r="E47" s="350">
        <f t="shared" si="3"/>
        <v>54450.5</v>
      </c>
      <c r="F47" s="350"/>
      <c r="G47" s="351">
        <v>520070</v>
      </c>
      <c r="H47" s="351">
        <v>35724.25</v>
      </c>
      <c r="I47" s="351">
        <v>44206</v>
      </c>
      <c r="J47" s="350">
        <f t="shared" si="4"/>
        <v>79930.25</v>
      </c>
      <c r="K47" s="350"/>
      <c r="L47" s="350">
        <v>694590</v>
      </c>
      <c r="M47" s="350">
        <v>46370</v>
      </c>
      <c r="N47" s="350">
        <v>59040</v>
      </c>
      <c r="O47" s="350">
        <v>105410</v>
      </c>
      <c r="P47" s="350">
        <v>0</v>
      </c>
      <c r="Q47" s="350">
        <v>869110</v>
      </c>
      <c r="R47" s="350">
        <v>57015.75</v>
      </c>
      <c r="S47" s="350">
        <v>73874</v>
      </c>
      <c r="T47" s="350">
        <v>130889.75</v>
      </c>
      <c r="U47" s="455" t="str">
        <f t="shared" si="2"/>
        <v>Sarnen</v>
      </c>
    </row>
    <row r="48" spans="1:21" s="225" customFormat="1" ht="18.899999999999999" customHeight="1">
      <c r="A48" s="24" t="str">
        <f>'Page 9'!$A$22</f>
        <v>Stans</v>
      </c>
      <c r="B48" s="351">
        <v>349170</v>
      </c>
      <c r="C48" s="351">
        <v>21150</v>
      </c>
      <c r="D48" s="351">
        <v>29679</v>
      </c>
      <c r="E48" s="350">
        <f t="shared" si="3"/>
        <v>50829</v>
      </c>
      <c r="F48" s="350"/>
      <c r="G48" s="351">
        <v>523842</v>
      </c>
      <c r="H48" s="351">
        <v>31631</v>
      </c>
      <c r="I48" s="351">
        <v>44527</v>
      </c>
      <c r="J48" s="350">
        <f t="shared" si="4"/>
        <v>76158</v>
      </c>
      <c r="K48" s="350"/>
      <c r="L48" s="350">
        <v>698515</v>
      </c>
      <c r="M48" s="350">
        <v>42111</v>
      </c>
      <c r="N48" s="350">
        <v>59374</v>
      </c>
      <c r="O48" s="350">
        <v>101485</v>
      </c>
      <c r="P48" s="350">
        <v>0</v>
      </c>
      <c r="Q48" s="350">
        <v>873188</v>
      </c>
      <c r="R48" s="350">
        <v>52591</v>
      </c>
      <c r="S48" s="350">
        <v>74221</v>
      </c>
      <c r="T48" s="350">
        <v>126812</v>
      </c>
      <c r="U48" s="455" t="str">
        <f t="shared" si="2"/>
        <v>Stans</v>
      </c>
    </row>
    <row r="49" spans="1:21" s="225" customFormat="1" ht="18.899999999999999" customHeight="1">
      <c r="A49" s="24" t="str">
        <f>'Page 9'!$A$23</f>
        <v>Glarus</v>
      </c>
      <c r="B49" s="351">
        <v>333000</v>
      </c>
      <c r="C49" s="351">
        <v>38751</v>
      </c>
      <c r="D49" s="351">
        <v>28305</v>
      </c>
      <c r="E49" s="350">
        <f t="shared" si="3"/>
        <v>67056</v>
      </c>
      <c r="F49" s="350"/>
      <c r="G49" s="351">
        <v>501600</v>
      </c>
      <c r="H49" s="351">
        <v>55809</v>
      </c>
      <c r="I49" s="351">
        <v>42636</v>
      </c>
      <c r="J49" s="350">
        <f t="shared" si="4"/>
        <v>98445</v>
      </c>
      <c r="K49" s="350"/>
      <c r="L49" s="350">
        <v>670200</v>
      </c>
      <c r="M49" s="350">
        <v>72867</v>
      </c>
      <c r="N49" s="350">
        <v>56967</v>
      </c>
      <c r="O49" s="350">
        <v>129834</v>
      </c>
      <c r="P49" s="350">
        <v>0</v>
      </c>
      <c r="Q49" s="350">
        <v>838800</v>
      </c>
      <c r="R49" s="350">
        <v>89925</v>
      </c>
      <c r="S49" s="350">
        <v>71298</v>
      </c>
      <c r="T49" s="350">
        <v>161223</v>
      </c>
      <c r="U49" s="455" t="str">
        <f t="shared" si="2"/>
        <v>Glarus</v>
      </c>
    </row>
    <row r="50" spans="1:21" s="225" customFormat="1" ht="18.899999999999999" customHeight="1">
      <c r="A50" s="24" t="str">
        <f>'Page 9'!$A$24</f>
        <v>Zug</v>
      </c>
      <c r="B50" s="351">
        <v>343800</v>
      </c>
      <c r="C50" s="351">
        <v>26954</v>
      </c>
      <c r="D50" s="351">
        <v>29223</v>
      </c>
      <c r="E50" s="350">
        <f t="shared" si="3"/>
        <v>56177</v>
      </c>
      <c r="F50" s="350"/>
      <c r="G50" s="351">
        <v>514600</v>
      </c>
      <c r="H50" s="351">
        <v>41645</v>
      </c>
      <c r="I50" s="351">
        <v>43741</v>
      </c>
      <c r="J50" s="350">
        <f t="shared" si="4"/>
        <v>85386</v>
      </c>
      <c r="K50" s="350"/>
      <c r="L50" s="350">
        <v>685400</v>
      </c>
      <c r="M50" s="350">
        <v>56336</v>
      </c>
      <c r="N50" s="350">
        <v>58259</v>
      </c>
      <c r="O50" s="350">
        <v>114595</v>
      </c>
      <c r="P50" s="350">
        <v>0</v>
      </c>
      <c r="Q50" s="350">
        <v>856200</v>
      </c>
      <c r="R50" s="350">
        <v>71027</v>
      </c>
      <c r="S50" s="350">
        <v>72777</v>
      </c>
      <c r="T50" s="350">
        <v>143804</v>
      </c>
      <c r="U50" s="455" t="str">
        <f t="shared" si="2"/>
        <v>Zug</v>
      </c>
    </row>
    <row r="51" spans="1:21" s="225" customFormat="1" ht="18.899999999999999" customHeight="1">
      <c r="A51" s="24" t="str">
        <f>'Page 9'!$A$25</f>
        <v>Fribourg</v>
      </c>
      <c r="B51" s="351">
        <v>315600</v>
      </c>
      <c r="C51" s="351">
        <v>57529.799999999996</v>
      </c>
      <c r="D51" s="351">
        <v>26826</v>
      </c>
      <c r="E51" s="350">
        <f t="shared" si="3"/>
        <v>84355.799999999988</v>
      </c>
      <c r="F51" s="350"/>
      <c r="G51" s="351">
        <v>475900</v>
      </c>
      <c r="H51" s="351">
        <v>83636.25</v>
      </c>
      <c r="I51" s="351">
        <v>40451.5</v>
      </c>
      <c r="J51" s="350">
        <f t="shared" si="4"/>
        <v>124087.75</v>
      </c>
      <c r="K51" s="350"/>
      <c r="L51" s="350">
        <v>636200</v>
      </c>
      <c r="M51" s="350">
        <v>109742.75</v>
      </c>
      <c r="N51" s="350">
        <v>54077</v>
      </c>
      <c r="O51" s="350">
        <v>163819.75</v>
      </c>
      <c r="P51" s="350">
        <v>0</v>
      </c>
      <c r="Q51" s="350">
        <v>796400</v>
      </c>
      <c r="R51" s="350">
        <v>135832.9</v>
      </c>
      <c r="S51" s="350">
        <v>67694</v>
      </c>
      <c r="T51" s="350">
        <v>203526.9</v>
      </c>
      <c r="U51" s="455" t="str">
        <f t="shared" si="2"/>
        <v>Fribourg</v>
      </c>
    </row>
    <row r="52" spans="1:21" s="225" customFormat="1" ht="18.899999999999999" customHeight="1">
      <c r="A52" s="24" t="str">
        <f>'Page 9'!$A$26</f>
        <v>Solothurn</v>
      </c>
      <c r="B52" s="351">
        <v>318900</v>
      </c>
      <c r="C52" s="351">
        <v>54058.9</v>
      </c>
      <c r="D52" s="351">
        <v>27106.5</v>
      </c>
      <c r="E52" s="350">
        <f t="shared" si="3"/>
        <v>81165.399999999994</v>
      </c>
      <c r="F52" s="350"/>
      <c r="G52" s="351">
        <v>475200</v>
      </c>
      <c r="H52" s="351">
        <v>84482.700000000012</v>
      </c>
      <c r="I52" s="351">
        <v>40392</v>
      </c>
      <c r="J52" s="350">
        <f t="shared" si="4"/>
        <v>124874.70000000001</v>
      </c>
      <c r="K52" s="350"/>
      <c r="L52" s="350">
        <v>631400</v>
      </c>
      <c r="M52" s="350">
        <v>114887</v>
      </c>
      <c r="N52" s="350">
        <v>53669</v>
      </c>
      <c r="O52" s="350">
        <v>168556</v>
      </c>
      <c r="P52" s="350">
        <v>0</v>
      </c>
      <c r="Q52" s="350">
        <v>787700</v>
      </c>
      <c r="R52" s="350">
        <v>145310.79999999999</v>
      </c>
      <c r="S52" s="350">
        <v>66954.5</v>
      </c>
      <c r="T52" s="350">
        <v>212265.3</v>
      </c>
      <c r="U52" s="455" t="str">
        <f t="shared" si="2"/>
        <v>Solothurn</v>
      </c>
    </row>
    <row r="53" spans="1:21" s="225" customFormat="1" ht="18.899999999999999" customHeight="1">
      <c r="A53" s="24" t="str">
        <f>'Page 9'!$A$27</f>
        <v>Basel</v>
      </c>
      <c r="B53" s="351">
        <v>303100</v>
      </c>
      <c r="C53" s="351">
        <v>71120</v>
      </c>
      <c r="D53" s="351">
        <v>25763.5</v>
      </c>
      <c r="E53" s="350">
        <f t="shared" si="3"/>
        <v>96883.5</v>
      </c>
      <c r="F53" s="350"/>
      <c r="G53" s="351">
        <v>458800</v>
      </c>
      <c r="H53" s="351">
        <v>102260</v>
      </c>
      <c r="I53" s="351">
        <v>38998</v>
      </c>
      <c r="J53" s="350">
        <f t="shared" si="4"/>
        <v>141258</v>
      </c>
      <c r="K53" s="350"/>
      <c r="L53" s="350">
        <v>614400</v>
      </c>
      <c r="M53" s="350">
        <v>133380</v>
      </c>
      <c r="N53" s="350">
        <v>52224</v>
      </c>
      <c r="O53" s="350">
        <v>185604</v>
      </c>
      <c r="P53" s="350">
        <v>0</v>
      </c>
      <c r="Q53" s="350">
        <v>770100</v>
      </c>
      <c r="R53" s="350">
        <v>164520</v>
      </c>
      <c r="S53" s="350">
        <v>65458.5</v>
      </c>
      <c r="T53" s="350">
        <v>229978.5</v>
      </c>
      <c r="U53" s="455" t="str">
        <f t="shared" si="2"/>
        <v>Basel</v>
      </c>
    </row>
    <row r="54" spans="1:21" s="225" customFormat="1" ht="18.899999999999999" customHeight="1">
      <c r="A54" s="24" t="str">
        <f>'Page 9'!$A$28</f>
        <v>Liestal</v>
      </c>
      <c r="B54" s="351">
        <v>317800</v>
      </c>
      <c r="C54" s="351">
        <v>55132.800000000003</v>
      </c>
      <c r="D54" s="351">
        <v>27013</v>
      </c>
      <c r="E54" s="350">
        <f t="shared" si="3"/>
        <v>82145.8</v>
      </c>
      <c r="F54" s="350"/>
      <c r="G54" s="351">
        <v>476400</v>
      </c>
      <c r="H54" s="351">
        <v>83046.399999999994</v>
      </c>
      <c r="I54" s="351">
        <v>40494</v>
      </c>
      <c r="J54" s="350">
        <f t="shared" si="4"/>
        <v>123540.4</v>
      </c>
      <c r="K54" s="350"/>
      <c r="L54" s="350">
        <v>635000</v>
      </c>
      <c r="M54" s="350">
        <v>110960</v>
      </c>
      <c r="N54" s="350">
        <v>53975</v>
      </c>
      <c r="O54" s="350">
        <v>164935</v>
      </c>
      <c r="P54" s="350">
        <v>0</v>
      </c>
      <c r="Q54" s="350">
        <v>793600</v>
      </c>
      <c r="R54" s="350">
        <v>138873.60000000001</v>
      </c>
      <c r="S54" s="350">
        <v>67456</v>
      </c>
      <c r="T54" s="350">
        <v>206329.60000000001</v>
      </c>
      <c r="U54" s="455" t="str">
        <f t="shared" si="2"/>
        <v>Liestal</v>
      </c>
    </row>
    <row r="55" spans="1:21" s="225" customFormat="1" ht="18.899999999999999" customHeight="1">
      <c r="A55" s="24" t="str">
        <f>'Page 9'!$A$29</f>
        <v>Schaffhausen</v>
      </c>
      <c r="B55" s="351">
        <v>332300</v>
      </c>
      <c r="C55" s="351">
        <v>39464</v>
      </c>
      <c r="D55" s="351">
        <v>28246</v>
      </c>
      <c r="E55" s="350">
        <f t="shared" si="3"/>
        <v>67710</v>
      </c>
      <c r="F55" s="350"/>
      <c r="G55" s="351">
        <v>500200</v>
      </c>
      <c r="H55" s="351">
        <v>57261</v>
      </c>
      <c r="I55" s="351">
        <v>42517</v>
      </c>
      <c r="J55" s="350">
        <f t="shared" si="4"/>
        <v>99778</v>
      </c>
      <c r="K55" s="350"/>
      <c r="L55" s="350">
        <v>668200</v>
      </c>
      <c r="M55" s="350">
        <v>75069</v>
      </c>
      <c r="N55" s="350">
        <v>56797</v>
      </c>
      <c r="O55" s="350">
        <v>131866</v>
      </c>
      <c r="P55" s="350">
        <v>0</v>
      </c>
      <c r="Q55" s="350">
        <v>836100</v>
      </c>
      <c r="R55" s="350">
        <v>92867</v>
      </c>
      <c r="S55" s="350">
        <v>71069</v>
      </c>
      <c r="T55" s="350">
        <v>163936</v>
      </c>
      <c r="U55" s="455" t="str">
        <f t="shared" si="2"/>
        <v>Schaffhausen</v>
      </c>
    </row>
    <row r="56" spans="1:21" s="225" customFormat="1" ht="18.899999999999999" customHeight="1">
      <c r="A56" s="24" t="str">
        <f>'Page 9'!$A$30</f>
        <v>Herisau</v>
      </c>
      <c r="B56" s="351">
        <v>346600</v>
      </c>
      <c r="C56" s="351">
        <v>23969</v>
      </c>
      <c r="D56" s="351">
        <v>29461</v>
      </c>
      <c r="E56" s="350">
        <f t="shared" si="3"/>
        <v>53430</v>
      </c>
      <c r="F56" s="350"/>
      <c r="G56" s="351">
        <v>520500</v>
      </c>
      <c r="H56" s="351">
        <v>35272.5</v>
      </c>
      <c r="I56" s="351">
        <v>44242.5</v>
      </c>
      <c r="J56" s="350">
        <f t="shared" si="4"/>
        <v>79515</v>
      </c>
      <c r="K56" s="350"/>
      <c r="L56" s="350">
        <v>694400</v>
      </c>
      <c r="M56" s="350">
        <v>46576</v>
      </c>
      <c r="N56" s="350">
        <v>59024</v>
      </c>
      <c r="O56" s="350">
        <v>105600</v>
      </c>
      <c r="P56" s="350">
        <v>0</v>
      </c>
      <c r="Q56" s="350">
        <v>868300</v>
      </c>
      <c r="R56" s="350">
        <v>57879.5</v>
      </c>
      <c r="S56" s="350">
        <v>73805.5</v>
      </c>
      <c r="T56" s="350">
        <v>131685</v>
      </c>
      <c r="U56" s="455" t="str">
        <f t="shared" si="2"/>
        <v>Herisau</v>
      </c>
    </row>
    <row r="57" spans="1:21" s="225" customFormat="1" ht="18.899999999999999" customHeight="1">
      <c r="A57" s="24" t="str">
        <f>'Page 9'!$A$31</f>
        <v>Appenzell</v>
      </c>
      <c r="B57" s="351">
        <v>343400</v>
      </c>
      <c r="C57" s="351">
        <v>27472</v>
      </c>
      <c r="D57" s="351">
        <v>29189</v>
      </c>
      <c r="E57" s="350">
        <f t="shared" si="3"/>
        <v>56661</v>
      </c>
      <c r="F57" s="350"/>
      <c r="G57" s="351">
        <v>515000</v>
      </c>
      <c r="H57" s="351">
        <v>41200</v>
      </c>
      <c r="I57" s="351">
        <v>43775</v>
      </c>
      <c r="J57" s="350">
        <f t="shared" si="4"/>
        <v>84975</v>
      </c>
      <c r="K57" s="350"/>
      <c r="L57" s="350">
        <v>686700</v>
      </c>
      <c r="M57" s="350">
        <v>54936</v>
      </c>
      <c r="N57" s="350">
        <v>58369.5</v>
      </c>
      <c r="O57" s="350">
        <v>113305.5</v>
      </c>
      <c r="P57" s="350">
        <v>0</v>
      </c>
      <c r="Q57" s="350">
        <v>858400</v>
      </c>
      <c r="R57" s="350">
        <v>68672</v>
      </c>
      <c r="S57" s="350">
        <v>72964</v>
      </c>
      <c r="T57" s="350">
        <v>141636</v>
      </c>
      <c r="U57" s="455" t="str">
        <f t="shared" si="2"/>
        <v>Appenzell</v>
      </c>
    </row>
    <row r="58" spans="1:21" s="225" customFormat="1" ht="18.899999999999999" customHeight="1">
      <c r="A58" s="24" t="str">
        <f>'Page 9'!$A$32</f>
        <v>St. Gall</v>
      </c>
      <c r="B58" s="351">
        <v>330400</v>
      </c>
      <c r="C58" s="351">
        <v>41507</v>
      </c>
      <c r="D58" s="351">
        <v>28084</v>
      </c>
      <c r="E58" s="350">
        <f t="shared" si="3"/>
        <v>69591</v>
      </c>
      <c r="F58" s="350"/>
      <c r="G58" s="351">
        <v>495600</v>
      </c>
      <c r="H58" s="351">
        <v>62260</v>
      </c>
      <c r="I58" s="351">
        <v>42126</v>
      </c>
      <c r="J58" s="350">
        <f t="shared" si="4"/>
        <v>104386</v>
      </c>
      <c r="K58" s="350"/>
      <c r="L58" s="350">
        <v>660800</v>
      </c>
      <c r="M58" s="350">
        <v>83013</v>
      </c>
      <c r="N58" s="350">
        <v>56168</v>
      </c>
      <c r="O58" s="350">
        <v>139181</v>
      </c>
      <c r="P58" s="350">
        <v>0</v>
      </c>
      <c r="Q58" s="350">
        <v>826000</v>
      </c>
      <c r="R58" s="350">
        <v>103766</v>
      </c>
      <c r="S58" s="350">
        <v>70210</v>
      </c>
      <c r="T58" s="350">
        <v>173976</v>
      </c>
      <c r="U58" s="455" t="str">
        <f t="shared" si="2"/>
        <v>St. Gall</v>
      </c>
    </row>
    <row r="59" spans="1:21" s="225" customFormat="1" ht="18.899999999999999" customHeight="1">
      <c r="A59" s="24" t="str">
        <f>'Page 9'!$A$33</f>
        <v>Chur</v>
      </c>
      <c r="B59" s="351">
        <v>325300</v>
      </c>
      <c r="C59" s="351">
        <v>47121</v>
      </c>
      <c r="D59" s="351">
        <v>27650.5</v>
      </c>
      <c r="E59" s="350">
        <f t="shared" si="3"/>
        <v>74771.5</v>
      </c>
      <c r="F59" s="350"/>
      <c r="G59" s="351">
        <v>491900</v>
      </c>
      <c r="H59" s="351">
        <v>66317</v>
      </c>
      <c r="I59" s="351">
        <v>41811.5</v>
      </c>
      <c r="J59" s="350">
        <f t="shared" si="4"/>
        <v>108128.5</v>
      </c>
      <c r="K59" s="350"/>
      <c r="L59" s="350">
        <v>658500</v>
      </c>
      <c r="M59" s="350">
        <v>85514</v>
      </c>
      <c r="N59" s="350">
        <v>55972.5</v>
      </c>
      <c r="O59" s="350">
        <v>141486.5</v>
      </c>
      <c r="P59" s="350">
        <v>0</v>
      </c>
      <c r="Q59" s="350">
        <v>825200</v>
      </c>
      <c r="R59" s="350">
        <v>104721</v>
      </c>
      <c r="S59" s="350">
        <v>70142</v>
      </c>
      <c r="T59" s="350">
        <v>174863</v>
      </c>
      <c r="U59" s="455" t="str">
        <f t="shared" si="2"/>
        <v>Chur</v>
      </c>
    </row>
    <row r="60" spans="1:21" s="225" customFormat="1" ht="18.899999999999999" customHeight="1">
      <c r="A60" s="24" t="str">
        <f>'Page 9'!$A$34</f>
        <v>Aarau</v>
      </c>
      <c r="B60" s="351">
        <v>331750</v>
      </c>
      <c r="C60" s="351">
        <v>40051</v>
      </c>
      <c r="D60" s="351">
        <v>28198.799999999999</v>
      </c>
      <c r="E60" s="350">
        <f t="shared" si="3"/>
        <v>68249.8</v>
      </c>
      <c r="F60" s="350"/>
      <c r="G60" s="351">
        <v>494531</v>
      </c>
      <c r="H60" s="351">
        <v>63434</v>
      </c>
      <c r="I60" s="351">
        <v>42035.1</v>
      </c>
      <c r="J60" s="350">
        <f t="shared" si="4"/>
        <v>105469.1</v>
      </c>
      <c r="K60" s="350"/>
      <c r="L60" s="350">
        <v>657311</v>
      </c>
      <c r="M60" s="350">
        <v>86818</v>
      </c>
      <c r="N60" s="350">
        <v>55871.4</v>
      </c>
      <c r="O60" s="350">
        <v>142689.4</v>
      </c>
      <c r="P60" s="350">
        <v>0</v>
      </c>
      <c r="Q60" s="350">
        <v>820091</v>
      </c>
      <c r="R60" s="350">
        <v>110201</v>
      </c>
      <c r="S60" s="350">
        <v>69707.7</v>
      </c>
      <c r="T60" s="350">
        <v>179908.7</v>
      </c>
      <c r="U60" s="455" t="str">
        <f t="shared" si="2"/>
        <v>Aarau</v>
      </c>
    </row>
    <row r="61" spans="1:21" s="225" customFormat="1" ht="18.899999999999999" customHeight="1">
      <c r="A61" s="24" t="str">
        <f>'Page 9'!$A$35</f>
        <v>Frauenfeld</v>
      </c>
      <c r="B61" s="351">
        <v>334280.44999999995</v>
      </c>
      <c r="C61" s="351">
        <v>37305.700000000004</v>
      </c>
      <c r="D61" s="351">
        <v>28413.850000000002</v>
      </c>
      <c r="E61" s="350">
        <f t="shared" si="3"/>
        <v>65719.55</v>
      </c>
      <c r="F61" s="350"/>
      <c r="G61" s="351">
        <v>501420.7</v>
      </c>
      <c r="H61" s="351">
        <v>55958.549999999996</v>
      </c>
      <c r="I61" s="351">
        <v>42620.75</v>
      </c>
      <c r="J61" s="350">
        <f t="shared" si="4"/>
        <v>98579.299999999988</v>
      </c>
      <c r="K61" s="350"/>
      <c r="L61" s="350">
        <v>668560.89999999991</v>
      </c>
      <c r="M61" s="350">
        <v>74611.400000000009</v>
      </c>
      <c r="N61" s="350">
        <v>56827.700000000004</v>
      </c>
      <c r="O61" s="350">
        <v>131439.1</v>
      </c>
      <c r="P61" s="350">
        <v>0</v>
      </c>
      <c r="Q61" s="350">
        <v>835701.15</v>
      </c>
      <c r="R61" s="350">
        <v>93264.25</v>
      </c>
      <c r="S61" s="350">
        <v>71034.600000000006</v>
      </c>
      <c r="T61" s="350">
        <v>164298.85</v>
      </c>
      <c r="U61" s="455" t="str">
        <f t="shared" si="2"/>
        <v>Frauenfeld</v>
      </c>
    </row>
    <row r="62" spans="1:21" s="225" customFormat="1" ht="18.899999999999999" customHeight="1">
      <c r="A62" s="24" t="str">
        <f>'Page 9'!$A$36</f>
        <v>Bellinzona</v>
      </c>
      <c r="B62" s="351">
        <v>312700</v>
      </c>
      <c r="C62" s="351">
        <v>60728.850000000006</v>
      </c>
      <c r="D62" s="351">
        <v>26579.5</v>
      </c>
      <c r="E62" s="350">
        <f t="shared" si="3"/>
        <v>87308.35</v>
      </c>
      <c r="F62" s="350"/>
      <c r="G62" s="351">
        <v>471400</v>
      </c>
      <c r="H62" s="351">
        <v>88580.7</v>
      </c>
      <c r="I62" s="351">
        <v>40069</v>
      </c>
      <c r="J62" s="350">
        <f t="shared" si="4"/>
        <v>128649.7</v>
      </c>
      <c r="K62" s="350"/>
      <c r="L62" s="350">
        <v>630000</v>
      </c>
      <c r="M62" s="350">
        <v>116415</v>
      </c>
      <c r="N62" s="350">
        <v>53550</v>
      </c>
      <c r="O62" s="350">
        <v>169965</v>
      </c>
      <c r="P62" s="350">
        <v>0</v>
      </c>
      <c r="Q62" s="350">
        <v>788700</v>
      </c>
      <c r="R62" s="350">
        <v>144266.85</v>
      </c>
      <c r="S62" s="350">
        <v>67039.5</v>
      </c>
      <c r="T62" s="350">
        <v>211306.35</v>
      </c>
      <c r="U62" s="455" t="str">
        <f t="shared" si="2"/>
        <v>Bellinzona</v>
      </c>
    </row>
    <row r="63" spans="1:21" s="225" customFormat="1" ht="18.899999999999999" customHeight="1">
      <c r="A63" s="24" t="str">
        <f>'Page 9'!$A$37</f>
        <v>Lausanne</v>
      </c>
      <c r="B63" s="351">
        <v>311700</v>
      </c>
      <c r="C63" s="351">
        <v>61864.657500000008</v>
      </c>
      <c r="D63" s="351">
        <v>26494.5</v>
      </c>
      <c r="E63" s="350">
        <f t="shared" si="3"/>
        <v>88359.157500000001</v>
      </c>
      <c r="F63" s="350"/>
      <c r="G63" s="351">
        <v>467500</v>
      </c>
      <c r="H63" s="351">
        <v>92787.0625</v>
      </c>
      <c r="I63" s="351">
        <v>39737.5</v>
      </c>
      <c r="J63" s="350">
        <f t="shared" si="4"/>
        <v>132524.5625</v>
      </c>
      <c r="K63" s="350"/>
      <c r="L63" s="350">
        <v>623300</v>
      </c>
      <c r="M63" s="350">
        <v>123709.46750000001</v>
      </c>
      <c r="N63" s="350">
        <v>52980.5</v>
      </c>
      <c r="O63" s="350">
        <v>176689.96750000003</v>
      </c>
      <c r="P63" s="350">
        <v>0</v>
      </c>
      <c r="Q63" s="350">
        <v>779100</v>
      </c>
      <c r="R63" s="350">
        <v>154631.8725</v>
      </c>
      <c r="S63" s="350">
        <v>66223.5</v>
      </c>
      <c r="T63" s="350">
        <v>220855.3725</v>
      </c>
      <c r="U63" s="455" t="str">
        <f t="shared" si="2"/>
        <v>Lausanne</v>
      </c>
    </row>
    <row r="64" spans="1:21" s="225" customFormat="1" ht="18.899999999999999" customHeight="1">
      <c r="A64" s="24" t="str">
        <f>'Page 9'!$A$38</f>
        <v>Sion</v>
      </c>
      <c r="B64" s="351">
        <v>321800</v>
      </c>
      <c r="C64" s="351">
        <v>50894.15</v>
      </c>
      <c r="D64" s="351">
        <v>27353</v>
      </c>
      <c r="E64" s="350">
        <f t="shared" si="3"/>
        <v>78247.149999999994</v>
      </c>
      <c r="F64" s="350"/>
      <c r="G64" s="351">
        <v>478300</v>
      </c>
      <c r="H64" s="351">
        <v>81075.150000000009</v>
      </c>
      <c r="I64" s="351">
        <v>40655.5</v>
      </c>
      <c r="J64" s="350">
        <f t="shared" si="4"/>
        <v>121730.65000000001</v>
      </c>
      <c r="K64" s="350"/>
      <c r="L64" s="350">
        <v>634800</v>
      </c>
      <c r="M64" s="350">
        <v>111256.20000000001</v>
      </c>
      <c r="N64" s="350">
        <v>53958</v>
      </c>
      <c r="O64" s="350">
        <v>165214.20000000001</v>
      </c>
      <c r="P64" s="350">
        <v>0</v>
      </c>
      <c r="Q64" s="350">
        <v>791300</v>
      </c>
      <c r="R64" s="350">
        <v>141437.19999999998</v>
      </c>
      <c r="S64" s="350">
        <v>67260.5</v>
      </c>
      <c r="T64" s="350">
        <v>208697.69999999998</v>
      </c>
      <c r="U64" s="455" t="str">
        <f t="shared" si="2"/>
        <v>Sion</v>
      </c>
    </row>
    <row r="65" spans="1:218" s="225" customFormat="1" ht="18.899999999999999" customHeight="1">
      <c r="A65" s="24" t="str">
        <f>'Page 9'!$A$39</f>
        <v>Neuchâtel</v>
      </c>
      <c r="B65" s="351">
        <v>337600</v>
      </c>
      <c r="C65" s="351">
        <v>33760</v>
      </c>
      <c r="D65" s="351">
        <v>28696</v>
      </c>
      <c r="E65" s="350">
        <f t="shared" si="3"/>
        <v>62456</v>
      </c>
      <c r="F65" s="350"/>
      <c r="G65" s="351">
        <v>506300</v>
      </c>
      <c r="H65" s="351">
        <v>50630</v>
      </c>
      <c r="I65" s="351">
        <v>43035</v>
      </c>
      <c r="J65" s="350">
        <f t="shared" si="4"/>
        <v>93665</v>
      </c>
      <c r="K65" s="350"/>
      <c r="L65" s="350">
        <v>675100</v>
      </c>
      <c r="M65" s="350">
        <v>67510</v>
      </c>
      <c r="N65" s="350">
        <v>57383</v>
      </c>
      <c r="O65" s="350">
        <v>124893</v>
      </c>
      <c r="P65" s="350">
        <v>0</v>
      </c>
      <c r="Q65" s="350">
        <v>843900</v>
      </c>
      <c r="R65" s="350">
        <v>84390</v>
      </c>
      <c r="S65" s="350">
        <v>71731</v>
      </c>
      <c r="T65" s="350">
        <v>156121</v>
      </c>
      <c r="U65" s="455" t="str">
        <f t="shared" si="2"/>
        <v>Neuchâtel</v>
      </c>
    </row>
    <row r="66" spans="1:218" s="225" customFormat="1" ht="18.899999999999999" customHeight="1">
      <c r="A66" s="24" t="s">
        <v>134</v>
      </c>
      <c r="B66" s="351">
        <v>302100</v>
      </c>
      <c r="C66" s="351">
        <v>72194.150000000009</v>
      </c>
      <c r="D66" s="351">
        <v>25678.5</v>
      </c>
      <c r="E66" s="350">
        <f t="shared" si="3"/>
        <v>97872.650000000009</v>
      </c>
      <c r="F66" s="350"/>
      <c r="G66" s="351">
        <v>453800</v>
      </c>
      <c r="H66" s="351">
        <v>107631.25</v>
      </c>
      <c r="I66" s="351">
        <v>38573</v>
      </c>
      <c r="J66" s="350">
        <f t="shared" si="4"/>
        <v>146204.25</v>
      </c>
      <c r="K66" s="350"/>
      <c r="L66" s="350">
        <v>605500</v>
      </c>
      <c r="M66" s="350">
        <v>143068.4</v>
      </c>
      <c r="N66" s="350">
        <v>51467.5</v>
      </c>
      <c r="O66" s="350">
        <v>194535.9</v>
      </c>
      <c r="P66" s="350">
        <v>0</v>
      </c>
      <c r="Q66" s="350">
        <v>757200</v>
      </c>
      <c r="R66" s="350">
        <v>178505.55000000002</v>
      </c>
      <c r="S66" s="350">
        <v>64362</v>
      </c>
      <c r="T66" s="350">
        <v>242867.55000000002</v>
      </c>
      <c r="U66" s="455" t="str">
        <f t="shared" si="2"/>
        <v>Geneva 4)</v>
      </c>
    </row>
    <row r="67" spans="1:218" s="225" customFormat="1" ht="18.899999999999999" customHeight="1">
      <c r="A67" s="24" t="str">
        <f>'Page 9'!$A$41</f>
        <v>Delémont</v>
      </c>
      <c r="B67" s="351">
        <v>311400</v>
      </c>
      <c r="C67" s="351">
        <v>62067.8</v>
      </c>
      <c r="D67" s="351">
        <v>26469</v>
      </c>
      <c r="E67" s="350">
        <f t="shared" si="3"/>
        <v>88536.8</v>
      </c>
      <c r="F67" s="350"/>
      <c r="G67" s="351">
        <v>470100</v>
      </c>
      <c r="H67" s="351">
        <v>89892</v>
      </c>
      <c r="I67" s="351">
        <v>39958.5</v>
      </c>
      <c r="J67" s="350">
        <f t="shared" si="4"/>
        <v>129850.5</v>
      </c>
      <c r="K67" s="350"/>
      <c r="L67" s="350">
        <v>628800</v>
      </c>
      <c r="M67" s="350">
        <v>117716.25000000001</v>
      </c>
      <c r="N67" s="350">
        <v>53448</v>
      </c>
      <c r="O67" s="350">
        <v>171164.25</v>
      </c>
      <c r="P67" s="350">
        <v>0</v>
      </c>
      <c r="Q67" s="350">
        <v>787500</v>
      </c>
      <c r="R67" s="350">
        <v>145540.45000000001</v>
      </c>
      <c r="S67" s="350">
        <v>66937.5</v>
      </c>
      <c r="T67" s="350">
        <v>212477.95</v>
      </c>
      <c r="U67" s="455" t="str">
        <f t="shared" si="2"/>
        <v>Delémont</v>
      </c>
    </row>
    <row r="68" spans="1:218" ht="18.899999999999999" customHeight="1">
      <c r="A68" s="217"/>
      <c r="B68" s="237"/>
      <c r="C68" s="237"/>
      <c r="D68" s="237"/>
      <c r="E68" s="237"/>
      <c r="F68" s="237"/>
      <c r="G68" s="237"/>
      <c r="H68" s="237"/>
      <c r="I68" s="237"/>
      <c r="J68" s="237"/>
      <c r="K68" s="237"/>
      <c r="P68" s="237"/>
    </row>
    <row r="69" spans="1:218" ht="18.899999999999999" customHeight="1">
      <c r="A69" s="238"/>
      <c r="B69" s="227"/>
      <c r="C69" s="227"/>
      <c r="E69" s="230"/>
      <c r="F69" s="230"/>
      <c r="G69" s="227"/>
      <c r="H69" s="227"/>
      <c r="I69" s="227"/>
      <c r="J69" s="227"/>
      <c r="K69" s="230"/>
      <c r="L69" s="228"/>
      <c r="M69" s="228"/>
      <c r="N69" s="228"/>
      <c r="O69" s="228"/>
      <c r="P69" s="230"/>
      <c r="Q69" s="228"/>
      <c r="R69" s="228"/>
      <c r="S69" s="228"/>
      <c r="T69" s="228"/>
      <c r="U69" s="228"/>
      <c r="V69" s="228"/>
      <c r="W69" s="228"/>
      <c r="X69" s="228"/>
      <c r="Y69" s="228"/>
      <c r="Z69" s="228"/>
      <c r="AA69" s="228"/>
      <c r="AB69" s="228"/>
      <c r="AC69" s="228"/>
      <c r="AD69" s="228"/>
      <c r="AE69" s="228"/>
      <c r="AF69" s="228"/>
      <c r="AG69" s="228"/>
      <c r="AH69" s="228"/>
      <c r="AI69" s="228"/>
      <c r="AJ69" s="228"/>
      <c r="AK69" s="228"/>
      <c r="AL69" s="228"/>
      <c r="AM69" s="228"/>
      <c r="AN69" s="228"/>
      <c r="AO69" s="228"/>
      <c r="AP69" s="228"/>
      <c r="AQ69" s="228"/>
      <c r="AR69" s="228"/>
      <c r="AS69" s="228"/>
      <c r="AT69" s="228"/>
      <c r="AU69" s="228"/>
      <c r="AV69" s="228"/>
      <c r="AW69" s="228"/>
      <c r="AX69" s="228"/>
      <c r="AY69" s="228"/>
      <c r="AZ69" s="228"/>
      <c r="BA69" s="228"/>
      <c r="BB69" s="228"/>
      <c r="BC69" s="228"/>
      <c r="BD69" s="228"/>
      <c r="BE69" s="228"/>
      <c r="BF69" s="228"/>
      <c r="BG69" s="228"/>
      <c r="BH69" s="228"/>
      <c r="BI69" s="228"/>
      <c r="BJ69" s="228"/>
      <c r="BK69" s="228"/>
      <c r="BL69" s="228"/>
      <c r="BM69" s="228"/>
      <c r="BN69" s="228"/>
      <c r="BO69" s="228"/>
      <c r="BP69" s="228"/>
      <c r="BQ69" s="228"/>
      <c r="BR69" s="228"/>
      <c r="BS69" s="228"/>
      <c r="BT69" s="228"/>
      <c r="BU69" s="228"/>
      <c r="BV69" s="228"/>
      <c r="BW69" s="228"/>
      <c r="BX69" s="228"/>
      <c r="BY69" s="228"/>
      <c r="BZ69" s="228"/>
      <c r="CA69" s="228"/>
      <c r="CB69" s="228"/>
      <c r="CC69" s="228"/>
      <c r="CD69" s="228"/>
      <c r="CE69" s="228"/>
      <c r="CF69" s="228"/>
      <c r="CG69" s="228"/>
      <c r="CH69" s="228"/>
      <c r="CI69" s="228"/>
      <c r="CJ69" s="228"/>
      <c r="CK69" s="228"/>
      <c r="CL69" s="228"/>
      <c r="CM69" s="228"/>
      <c r="CN69" s="228"/>
      <c r="CO69" s="228"/>
      <c r="CP69" s="228"/>
      <c r="CQ69" s="228"/>
      <c r="CR69" s="228"/>
      <c r="CS69" s="228"/>
      <c r="CT69" s="228"/>
      <c r="CU69" s="228"/>
      <c r="CV69" s="228"/>
      <c r="CW69" s="228"/>
      <c r="CX69" s="228"/>
      <c r="CY69" s="228"/>
      <c r="CZ69" s="228"/>
      <c r="DA69" s="228"/>
      <c r="DB69" s="228"/>
      <c r="DC69" s="228"/>
      <c r="DD69" s="228"/>
      <c r="DE69" s="228"/>
      <c r="DF69" s="228"/>
      <c r="DG69" s="228"/>
      <c r="DH69" s="228"/>
      <c r="DI69" s="228"/>
      <c r="DJ69" s="228"/>
      <c r="DK69" s="228"/>
      <c r="DL69" s="228"/>
      <c r="DM69" s="228"/>
      <c r="DN69" s="228"/>
      <c r="DO69" s="228"/>
      <c r="DP69" s="228"/>
      <c r="DQ69" s="228"/>
      <c r="DR69" s="228"/>
      <c r="DS69" s="228"/>
      <c r="DT69" s="228"/>
      <c r="DU69" s="228"/>
      <c r="DV69" s="228"/>
      <c r="DW69" s="228"/>
      <c r="DX69" s="228"/>
      <c r="DY69" s="228"/>
      <c r="DZ69" s="228"/>
      <c r="EA69" s="228"/>
      <c r="EB69" s="228"/>
      <c r="EC69" s="228"/>
      <c r="ED69" s="228"/>
      <c r="EE69" s="228"/>
      <c r="EF69" s="228"/>
      <c r="EG69" s="228"/>
      <c r="EH69" s="228"/>
      <c r="EI69" s="228"/>
      <c r="EJ69" s="228"/>
      <c r="EK69" s="228"/>
      <c r="EL69" s="228"/>
      <c r="EM69" s="228"/>
      <c r="EN69" s="228"/>
      <c r="EO69" s="228"/>
      <c r="EP69" s="228"/>
      <c r="EQ69" s="228"/>
      <c r="ER69" s="228"/>
      <c r="ES69" s="228"/>
      <c r="ET69" s="228"/>
      <c r="EU69" s="228"/>
      <c r="EV69" s="228"/>
      <c r="EW69" s="228"/>
      <c r="EX69" s="228"/>
      <c r="EY69" s="228"/>
      <c r="EZ69" s="228"/>
      <c r="FA69" s="228"/>
      <c r="FB69" s="228"/>
      <c r="FC69" s="228"/>
      <c r="FD69" s="228"/>
      <c r="FE69" s="228"/>
      <c r="FF69" s="228"/>
      <c r="FG69" s="228"/>
      <c r="FH69" s="228"/>
      <c r="FI69" s="228"/>
      <c r="FJ69" s="228"/>
      <c r="FK69" s="228"/>
      <c r="FL69" s="228"/>
      <c r="FM69" s="228"/>
      <c r="FN69" s="228"/>
      <c r="FO69" s="228"/>
      <c r="FP69" s="228"/>
      <c r="FQ69" s="228"/>
      <c r="FR69" s="228"/>
      <c r="FS69" s="228"/>
      <c r="FT69" s="228"/>
      <c r="FU69" s="228"/>
      <c r="FV69" s="228"/>
      <c r="FW69" s="228"/>
      <c r="FX69" s="228"/>
      <c r="FY69" s="228"/>
      <c r="FZ69" s="228"/>
      <c r="GA69" s="228"/>
      <c r="GB69" s="228"/>
      <c r="GC69" s="228"/>
      <c r="GD69" s="228"/>
      <c r="GE69" s="228"/>
      <c r="GF69" s="228"/>
      <c r="GG69" s="228"/>
      <c r="GH69" s="228"/>
      <c r="GI69" s="228"/>
      <c r="GJ69" s="228"/>
      <c r="GK69" s="228"/>
      <c r="GL69" s="228"/>
      <c r="GM69" s="228"/>
      <c r="GN69" s="228"/>
      <c r="GO69" s="228"/>
      <c r="GP69" s="228"/>
      <c r="GQ69" s="228"/>
      <c r="GR69" s="228"/>
      <c r="GS69" s="228"/>
      <c r="GT69" s="228"/>
      <c r="GU69" s="228"/>
      <c r="GV69" s="228"/>
      <c r="GW69" s="228"/>
      <c r="GX69" s="228"/>
      <c r="GY69" s="228"/>
      <c r="GZ69" s="228"/>
      <c r="HA69" s="228"/>
      <c r="HB69" s="228"/>
      <c r="HC69" s="228"/>
      <c r="HD69" s="228"/>
      <c r="HE69" s="228"/>
      <c r="HF69" s="228"/>
      <c r="HG69" s="228"/>
      <c r="HH69" s="228"/>
      <c r="HI69" s="228"/>
      <c r="HJ69" s="228"/>
    </row>
    <row r="70" spans="1:218" ht="18.899999999999999" customHeight="1">
      <c r="A70" s="238" t="str">
        <f>'Pages 62-63'!A70</f>
        <v>1)  Commercial, industrial, or bank corporations, without shareholding</v>
      </c>
      <c r="B70" s="229"/>
      <c r="C70" s="229"/>
      <c r="E70" s="230"/>
      <c r="F70" s="230"/>
      <c r="G70" s="229"/>
      <c r="H70" s="229"/>
      <c r="I70" s="229"/>
      <c r="J70" s="229"/>
      <c r="K70" s="230"/>
      <c r="P70" s="230"/>
    </row>
    <row r="71" spans="1:218" ht="18.899999999999999" customHeight="1">
      <c r="A71" s="238" t="str">
        <f>'Pages 62-63'!A71</f>
        <v>2)  Including church tax</v>
      </c>
      <c r="B71" s="229"/>
      <c r="C71" s="229"/>
      <c r="E71" s="230"/>
      <c r="F71" s="230"/>
      <c r="G71" s="229"/>
      <c r="H71" s="229"/>
      <c r="I71" s="229"/>
      <c r="J71" s="229"/>
      <c r="K71" s="230"/>
      <c r="P71" s="230"/>
    </row>
    <row r="72" spans="1:218" ht="18.899999999999999" customHeight="1">
      <c r="A72" s="238" t="str">
        <f>'Pages 62-63'!A72</f>
        <v>3)  Net profit before deducting the taxes paid during the business year</v>
      </c>
      <c r="B72" s="229"/>
      <c r="C72" s="229"/>
      <c r="E72" s="230"/>
      <c r="F72" s="230"/>
      <c r="G72" s="229"/>
      <c r="H72" s="229"/>
      <c r="I72" s="229"/>
      <c r="J72" s="229"/>
      <c r="K72" s="230"/>
      <c r="P72" s="230"/>
    </row>
    <row r="73" spans="1:218" ht="18.899999999999999" customHeight="1">
      <c r="A73" s="238" t="str">
        <f>'Pages 62-63'!A73</f>
        <v>4)  Without commercial tax</v>
      </c>
      <c r="B73" s="229"/>
      <c r="C73" s="229"/>
      <c r="D73" s="229"/>
      <c r="E73" s="230"/>
      <c r="F73" s="230"/>
      <c r="G73" s="229"/>
      <c r="H73" s="229"/>
      <c r="I73" s="229"/>
      <c r="J73" s="229"/>
      <c r="K73" s="230"/>
      <c r="P73" s="230"/>
    </row>
    <row r="74" spans="1:218" ht="18.899999999999999" customHeight="1">
      <c r="A74" s="230"/>
      <c r="B74" s="229"/>
      <c r="C74" s="229"/>
      <c r="D74" s="229"/>
      <c r="E74" s="230"/>
      <c r="F74" s="230"/>
      <c r="G74" s="229"/>
      <c r="H74" s="229"/>
      <c r="I74" s="229"/>
      <c r="J74" s="229"/>
      <c r="K74" s="230"/>
      <c r="P74" s="230"/>
    </row>
    <row r="75" spans="1:218" ht="18.899999999999999" customHeight="1">
      <c r="A75" s="217"/>
      <c r="B75" s="237"/>
      <c r="C75" s="237"/>
      <c r="D75" s="237"/>
      <c r="E75" s="237"/>
      <c r="F75" s="237"/>
      <c r="G75" s="237"/>
      <c r="H75" s="237"/>
      <c r="I75" s="237"/>
      <c r="J75" s="237"/>
      <c r="K75" s="237"/>
      <c r="P75" s="237"/>
    </row>
    <row r="76" spans="1:218" ht="18.899999999999999" customHeight="1">
      <c r="B76" s="231"/>
      <c r="C76" s="231"/>
      <c r="D76" s="231"/>
      <c r="E76" s="231"/>
      <c r="F76" s="231"/>
      <c r="G76" s="231"/>
      <c r="H76" s="231"/>
      <c r="I76" s="231"/>
      <c r="J76" s="231"/>
      <c r="K76" s="231"/>
      <c r="P76" s="231"/>
    </row>
    <row r="77" spans="1:218" ht="18.899999999999999" customHeight="1">
      <c r="B77" s="231"/>
      <c r="C77" s="231"/>
      <c r="D77" s="231"/>
      <c r="E77" s="231"/>
      <c r="F77" s="231"/>
      <c r="G77" s="231"/>
      <c r="H77" s="231"/>
      <c r="I77" s="231"/>
      <c r="J77" s="231"/>
      <c r="K77" s="231"/>
      <c r="P77" s="231"/>
    </row>
    <row r="78" spans="1:218" ht="18.899999999999999" customHeight="1">
      <c r="B78" s="231"/>
      <c r="C78" s="231"/>
      <c r="D78" s="231"/>
      <c r="E78" s="231"/>
      <c r="F78" s="231"/>
      <c r="G78" s="231"/>
      <c r="H78" s="231"/>
      <c r="I78" s="231"/>
      <c r="J78" s="231"/>
      <c r="K78" s="231"/>
      <c r="P78" s="231"/>
    </row>
    <row r="79" spans="1:218" ht="18.899999999999999" customHeight="1">
      <c r="B79" s="231"/>
      <c r="C79" s="231"/>
      <c r="D79" s="231"/>
      <c r="E79" s="231"/>
      <c r="F79" s="231"/>
      <c r="G79" s="231"/>
      <c r="H79" s="231"/>
      <c r="I79" s="231"/>
      <c r="J79" s="231"/>
      <c r="K79" s="231"/>
      <c r="P79" s="231"/>
    </row>
    <row r="80" spans="1:218" ht="18.899999999999999" customHeight="1">
      <c r="B80" s="231"/>
      <c r="C80" s="231"/>
      <c r="D80" s="231"/>
      <c r="E80" s="231"/>
      <c r="F80" s="231"/>
      <c r="G80" s="231"/>
      <c r="H80" s="231"/>
      <c r="I80" s="231"/>
      <c r="J80" s="231"/>
      <c r="K80" s="231"/>
      <c r="P80" s="231"/>
    </row>
    <row r="81" spans="2:16" ht="18.899999999999999" customHeight="1">
      <c r="B81" s="231"/>
      <c r="C81" s="231"/>
      <c r="D81" s="231"/>
      <c r="E81" s="231"/>
      <c r="F81" s="231"/>
      <c r="G81" s="231"/>
      <c r="H81" s="231"/>
      <c r="I81" s="231"/>
      <c r="J81" s="231"/>
      <c r="K81" s="231"/>
      <c r="P81" s="231"/>
    </row>
    <row r="82" spans="2:16" ht="18.899999999999999" customHeight="1">
      <c r="B82" s="231"/>
      <c r="C82" s="231"/>
      <c r="D82" s="231"/>
      <c r="E82" s="231"/>
      <c r="F82" s="231"/>
      <c r="G82" s="231"/>
      <c r="H82" s="231"/>
      <c r="I82" s="231"/>
      <c r="J82" s="231"/>
      <c r="K82" s="231"/>
      <c r="P82" s="231"/>
    </row>
    <row r="83" spans="2:16" ht="18.899999999999999" customHeight="1">
      <c r="B83" s="231"/>
      <c r="C83" s="231"/>
      <c r="D83" s="231"/>
      <c r="E83" s="231"/>
      <c r="F83" s="231"/>
      <c r="G83" s="231"/>
      <c r="H83" s="231"/>
      <c r="I83" s="231"/>
      <c r="J83" s="231"/>
      <c r="K83" s="231"/>
      <c r="P83" s="231"/>
    </row>
    <row r="84" spans="2:16" ht="18.899999999999999" customHeight="1">
      <c r="B84" s="231"/>
      <c r="C84" s="231"/>
      <c r="D84" s="231"/>
      <c r="E84" s="231"/>
      <c r="F84" s="231"/>
      <c r="G84" s="231"/>
      <c r="H84" s="231"/>
      <c r="I84" s="231"/>
      <c r="J84" s="231"/>
      <c r="K84" s="231"/>
      <c r="P84" s="231"/>
    </row>
    <row r="85" spans="2:16" ht="18.899999999999999" customHeight="1">
      <c r="B85" s="231"/>
      <c r="C85" s="231"/>
      <c r="D85" s="231"/>
      <c r="E85" s="231"/>
      <c r="F85" s="231"/>
      <c r="G85" s="231"/>
      <c r="H85" s="231"/>
      <c r="I85" s="231"/>
      <c r="J85" s="231"/>
      <c r="K85" s="231"/>
      <c r="P85" s="231"/>
    </row>
    <row r="86" spans="2:16" ht="18.899999999999999" customHeight="1">
      <c r="B86" s="231"/>
      <c r="C86" s="231"/>
      <c r="D86" s="231"/>
      <c r="E86" s="231"/>
      <c r="F86" s="231"/>
      <c r="G86" s="231"/>
      <c r="H86" s="231"/>
      <c r="I86" s="231"/>
      <c r="J86" s="231"/>
      <c r="K86" s="231"/>
      <c r="P86" s="231"/>
    </row>
    <row r="87" spans="2:16" ht="18.899999999999999" customHeight="1">
      <c r="B87" s="231"/>
      <c r="C87" s="231"/>
      <c r="D87" s="231"/>
      <c r="E87" s="231"/>
      <c r="F87" s="231"/>
      <c r="G87" s="231"/>
      <c r="H87" s="231"/>
      <c r="I87" s="231"/>
      <c r="J87" s="231"/>
      <c r="K87" s="231"/>
      <c r="P87" s="231"/>
    </row>
    <row r="88" spans="2:16" ht="18.899999999999999" customHeight="1">
      <c r="B88" s="231"/>
      <c r="C88" s="231"/>
      <c r="D88" s="231"/>
      <c r="E88" s="231"/>
      <c r="F88" s="231"/>
      <c r="G88" s="231"/>
      <c r="H88" s="231"/>
      <c r="I88" s="231"/>
      <c r="J88" s="231"/>
      <c r="K88" s="231"/>
      <c r="P88" s="231"/>
    </row>
    <row r="89" spans="2:16">
      <c r="B89" s="231"/>
      <c r="C89" s="231"/>
      <c r="D89" s="231"/>
      <c r="E89" s="231"/>
      <c r="F89" s="231"/>
      <c r="G89" s="231"/>
      <c r="H89" s="231"/>
      <c r="I89" s="231"/>
      <c r="J89" s="231"/>
      <c r="K89" s="231"/>
      <c r="P89" s="231"/>
    </row>
    <row r="90" spans="2:16">
      <c r="B90" s="231"/>
      <c r="C90" s="231"/>
      <c r="D90" s="231"/>
      <c r="E90" s="231"/>
      <c r="F90" s="231"/>
      <c r="G90" s="231"/>
      <c r="H90" s="231"/>
      <c r="I90" s="231"/>
      <c r="J90" s="231"/>
      <c r="K90" s="231"/>
      <c r="P90" s="231"/>
    </row>
    <row r="91" spans="2:16">
      <c r="B91" s="231"/>
      <c r="C91" s="231"/>
      <c r="D91" s="231"/>
      <c r="E91" s="231"/>
      <c r="F91" s="231"/>
      <c r="G91" s="231"/>
      <c r="H91" s="231"/>
      <c r="I91" s="231"/>
      <c r="J91" s="231"/>
      <c r="K91" s="231"/>
      <c r="P91" s="231"/>
    </row>
    <row r="92" spans="2:16">
      <c r="B92" s="231"/>
      <c r="C92" s="231"/>
      <c r="D92" s="231"/>
      <c r="E92" s="231"/>
      <c r="F92" s="231"/>
      <c r="G92" s="231"/>
      <c r="H92" s="231"/>
      <c r="I92" s="231"/>
      <c r="J92" s="231"/>
      <c r="K92" s="231"/>
      <c r="P92" s="231"/>
    </row>
    <row r="93" spans="2:16">
      <c r="B93" s="231"/>
      <c r="C93" s="231"/>
      <c r="D93" s="231"/>
      <c r="E93" s="231"/>
      <c r="F93" s="231"/>
      <c r="G93" s="231"/>
      <c r="H93" s="231"/>
      <c r="I93" s="231"/>
      <c r="J93" s="231"/>
      <c r="K93" s="231"/>
      <c r="P93" s="231"/>
    </row>
    <row r="94" spans="2:16">
      <c r="B94" s="231"/>
      <c r="C94" s="231"/>
      <c r="D94" s="231"/>
      <c r="E94" s="231"/>
      <c r="F94" s="231"/>
      <c r="G94" s="231"/>
      <c r="H94" s="231"/>
      <c r="I94" s="231"/>
      <c r="J94" s="231"/>
      <c r="K94" s="231"/>
      <c r="P94" s="231"/>
    </row>
    <row r="95" spans="2:16">
      <c r="B95" s="231"/>
      <c r="C95" s="231"/>
      <c r="D95" s="231"/>
      <c r="E95" s="231"/>
      <c r="F95" s="231"/>
      <c r="G95" s="231"/>
      <c r="H95" s="231"/>
      <c r="I95" s="231"/>
      <c r="J95" s="231"/>
      <c r="K95" s="231"/>
      <c r="P95" s="231"/>
    </row>
    <row r="96" spans="2:16">
      <c r="B96" s="231"/>
      <c r="C96" s="231"/>
      <c r="D96" s="231"/>
      <c r="E96" s="231"/>
      <c r="F96" s="231"/>
      <c r="G96" s="231"/>
      <c r="H96" s="231"/>
      <c r="I96" s="231"/>
      <c r="J96" s="231"/>
      <c r="K96" s="231"/>
      <c r="P96" s="231"/>
    </row>
    <row r="97" spans="2:16">
      <c r="B97" s="231"/>
      <c r="C97" s="231"/>
      <c r="D97" s="231"/>
      <c r="E97" s="231"/>
      <c r="F97" s="231"/>
      <c r="G97" s="231"/>
      <c r="H97" s="231"/>
      <c r="I97" s="231"/>
      <c r="J97" s="231"/>
      <c r="K97" s="231"/>
      <c r="P97" s="231"/>
    </row>
    <row r="98" spans="2:16">
      <c r="B98" s="231"/>
      <c r="C98" s="231"/>
      <c r="D98" s="231"/>
      <c r="E98" s="231"/>
      <c r="F98" s="231"/>
      <c r="G98" s="231"/>
      <c r="H98" s="231"/>
      <c r="I98" s="231"/>
      <c r="J98" s="231"/>
      <c r="K98" s="231"/>
      <c r="P98" s="231"/>
    </row>
    <row r="99" spans="2:16">
      <c r="B99" s="231"/>
      <c r="C99" s="231"/>
      <c r="D99" s="231"/>
      <c r="E99" s="231"/>
      <c r="F99" s="231"/>
      <c r="G99" s="231"/>
      <c r="H99" s="231"/>
      <c r="I99" s="231"/>
      <c r="J99" s="231"/>
      <c r="K99" s="231"/>
      <c r="P99" s="231"/>
    </row>
    <row r="100" spans="2:16">
      <c r="B100" s="231"/>
      <c r="C100" s="231"/>
      <c r="D100" s="231"/>
      <c r="E100" s="231"/>
      <c r="F100" s="231"/>
      <c r="G100" s="231"/>
      <c r="H100" s="231"/>
      <c r="I100" s="231"/>
      <c r="J100" s="231"/>
      <c r="K100" s="231"/>
      <c r="P100" s="231"/>
    </row>
    <row r="101" spans="2:16">
      <c r="B101" s="231"/>
      <c r="C101" s="231"/>
      <c r="D101" s="231"/>
      <c r="E101" s="231"/>
      <c r="F101" s="231"/>
      <c r="G101" s="231"/>
      <c r="H101" s="231"/>
      <c r="I101" s="231"/>
      <c r="J101" s="231"/>
      <c r="K101" s="231"/>
      <c r="P101" s="231"/>
    </row>
    <row r="102" spans="2:16">
      <c r="B102" s="231"/>
      <c r="C102" s="231"/>
      <c r="D102" s="231"/>
      <c r="E102" s="231"/>
      <c r="F102" s="231"/>
      <c r="G102" s="231"/>
      <c r="H102" s="231"/>
      <c r="I102" s="231"/>
      <c r="J102" s="231"/>
      <c r="K102" s="231"/>
      <c r="P102" s="231"/>
    </row>
    <row r="103" spans="2:16">
      <c r="B103" s="231"/>
      <c r="C103" s="231"/>
      <c r="D103" s="231"/>
      <c r="E103" s="231"/>
      <c r="F103" s="231"/>
      <c r="G103" s="231"/>
      <c r="H103" s="231"/>
      <c r="I103" s="231"/>
      <c r="J103" s="231"/>
      <c r="K103" s="231"/>
      <c r="P103" s="231"/>
    </row>
    <row r="104" spans="2:16">
      <c r="B104" s="231"/>
      <c r="C104" s="231"/>
      <c r="D104" s="231"/>
      <c r="E104" s="231"/>
      <c r="F104" s="231"/>
      <c r="G104" s="231"/>
      <c r="H104" s="231"/>
      <c r="I104" s="231"/>
      <c r="J104" s="231"/>
      <c r="K104" s="231"/>
      <c r="P104" s="231"/>
    </row>
    <row r="105" spans="2:16">
      <c r="B105" s="231"/>
      <c r="C105" s="231"/>
      <c r="D105" s="231"/>
      <c r="E105" s="231"/>
      <c r="F105" s="231"/>
      <c r="G105" s="231"/>
      <c r="H105" s="231"/>
      <c r="I105" s="231"/>
      <c r="J105" s="231"/>
      <c r="K105" s="231"/>
      <c r="P105" s="231"/>
    </row>
    <row r="106" spans="2:16">
      <c r="B106" s="231"/>
      <c r="C106" s="231"/>
      <c r="D106" s="231"/>
      <c r="E106" s="231"/>
      <c r="F106" s="231"/>
      <c r="G106" s="231"/>
      <c r="H106" s="231"/>
      <c r="I106" s="231"/>
      <c r="J106" s="231"/>
      <c r="K106" s="231"/>
      <c r="P106" s="231"/>
    </row>
    <row r="107" spans="2:16">
      <c r="B107" s="231"/>
      <c r="C107" s="231"/>
      <c r="D107" s="231"/>
      <c r="E107" s="231"/>
      <c r="F107" s="231"/>
      <c r="G107" s="231"/>
      <c r="H107" s="231"/>
      <c r="I107" s="231"/>
      <c r="J107" s="231"/>
      <c r="K107" s="231"/>
      <c r="P107" s="231"/>
    </row>
    <row r="108" spans="2:16">
      <c r="B108" s="231"/>
      <c r="C108" s="231"/>
      <c r="D108" s="231"/>
      <c r="E108" s="231"/>
      <c r="F108" s="231"/>
      <c r="G108" s="231"/>
      <c r="H108" s="231"/>
      <c r="I108" s="231"/>
      <c r="J108" s="231"/>
      <c r="K108" s="231"/>
      <c r="P108" s="231"/>
    </row>
    <row r="109" spans="2:16">
      <c r="B109" s="231"/>
      <c r="C109" s="231"/>
      <c r="D109" s="231"/>
      <c r="E109" s="231"/>
      <c r="F109" s="231"/>
      <c r="G109" s="231"/>
      <c r="H109" s="231"/>
      <c r="I109" s="231"/>
      <c r="J109" s="231"/>
      <c r="K109" s="231"/>
      <c r="P109" s="231"/>
    </row>
    <row r="110" spans="2:16">
      <c r="B110" s="231"/>
      <c r="C110" s="231"/>
      <c r="D110" s="231"/>
      <c r="E110" s="231"/>
      <c r="F110" s="231"/>
      <c r="G110" s="231"/>
      <c r="H110" s="231"/>
      <c r="I110" s="231"/>
      <c r="J110" s="231"/>
      <c r="K110" s="231"/>
      <c r="P110" s="231"/>
    </row>
    <row r="111" spans="2:16">
      <c r="B111" s="231"/>
      <c r="C111" s="231"/>
      <c r="D111" s="231"/>
      <c r="E111" s="231"/>
      <c r="F111" s="231"/>
      <c r="G111" s="231"/>
      <c r="H111" s="231"/>
      <c r="I111" s="231"/>
      <c r="J111" s="231"/>
      <c r="K111" s="231"/>
      <c r="P111" s="231"/>
    </row>
    <row r="112" spans="2:16">
      <c r="B112" s="231"/>
      <c r="C112" s="231"/>
      <c r="D112" s="231"/>
      <c r="E112" s="231"/>
      <c r="F112" s="231"/>
      <c r="G112" s="231"/>
      <c r="H112" s="231"/>
      <c r="I112" s="231"/>
      <c r="J112" s="231"/>
      <c r="K112" s="231"/>
      <c r="P112" s="231"/>
    </row>
    <row r="113" spans="2:16">
      <c r="B113" s="231"/>
      <c r="C113" s="231"/>
      <c r="D113" s="231"/>
      <c r="E113" s="231"/>
      <c r="F113" s="231"/>
      <c r="G113" s="231"/>
      <c r="H113" s="231"/>
      <c r="I113" s="231"/>
      <c r="J113" s="231"/>
      <c r="K113" s="231"/>
      <c r="P113" s="231"/>
    </row>
    <row r="114" spans="2:16">
      <c r="B114" s="231"/>
      <c r="C114" s="231"/>
      <c r="D114" s="231"/>
      <c r="E114" s="231"/>
      <c r="F114" s="231"/>
      <c r="G114" s="231"/>
      <c r="H114" s="231"/>
      <c r="I114" s="231"/>
      <c r="J114" s="231"/>
      <c r="K114" s="231"/>
      <c r="P114" s="231"/>
    </row>
    <row r="115" spans="2:16">
      <c r="B115" s="231"/>
      <c r="C115" s="231"/>
      <c r="D115" s="231"/>
      <c r="E115" s="231"/>
      <c r="F115" s="231"/>
      <c r="G115" s="231"/>
      <c r="H115" s="231"/>
      <c r="I115" s="231"/>
      <c r="J115" s="231"/>
      <c r="K115" s="231"/>
      <c r="P115" s="231"/>
    </row>
    <row r="116" spans="2:16">
      <c r="B116" s="231"/>
      <c r="C116" s="231"/>
      <c r="D116" s="231"/>
      <c r="E116" s="231"/>
      <c r="F116" s="231"/>
      <c r="G116" s="231"/>
      <c r="H116" s="231"/>
      <c r="I116" s="231"/>
      <c r="J116" s="231"/>
      <c r="K116" s="231"/>
      <c r="P116" s="231"/>
    </row>
    <row r="117" spans="2:16">
      <c r="B117" s="231"/>
      <c r="C117" s="231"/>
      <c r="D117" s="231"/>
      <c r="E117" s="231"/>
      <c r="F117" s="231"/>
      <c r="G117" s="231"/>
      <c r="H117" s="231"/>
      <c r="I117" s="231"/>
      <c r="J117" s="231"/>
      <c r="K117" s="231"/>
      <c r="P117" s="231"/>
    </row>
    <row r="118" spans="2:16">
      <c r="B118" s="231"/>
      <c r="C118" s="231"/>
      <c r="D118" s="231"/>
      <c r="E118" s="231"/>
      <c r="F118" s="231"/>
      <c r="G118" s="231"/>
      <c r="H118" s="231"/>
      <c r="I118" s="231"/>
      <c r="J118" s="231"/>
      <c r="K118" s="231"/>
      <c r="P118" s="231"/>
    </row>
    <row r="119" spans="2:16">
      <c r="B119" s="231"/>
      <c r="C119" s="231"/>
      <c r="D119" s="231"/>
      <c r="E119" s="231"/>
      <c r="F119" s="231"/>
      <c r="G119" s="231"/>
      <c r="H119" s="231"/>
      <c r="I119" s="231"/>
      <c r="J119" s="231"/>
      <c r="K119" s="231"/>
      <c r="P119" s="231"/>
    </row>
    <row r="120" spans="2:16">
      <c r="B120" s="231"/>
      <c r="C120" s="231"/>
      <c r="D120" s="231"/>
      <c r="E120" s="231"/>
      <c r="F120" s="231"/>
      <c r="G120" s="231"/>
      <c r="H120" s="231"/>
      <c r="I120" s="231"/>
      <c r="J120" s="231"/>
      <c r="K120" s="231"/>
      <c r="P120" s="231"/>
    </row>
    <row r="121" spans="2:16">
      <c r="B121" s="231"/>
      <c r="C121" s="231"/>
      <c r="D121" s="231"/>
      <c r="E121" s="231"/>
      <c r="F121" s="231"/>
      <c r="G121" s="231"/>
      <c r="H121" s="231"/>
      <c r="I121" s="231"/>
      <c r="J121" s="231"/>
      <c r="K121" s="231"/>
      <c r="P121" s="231"/>
    </row>
    <row r="122" spans="2:16">
      <c r="B122" s="231"/>
      <c r="C122" s="231"/>
      <c r="D122" s="231"/>
      <c r="E122" s="231"/>
      <c r="F122" s="231"/>
      <c r="G122" s="231"/>
      <c r="H122" s="231"/>
      <c r="I122" s="231"/>
      <c r="J122" s="231"/>
      <c r="K122" s="231"/>
      <c r="P122" s="231"/>
    </row>
    <row r="123" spans="2:16">
      <c r="B123" s="231"/>
      <c r="C123" s="231"/>
      <c r="D123" s="231"/>
      <c r="E123" s="231"/>
      <c r="F123" s="231"/>
      <c r="G123" s="231"/>
      <c r="H123" s="231"/>
      <c r="I123" s="231"/>
      <c r="J123" s="231"/>
      <c r="K123" s="231"/>
      <c r="P123" s="231"/>
    </row>
    <row r="124" spans="2:16">
      <c r="B124" s="231"/>
      <c r="C124" s="231"/>
      <c r="D124" s="231"/>
      <c r="E124" s="231"/>
      <c r="F124" s="231"/>
      <c r="G124" s="231"/>
      <c r="H124" s="231"/>
      <c r="I124" s="231"/>
      <c r="J124" s="231"/>
      <c r="K124" s="231"/>
      <c r="P124" s="231"/>
    </row>
    <row r="125" spans="2:16">
      <c r="B125" s="231"/>
      <c r="C125" s="231"/>
      <c r="D125" s="231"/>
      <c r="E125" s="231"/>
      <c r="F125" s="231"/>
      <c r="G125" s="231"/>
      <c r="H125" s="231"/>
      <c r="I125" s="231"/>
      <c r="J125" s="231"/>
      <c r="K125" s="231"/>
      <c r="P125" s="231"/>
    </row>
    <row r="126" spans="2:16">
      <c r="B126" s="231"/>
      <c r="C126" s="231"/>
      <c r="D126" s="231"/>
      <c r="E126" s="231"/>
      <c r="F126" s="231"/>
      <c r="G126" s="231"/>
      <c r="H126" s="231"/>
      <c r="I126" s="231"/>
      <c r="J126" s="231"/>
      <c r="K126" s="231"/>
      <c r="P126" s="231"/>
    </row>
    <row r="127" spans="2:16">
      <c r="B127" s="231"/>
      <c r="C127" s="231"/>
      <c r="D127" s="231"/>
      <c r="E127" s="231"/>
      <c r="F127" s="231"/>
      <c r="G127" s="231"/>
      <c r="H127" s="231"/>
      <c r="I127" s="231"/>
      <c r="J127" s="231"/>
      <c r="K127" s="231"/>
      <c r="P127" s="231"/>
    </row>
  </sheetData>
  <mergeCells count="12">
    <mergeCell ref="C7:E7"/>
    <mergeCell ref="H7:J7"/>
    <mergeCell ref="B41:E41"/>
    <mergeCell ref="G41:J41"/>
    <mergeCell ref="B13:E13"/>
    <mergeCell ref="G13:J13"/>
    <mergeCell ref="L41:O41"/>
    <mergeCell ref="Q41:T41"/>
    <mergeCell ref="M7:O7"/>
    <mergeCell ref="R7:T7"/>
    <mergeCell ref="L13:O13"/>
    <mergeCell ref="Q13:T13"/>
  </mergeCells>
  <phoneticPr fontId="7" type="noConversion"/>
  <printOptions horizontalCentered="1"/>
  <pageMargins left="0.39370078740157483" right="0.39370078740157483" top="0.59055118110236227" bottom="0.59055118110236227" header="0.39370078740157483" footer="0.39370078740157483"/>
  <pageSetup paperSize="9" scale="54" fitToWidth="2" orientation="portrait" r:id="rId1"/>
  <headerFooter alignWithMargins="0">
    <oddHeader>&amp;C&amp;"Helvetica,Fett"&amp;12 2010</oddHeader>
    <oddFooter>&amp;C&amp;"Helvetica,Standard" Eidg. Steuerverwaltung  -  Administration fédérale des contributions  -  Amministrazione federale delle contribuzioni&amp;R60 - 61</odd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53">
    <pageSetUpPr fitToPage="1"/>
  </sheetPr>
  <dimension ref="A1:H58"/>
  <sheetViews>
    <sheetView zoomScale="60" zoomScaleNormal="60" workbookViewId="0"/>
  </sheetViews>
  <sheetFormatPr baseColWidth="10" defaultColWidth="10.33203125" defaultRowHeight="13.2"/>
  <cols>
    <col min="1" max="1" width="27.5546875" style="218" customWidth="1"/>
    <col min="2" max="5" width="17.44140625" style="218" customWidth="1"/>
    <col min="6" max="7" width="17.88671875" style="218" customWidth="1"/>
    <col min="8" max="8" width="19.33203125" style="218" customWidth="1"/>
    <col min="9" max="16384" width="10.33203125" style="218"/>
  </cols>
  <sheetData>
    <row r="1" spans="1:8" ht="18.899999999999999" customHeight="1">
      <c r="A1" s="216" t="str">
        <f>'Pages 62-63'!$A$1</f>
        <v>Corporations 1)</v>
      </c>
      <c r="B1" s="216"/>
      <c r="C1" s="216"/>
      <c r="D1" s="216"/>
      <c r="E1" s="216"/>
      <c r="F1" s="216"/>
      <c r="G1" s="217"/>
      <c r="H1" s="217"/>
    </row>
    <row r="2" spans="1:8" ht="18.899999999999999" customHeight="1">
      <c r="A2" s="216"/>
      <c r="B2" s="216"/>
      <c r="C2" s="216"/>
      <c r="D2" s="216"/>
      <c r="E2" s="216"/>
      <c r="F2" s="216"/>
      <c r="G2" s="217"/>
      <c r="H2" s="217"/>
    </row>
    <row r="3" spans="1:8" ht="18.899999999999999" customHeight="1">
      <c r="A3" s="486" t="s">
        <v>209</v>
      </c>
      <c r="B3" s="216"/>
      <c r="C3" s="216"/>
      <c r="D3" s="216"/>
      <c r="E3" s="216"/>
      <c r="F3" s="216"/>
      <c r="G3" s="217"/>
      <c r="H3" s="217"/>
    </row>
    <row r="4" spans="1:8" ht="18.75" customHeight="1">
      <c r="A4" s="338"/>
      <c r="B4" s="216"/>
      <c r="C4" s="216"/>
      <c r="D4" s="216"/>
      <c r="E4" s="216"/>
      <c r="F4" s="216"/>
      <c r="G4" s="217"/>
      <c r="H4" s="217"/>
    </row>
    <row r="5" spans="1:8" ht="18.899999999999999" customHeight="1">
      <c r="A5" s="217"/>
      <c r="B5" s="217"/>
      <c r="C5" s="217"/>
      <c r="D5" s="217"/>
      <c r="E5" s="217"/>
      <c r="F5" s="217"/>
      <c r="G5" s="217"/>
      <c r="H5" s="217"/>
    </row>
    <row r="6" spans="1:8" ht="18.899999999999999" customHeight="1" thickBot="1">
      <c r="B6" s="217"/>
      <c r="C6" s="217"/>
      <c r="D6" s="217"/>
      <c r="E6" s="217"/>
      <c r="F6" s="217"/>
      <c r="G6" s="217"/>
      <c r="H6" s="217"/>
    </row>
    <row r="7" spans="1:8" ht="18.899999999999999" customHeight="1" thickBot="1">
      <c r="A7" s="219">
        <v>31</v>
      </c>
      <c r="B7" s="994" t="s">
        <v>148</v>
      </c>
      <c r="C7" s="995"/>
      <c r="D7" s="995"/>
      <c r="E7" s="995"/>
      <c r="F7" s="995"/>
      <c r="G7" s="995"/>
      <c r="H7" s="996"/>
    </row>
    <row r="8" spans="1:8" ht="18.899999999999999" customHeight="1">
      <c r="A8" s="23" t="str">
        <f>'Pages 10-11'!$A$6</f>
        <v>Cantonal capitals</v>
      </c>
      <c r="B8" s="277">
        <v>100000</v>
      </c>
      <c r="C8" s="277">
        <v>500000</v>
      </c>
      <c r="D8" s="277">
        <v>1000000</v>
      </c>
      <c r="E8" s="277">
        <v>5000000</v>
      </c>
      <c r="F8" s="277">
        <v>10000000</v>
      </c>
      <c r="G8" s="277">
        <v>50000000</v>
      </c>
      <c r="H8" s="277">
        <v>100000000</v>
      </c>
    </row>
    <row r="9" spans="1:8" ht="18.899999999999999" customHeight="1">
      <c r="A9" s="221"/>
      <c r="B9" s="274"/>
      <c r="C9" s="274"/>
      <c r="D9" s="274"/>
      <c r="E9" s="274"/>
      <c r="F9" s="274"/>
      <c r="G9" s="274"/>
      <c r="H9" s="274"/>
    </row>
    <row r="10" spans="1:8" ht="18.899999999999999" customHeight="1">
      <c r="B10" s="997" t="str">
        <f>'Pages 10-11'!B9:M9</f>
        <v xml:space="preserve">Tax burden in Swiss francs </v>
      </c>
      <c r="C10" s="998"/>
      <c r="D10" s="998"/>
      <c r="E10" s="998"/>
      <c r="F10" s="998"/>
      <c r="G10" s="998"/>
      <c r="H10" s="999"/>
    </row>
    <row r="11" spans="1:8" ht="18.899999999999999" customHeight="1">
      <c r="A11" s="24" t="str">
        <f>'Page 9'!$A$16</f>
        <v>Zurich</v>
      </c>
      <c r="B11" s="352">
        <v>172</v>
      </c>
      <c r="C11" s="352">
        <v>859</v>
      </c>
      <c r="D11" s="352">
        <v>1718</v>
      </c>
      <c r="E11" s="352">
        <v>8588</v>
      </c>
      <c r="F11" s="352">
        <v>17175</v>
      </c>
      <c r="G11" s="352">
        <v>85875</v>
      </c>
      <c r="H11" s="352">
        <v>171750</v>
      </c>
    </row>
    <row r="12" spans="1:8" ht="18.899999999999999" customHeight="1">
      <c r="A12" s="24" t="str">
        <f>'Page 9'!$A$17</f>
        <v>Berne</v>
      </c>
      <c r="B12" s="352">
        <v>144</v>
      </c>
      <c r="C12" s="352">
        <v>719</v>
      </c>
      <c r="D12" s="352">
        <v>1438</v>
      </c>
      <c r="E12" s="352">
        <v>7188</v>
      </c>
      <c r="F12" s="352">
        <v>14376</v>
      </c>
      <c r="G12" s="352">
        <v>71879</v>
      </c>
      <c r="H12" s="352">
        <v>143757</v>
      </c>
    </row>
    <row r="13" spans="1:8" ht="18.899999999999999" customHeight="1">
      <c r="A13" s="24" t="str">
        <f>'Page 9'!$A$18</f>
        <v>Lucerne</v>
      </c>
      <c r="B13" s="352">
        <v>185</v>
      </c>
      <c r="C13" s="352">
        <v>925</v>
      </c>
      <c r="D13" s="352">
        <v>1850</v>
      </c>
      <c r="E13" s="352">
        <v>9250</v>
      </c>
      <c r="F13" s="352">
        <v>18500</v>
      </c>
      <c r="G13" s="352">
        <v>92500</v>
      </c>
      <c r="H13" s="352">
        <v>185000</v>
      </c>
    </row>
    <row r="14" spans="1:8" ht="18.899999999999999" customHeight="1">
      <c r="A14" s="24" t="str">
        <f>'Page 9'!$A$19</f>
        <v>Altdorf</v>
      </c>
      <c r="B14" s="352">
        <v>1</v>
      </c>
      <c r="C14" s="352">
        <v>5</v>
      </c>
      <c r="D14" s="352">
        <v>10</v>
      </c>
      <c r="E14" s="352">
        <v>50</v>
      </c>
      <c r="F14" s="352">
        <v>100</v>
      </c>
      <c r="G14" s="352">
        <v>500</v>
      </c>
      <c r="H14" s="352">
        <v>1000</v>
      </c>
    </row>
    <row r="15" spans="1:8" ht="18.899999999999999" customHeight="1">
      <c r="A15" s="24" t="str">
        <f>'Page 9'!$A$20</f>
        <v>Schwyz</v>
      </c>
      <c r="B15" s="352">
        <v>169</v>
      </c>
      <c r="C15" s="352">
        <v>846</v>
      </c>
      <c r="D15" s="352">
        <v>1693</v>
      </c>
      <c r="E15" s="352">
        <v>8463</v>
      </c>
      <c r="F15" s="352">
        <v>16925</v>
      </c>
      <c r="G15" s="352">
        <v>84626</v>
      </c>
      <c r="H15" s="352">
        <v>169252</v>
      </c>
    </row>
    <row r="16" spans="1:8" ht="18.899999999999999" customHeight="1">
      <c r="A16" s="24" t="str">
        <f>'Page 9'!$A$21</f>
        <v>Sarnen</v>
      </c>
      <c r="B16" s="352">
        <v>500</v>
      </c>
      <c r="C16" s="352">
        <v>1000</v>
      </c>
      <c r="D16" s="352">
        <v>2000</v>
      </c>
      <c r="E16" s="352">
        <v>10000</v>
      </c>
      <c r="F16" s="352">
        <v>20000</v>
      </c>
      <c r="G16" s="352">
        <v>100000</v>
      </c>
      <c r="H16" s="352">
        <v>200000</v>
      </c>
    </row>
    <row r="17" spans="1:8" ht="18.899999999999999" customHeight="1">
      <c r="A17" s="24" t="str">
        <f>'Page 9'!$A$22</f>
        <v>Stans</v>
      </c>
      <c r="B17" s="352">
        <v>500</v>
      </c>
      <c r="C17" s="352">
        <v>500</v>
      </c>
      <c r="D17" s="352">
        <v>500</v>
      </c>
      <c r="E17" s="352">
        <v>500</v>
      </c>
      <c r="F17" s="352">
        <v>1000</v>
      </c>
      <c r="G17" s="352">
        <v>5000</v>
      </c>
      <c r="H17" s="352">
        <v>10000</v>
      </c>
    </row>
    <row r="18" spans="1:8" ht="18.899999999999999" customHeight="1">
      <c r="A18" s="24" t="str">
        <f>'Page 9'!$A$23</f>
        <v>Glarus</v>
      </c>
      <c r="B18" s="352">
        <v>253</v>
      </c>
      <c r="C18" s="352">
        <v>1265</v>
      </c>
      <c r="D18" s="352">
        <v>2529</v>
      </c>
      <c r="E18" s="352">
        <v>12647</v>
      </c>
      <c r="F18" s="352">
        <v>25294</v>
      </c>
      <c r="G18" s="352">
        <v>126470</v>
      </c>
      <c r="H18" s="352">
        <v>252940</v>
      </c>
    </row>
    <row r="19" spans="1:8" ht="18.899999999999999" customHeight="1">
      <c r="A19" s="24" t="str">
        <f>'Page 9'!$A$24</f>
        <v>Zug</v>
      </c>
      <c r="B19" s="352">
        <v>75</v>
      </c>
      <c r="C19" s="352">
        <v>374</v>
      </c>
      <c r="D19" s="352">
        <v>748</v>
      </c>
      <c r="E19" s="352">
        <v>3740</v>
      </c>
      <c r="F19" s="352">
        <v>7479</v>
      </c>
      <c r="G19" s="352">
        <v>37397</v>
      </c>
      <c r="H19" s="352">
        <v>74794</v>
      </c>
    </row>
    <row r="20" spans="1:8" ht="18.899999999999999" customHeight="1">
      <c r="A20" s="24" t="str">
        <f>'Page 9'!$A$25</f>
        <v>Fribourg</v>
      </c>
      <c r="B20" s="352">
        <v>307</v>
      </c>
      <c r="C20" s="352">
        <v>1533</v>
      </c>
      <c r="D20" s="352">
        <v>3066</v>
      </c>
      <c r="E20" s="352">
        <v>15328</v>
      </c>
      <c r="F20" s="352">
        <v>30656</v>
      </c>
      <c r="G20" s="352">
        <v>153280</v>
      </c>
      <c r="H20" s="352">
        <v>306560</v>
      </c>
    </row>
    <row r="21" spans="1:8" ht="18.899999999999999" customHeight="1">
      <c r="A21" s="24" t="str">
        <f>'Page 9'!$A$26</f>
        <v>Solothurn</v>
      </c>
      <c r="B21" s="352">
        <v>183</v>
      </c>
      <c r="C21" s="352">
        <v>916</v>
      </c>
      <c r="D21" s="352">
        <v>1832</v>
      </c>
      <c r="E21" s="352">
        <v>9160</v>
      </c>
      <c r="F21" s="352">
        <v>18320</v>
      </c>
      <c r="G21" s="352">
        <v>91600</v>
      </c>
      <c r="H21" s="352">
        <v>183200</v>
      </c>
    </row>
    <row r="22" spans="1:8" ht="18.899999999999999" customHeight="1">
      <c r="A22" s="24" t="str">
        <f>'Page 9'!$A$27</f>
        <v>Basel</v>
      </c>
      <c r="B22" s="352">
        <v>525</v>
      </c>
      <c r="C22" s="352">
        <v>2625</v>
      </c>
      <c r="D22" s="352">
        <v>5250</v>
      </c>
      <c r="E22" s="352">
        <v>26250</v>
      </c>
      <c r="F22" s="352">
        <v>52500</v>
      </c>
      <c r="G22" s="352">
        <v>262500</v>
      </c>
      <c r="H22" s="352">
        <v>525000</v>
      </c>
    </row>
    <row r="23" spans="1:8" ht="18.899999999999999" customHeight="1">
      <c r="A23" s="24" t="str">
        <f>'Page 9'!$A$28</f>
        <v>Liestal</v>
      </c>
      <c r="B23" s="352">
        <v>380</v>
      </c>
      <c r="C23" s="352">
        <v>1900</v>
      </c>
      <c r="D23" s="352">
        <v>3800</v>
      </c>
      <c r="E23" s="352">
        <v>19000</v>
      </c>
      <c r="F23" s="352">
        <v>38000</v>
      </c>
      <c r="G23" s="352">
        <v>190000</v>
      </c>
      <c r="H23" s="352">
        <v>380000</v>
      </c>
    </row>
    <row r="24" spans="1:8" ht="18.899999999999999" customHeight="1">
      <c r="A24" s="24" t="str">
        <f>'Page 9'!$A$29</f>
        <v>Schaffhausen</v>
      </c>
      <c r="B24" s="352">
        <v>212</v>
      </c>
      <c r="C24" s="352">
        <v>1060</v>
      </c>
      <c r="D24" s="352">
        <v>2120</v>
      </c>
      <c r="E24" s="352">
        <v>10600</v>
      </c>
      <c r="F24" s="352">
        <v>21200</v>
      </c>
      <c r="G24" s="352">
        <v>106000</v>
      </c>
      <c r="H24" s="352">
        <v>212000</v>
      </c>
    </row>
    <row r="25" spans="1:8" ht="18.899999999999999" customHeight="1">
      <c r="A25" s="24" t="str">
        <f>'Page 9'!$A$30</f>
        <v>Herisau</v>
      </c>
      <c r="B25" s="352">
        <v>900</v>
      </c>
      <c r="C25" s="352">
        <v>900</v>
      </c>
      <c r="D25" s="352">
        <v>900</v>
      </c>
      <c r="E25" s="352">
        <v>3600</v>
      </c>
      <c r="F25" s="352">
        <v>7200</v>
      </c>
      <c r="G25" s="352">
        <v>36000</v>
      </c>
      <c r="H25" s="352">
        <v>72000</v>
      </c>
    </row>
    <row r="26" spans="1:8" ht="18.899999999999999" customHeight="1">
      <c r="A26" s="24" t="str">
        <f>'Page 9'!$A$31</f>
        <v>Appenzell</v>
      </c>
      <c r="B26" s="352">
        <v>500</v>
      </c>
      <c r="C26" s="352">
        <v>500</v>
      </c>
      <c r="D26" s="352">
        <v>499.99999999999994</v>
      </c>
      <c r="E26" s="352">
        <v>2499.9999999999995</v>
      </c>
      <c r="F26" s="352">
        <v>4999.9999999999991</v>
      </c>
      <c r="G26" s="352">
        <v>24999.999999999996</v>
      </c>
      <c r="H26" s="352">
        <v>49999.999999999993</v>
      </c>
    </row>
    <row r="27" spans="1:8" ht="18.899999999999999" customHeight="1">
      <c r="A27" s="24" t="str">
        <f>'Page 9'!$A$32</f>
        <v>St. Gall</v>
      </c>
      <c r="B27" s="352">
        <v>67</v>
      </c>
      <c r="C27" s="352">
        <v>335</v>
      </c>
      <c r="D27" s="352">
        <v>670</v>
      </c>
      <c r="E27" s="352">
        <v>3350</v>
      </c>
      <c r="F27" s="352">
        <v>6700</v>
      </c>
      <c r="G27" s="352">
        <v>33500</v>
      </c>
      <c r="H27" s="352">
        <v>67000</v>
      </c>
    </row>
    <row r="28" spans="1:8" ht="18.899999999999999" customHeight="1">
      <c r="A28" s="24" t="str">
        <f>'Page 9'!$A$33</f>
        <v>Chur</v>
      </c>
      <c r="B28" s="352">
        <v>481.85</v>
      </c>
      <c r="C28" s="352">
        <v>2409.25</v>
      </c>
      <c r="D28" s="352">
        <v>4818.5</v>
      </c>
      <c r="E28" s="352">
        <v>24092.500000000004</v>
      </c>
      <c r="F28" s="352">
        <v>49957.37</v>
      </c>
      <c r="G28" s="352">
        <v>259457.37000000002</v>
      </c>
      <c r="H28" s="352">
        <v>521332.37000000005</v>
      </c>
    </row>
    <row r="29" spans="1:8" ht="18.899999999999999" customHeight="1">
      <c r="A29" s="24" t="str">
        <f>'Page 9'!$A$34</f>
        <v>Aarau</v>
      </c>
      <c r="B29" s="352">
        <v>845</v>
      </c>
      <c r="C29" s="352">
        <v>1056</v>
      </c>
      <c r="D29" s="352">
        <v>2113</v>
      </c>
      <c r="E29" s="352">
        <v>10563</v>
      </c>
      <c r="F29" s="352">
        <v>21125</v>
      </c>
      <c r="G29" s="352">
        <v>105625</v>
      </c>
      <c r="H29" s="352">
        <v>211250</v>
      </c>
    </row>
    <row r="30" spans="1:8" ht="18.899999999999999" customHeight="1">
      <c r="A30" s="24" t="str">
        <f>'Page 9'!$A$35</f>
        <v>Frauenfeld</v>
      </c>
      <c r="B30" s="352">
        <v>279</v>
      </c>
      <c r="C30" s="352">
        <v>419</v>
      </c>
      <c r="D30" s="352">
        <v>837</v>
      </c>
      <c r="E30" s="352">
        <v>4185</v>
      </c>
      <c r="F30" s="352">
        <v>8370</v>
      </c>
      <c r="G30" s="352">
        <v>41850</v>
      </c>
      <c r="H30" s="352">
        <v>83700</v>
      </c>
    </row>
    <row r="31" spans="1:8" ht="18.899999999999999" customHeight="1">
      <c r="A31" s="24" t="str">
        <f>'Page 9'!$A$36</f>
        <v>Bellinzona</v>
      </c>
      <c r="B31" s="352">
        <v>293</v>
      </c>
      <c r="C31" s="352">
        <v>1463</v>
      </c>
      <c r="D31" s="352">
        <v>2925</v>
      </c>
      <c r="E31" s="352">
        <v>14625</v>
      </c>
      <c r="F31" s="352">
        <v>29250</v>
      </c>
      <c r="G31" s="352">
        <v>146250</v>
      </c>
      <c r="H31" s="352">
        <v>292500</v>
      </c>
    </row>
    <row r="32" spans="1:8" ht="18.899999999999999" customHeight="1">
      <c r="A32" s="24" t="str">
        <f>'Page 9'!$A$37</f>
        <v>Lausanne</v>
      </c>
      <c r="B32" s="352">
        <v>70.05</v>
      </c>
      <c r="C32" s="352">
        <v>350.25</v>
      </c>
      <c r="D32" s="352">
        <v>700.5</v>
      </c>
      <c r="E32" s="352">
        <v>3502.5</v>
      </c>
      <c r="F32" s="352">
        <v>7005</v>
      </c>
      <c r="G32" s="352">
        <v>35025</v>
      </c>
      <c r="H32" s="352">
        <v>70050</v>
      </c>
    </row>
    <row r="33" spans="1:8" ht="18.899999999999999" customHeight="1">
      <c r="A33" s="24" t="str">
        <f>'Page 9'!$A$38</f>
        <v>Sion</v>
      </c>
      <c r="B33" s="352">
        <v>203</v>
      </c>
      <c r="C33" s="352">
        <v>1015</v>
      </c>
      <c r="D33" s="352">
        <v>3553</v>
      </c>
      <c r="E33" s="352">
        <v>23853</v>
      </c>
      <c r="F33" s="352">
        <v>49228</v>
      </c>
      <c r="G33" s="352">
        <v>252228</v>
      </c>
      <c r="H33" s="352">
        <v>505978</v>
      </c>
    </row>
    <row r="34" spans="1:8" ht="18.899999999999999" customHeight="1">
      <c r="A34" s="24" t="str">
        <f>'Page 9'!$A$39</f>
        <v>Neuchâtel</v>
      </c>
      <c r="B34" s="352">
        <v>500</v>
      </c>
      <c r="C34" s="352">
        <v>2500</v>
      </c>
      <c r="D34" s="352">
        <v>5000</v>
      </c>
      <c r="E34" s="352">
        <v>25000</v>
      </c>
      <c r="F34" s="352">
        <v>50000</v>
      </c>
      <c r="G34" s="352">
        <v>250000</v>
      </c>
      <c r="H34" s="352">
        <v>500000</v>
      </c>
    </row>
    <row r="35" spans="1:8" ht="18.899999999999999" customHeight="1">
      <c r="A35" s="24" t="str">
        <f>'Page 9'!$A$40</f>
        <v>Geneva</v>
      </c>
      <c r="B35" s="352">
        <v>401</v>
      </c>
      <c r="C35" s="352">
        <v>2003</v>
      </c>
      <c r="D35" s="352">
        <v>4007</v>
      </c>
      <c r="E35" s="352">
        <v>20034</v>
      </c>
      <c r="F35" s="352">
        <v>40068</v>
      </c>
      <c r="G35" s="352">
        <v>200340</v>
      </c>
      <c r="H35" s="352">
        <v>400680</v>
      </c>
    </row>
    <row r="36" spans="1:8" ht="18.899999999999999" customHeight="1">
      <c r="A36" s="24" t="str">
        <f>'Page 9'!$A$41</f>
        <v>Delémont</v>
      </c>
      <c r="B36" s="352">
        <v>374</v>
      </c>
      <c r="C36" s="352">
        <v>1868</v>
      </c>
      <c r="D36" s="352">
        <v>3736</v>
      </c>
      <c r="E36" s="352">
        <v>18678</v>
      </c>
      <c r="F36" s="352">
        <v>37356</v>
      </c>
      <c r="G36" s="352">
        <v>186782</v>
      </c>
      <c r="H36" s="352">
        <v>373564</v>
      </c>
    </row>
    <row r="37" spans="1:8" ht="18.899999999999999" customHeight="1"/>
    <row r="38" spans="1:8" ht="18.899999999999999" customHeight="1">
      <c r="A38" s="223" t="s">
        <v>146</v>
      </c>
    </row>
    <row r="39" spans="1:8" ht="18.899999999999999" customHeight="1">
      <c r="A39" s="223"/>
    </row>
    <row r="40" spans="1:8" ht="18.899999999999999" customHeight="1">
      <c r="A40" s="275"/>
      <c r="B40" s="225"/>
      <c r="C40" s="225"/>
      <c r="D40" s="225"/>
      <c r="E40" s="225"/>
      <c r="F40" s="225"/>
      <c r="G40" s="225"/>
      <c r="H40" s="225"/>
    </row>
    <row r="41" spans="1:8" ht="18.899999999999999" customHeight="1">
      <c r="A41" s="276"/>
      <c r="B41" s="217"/>
      <c r="C41" s="217"/>
      <c r="D41" s="217"/>
      <c r="E41" s="217"/>
      <c r="F41" s="217"/>
      <c r="G41" s="217"/>
      <c r="H41" s="217"/>
    </row>
    <row r="42" spans="1:8" ht="18.899999999999999" customHeight="1">
      <c r="A42" s="217"/>
      <c r="B42" s="217"/>
      <c r="C42" s="217"/>
      <c r="D42" s="217"/>
      <c r="E42" s="217"/>
      <c r="F42" s="217"/>
      <c r="G42" s="217"/>
      <c r="H42" s="217"/>
    </row>
    <row r="43" spans="1:8" ht="18.899999999999999" customHeight="1">
      <c r="A43" s="217"/>
      <c r="B43" s="217"/>
      <c r="C43" s="217"/>
      <c r="D43" s="217"/>
      <c r="E43" s="217"/>
      <c r="F43" s="217"/>
      <c r="G43" s="217"/>
      <c r="H43" s="217"/>
    </row>
    <row r="44" spans="1:8" ht="18.899999999999999" customHeight="1"/>
    <row r="45" spans="1:8" ht="18.899999999999999" customHeight="1">
      <c r="A45" s="217"/>
      <c r="B45" s="217"/>
      <c r="C45" s="217"/>
      <c r="D45" s="217"/>
      <c r="E45" s="217"/>
      <c r="F45" s="217"/>
      <c r="G45" s="217"/>
      <c r="H45" s="217"/>
    </row>
    <row r="46" spans="1:8" ht="18.899999999999999" customHeight="1">
      <c r="A46" s="217"/>
      <c r="B46" s="217"/>
      <c r="C46" s="217"/>
      <c r="D46" s="217"/>
      <c r="E46" s="217"/>
      <c r="F46" s="217"/>
      <c r="G46" s="217"/>
      <c r="H46" s="217"/>
    </row>
    <row r="47" spans="1:8" ht="18.899999999999999" customHeight="1">
      <c r="A47" s="217"/>
      <c r="B47" s="217"/>
      <c r="C47" s="217"/>
      <c r="D47" s="217"/>
      <c r="E47" s="217"/>
      <c r="F47" s="217"/>
      <c r="G47" s="217"/>
      <c r="H47" s="217"/>
    </row>
    <row r="48" spans="1:8" ht="18.899999999999999" customHeight="1">
      <c r="A48" s="217"/>
      <c r="B48" s="217"/>
      <c r="C48" s="217"/>
      <c r="D48" s="217"/>
      <c r="E48" s="217"/>
      <c r="F48" s="217"/>
      <c r="G48" s="217"/>
      <c r="H48" s="217"/>
    </row>
    <row r="49" spans="1:8">
      <c r="A49" s="217"/>
      <c r="B49" s="217"/>
      <c r="C49" s="217"/>
      <c r="D49" s="217"/>
      <c r="E49" s="217"/>
      <c r="F49" s="217"/>
      <c r="G49" s="217"/>
      <c r="H49" s="217"/>
    </row>
    <row r="50" spans="1:8">
      <c r="A50" s="217"/>
      <c r="B50" s="217"/>
      <c r="C50" s="217"/>
      <c r="D50" s="217"/>
      <c r="E50" s="217"/>
      <c r="F50" s="217"/>
      <c r="G50" s="217"/>
      <c r="H50" s="217"/>
    </row>
    <row r="51" spans="1:8">
      <c r="A51" s="217"/>
      <c r="B51" s="217"/>
      <c r="C51" s="217"/>
      <c r="D51" s="217"/>
      <c r="E51" s="217"/>
      <c r="F51" s="217"/>
      <c r="G51" s="217"/>
      <c r="H51" s="217"/>
    </row>
    <row r="52" spans="1:8">
      <c r="A52" s="217"/>
      <c r="B52" s="217"/>
      <c r="C52" s="217"/>
      <c r="D52" s="217"/>
      <c r="E52" s="217"/>
      <c r="F52" s="217"/>
      <c r="G52" s="217"/>
      <c r="H52" s="217"/>
    </row>
    <row r="53" spans="1:8">
      <c r="A53" s="217"/>
      <c r="B53" s="217"/>
      <c r="C53" s="217"/>
      <c r="D53" s="217"/>
      <c r="E53" s="217"/>
      <c r="F53" s="217"/>
      <c r="G53" s="217"/>
      <c r="H53" s="217"/>
    </row>
    <row r="54" spans="1:8">
      <c r="A54" s="217"/>
      <c r="B54" s="217"/>
      <c r="C54" s="217"/>
      <c r="D54" s="217"/>
      <c r="E54" s="217"/>
      <c r="F54" s="217"/>
      <c r="G54" s="217"/>
      <c r="H54" s="217"/>
    </row>
    <row r="55" spans="1:8">
      <c r="A55" s="217"/>
      <c r="B55" s="217"/>
      <c r="C55" s="217"/>
      <c r="D55" s="217"/>
      <c r="E55" s="217"/>
      <c r="F55" s="217"/>
      <c r="G55" s="217"/>
      <c r="H55" s="217"/>
    </row>
    <row r="56" spans="1:8">
      <c r="A56" s="217"/>
      <c r="B56" s="217"/>
      <c r="C56" s="217"/>
      <c r="D56" s="217"/>
      <c r="E56" s="217"/>
      <c r="F56" s="217"/>
      <c r="G56" s="217"/>
      <c r="H56" s="217"/>
    </row>
    <row r="57" spans="1:8">
      <c r="A57" s="217"/>
      <c r="B57" s="217"/>
      <c r="C57" s="217"/>
      <c r="D57" s="217"/>
      <c r="E57" s="217"/>
      <c r="F57" s="217"/>
      <c r="G57" s="217"/>
      <c r="H57" s="217"/>
    </row>
    <row r="58" spans="1:8">
      <c r="A58" s="217"/>
      <c r="B58" s="217"/>
      <c r="C58" s="217"/>
      <c r="D58" s="217"/>
      <c r="E58" s="217"/>
      <c r="F58" s="217"/>
      <c r="G58" s="217"/>
      <c r="H58" s="217"/>
    </row>
  </sheetData>
  <mergeCells count="2">
    <mergeCell ref="B7:H7"/>
    <mergeCell ref="B10:H10"/>
  </mergeCells>
  <phoneticPr fontId="7" type="noConversion"/>
  <printOptions horizontalCentered="1"/>
  <pageMargins left="0.39370078740157483" right="0.39370078740157483" top="0.59055118110236227" bottom="0.59055118110236227" header="0.39370078740157483" footer="0.39370078740157483"/>
  <pageSetup paperSize="9" scale="64" orientation="portrait" r:id="rId1"/>
  <headerFooter alignWithMargins="0">
    <oddHeader>&amp;C&amp;"Helvetica,Fett"&amp;12 2010</oddHeader>
    <oddFooter>&amp;L62&amp;C&amp;"Helvetica,Standard" Eidg. Steuerverwaltung  -  Administration fédérale des contributions  -  Amministrazione federale delle contribuzioni</odd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54">
    <pageSetUpPr fitToPage="1"/>
  </sheetPr>
  <dimension ref="A1:S69"/>
  <sheetViews>
    <sheetView zoomScale="60" zoomScaleNormal="60" workbookViewId="0"/>
  </sheetViews>
  <sheetFormatPr baseColWidth="10" defaultColWidth="10.33203125" defaultRowHeight="13.2"/>
  <cols>
    <col min="1" max="1" width="27" style="279" customWidth="1"/>
    <col min="2" max="2" width="13.5546875" style="279" customWidth="1"/>
    <col min="3" max="3" width="17.5546875" style="279" customWidth="1"/>
    <col min="4" max="4" width="13.5546875" style="279" customWidth="1"/>
    <col min="5" max="5" width="2.6640625" style="279" customWidth="1"/>
    <col min="6" max="6" width="13.5546875" style="279" customWidth="1"/>
    <col min="7" max="7" width="16" style="279" customWidth="1"/>
    <col min="8" max="8" width="13.33203125" style="279" customWidth="1"/>
    <col min="9" max="9" width="2.6640625" style="279" customWidth="1"/>
    <col min="10" max="10" width="13.5546875" style="279" customWidth="1"/>
    <col min="11" max="11" width="16" style="279" customWidth="1"/>
    <col min="12" max="12" width="13.5546875" style="279" customWidth="1"/>
    <col min="13" max="19" width="12.6640625" style="279" customWidth="1"/>
    <col min="20" max="16384" width="10.33203125" style="279"/>
  </cols>
  <sheetData>
    <row r="1" spans="1:19" ht="18.899999999999999" customHeight="1">
      <c r="A1" s="278" t="s">
        <v>149</v>
      </c>
      <c r="B1" s="278"/>
      <c r="C1" s="278"/>
      <c r="D1" s="278"/>
      <c r="E1" s="278"/>
      <c r="F1" s="278"/>
      <c r="G1" s="278"/>
      <c r="H1" s="278"/>
      <c r="I1" s="278"/>
      <c r="J1" s="278"/>
      <c r="K1" s="278"/>
      <c r="L1" s="278"/>
    </row>
    <row r="2" spans="1:19" ht="18.899999999999999" customHeight="1">
      <c r="A2" s="278"/>
      <c r="B2" s="278"/>
      <c r="C2" s="278"/>
      <c r="D2" s="278"/>
      <c r="E2" s="278"/>
      <c r="F2" s="278"/>
      <c r="G2" s="278"/>
      <c r="H2" s="278"/>
      <c r="I2" s="278"/>
      <c r="J2" s="278"/>
      <c r="K2" s="278"/>
      <c r="L2" s="278"/>
    </row>
    <row r="3" spans="1:19" ht="18.899999999999999" customHeight="1">
      <c r="A3" s="280" t="str">
        <f>'Page 66'!$A$3</f>
        <v>Cantonal, municipal, and church tax burden on equity (paid-up capital and reserves)</v>
      </c>
      <c r="B3" s="278"/>
      <c r="C3" s="278"/>
      <c r="D3" s="278"/>
      <c r="E3" s="278"/>
      <c r="F3" s="278"/>
      <c r="G3" s="278"/>
      <c r="H3" s="278"/>
      <c r="I3" s="278"/>
      <c r="J3" s="278"/>
      <c r="K3" s="278"/>
      <c r="L3" s="278"/>
    </row>
    <row r="4" spans="1:19" ht="18.899999999999999" customHeight="1">
      <c r="A4" s="495" t="s">
        <v>210</v>
      </c>
      <c r="B4" s="278"/>
      <c r="C4" s="278"/>
      <c r="D4" s="278"/>
      <c r="E4" s="278"/>
      <c r="F4" s="278"/>
      <c r="G4" s="278"/>
      <c r="H4" s="278"/>
      <c r="I4" s="278"/>
      <c r="J4" s="278"/>
      <c r="K4" s="278"/>
      <c r="L4" s="278"/>
    </row>
    <row r="5" spans="1:19" ht="18.899999999999999" customHeight="1">
      <c r="A5" s="278"/>
      <c r="B5" s="278"/>
      <c r="C5" s="278"/>
      <c r="D5" s="278"/>
      <c r="E5" s="278"/>
      <c r="F5" s="278"/>
      <c r="G5" s="278"/>
      <c r="H5" s="278"/>
      <c r="I5" s="278"/>
      <c r="J5" s="278"/>
      <c r="K5" s="278"/>
      <c r="L5" s="278"/>
    </row>
    <row r="6" spans="1:19" ht="18.899999999999999" customHeight="1">
      <c r="A6" s="298" t="s">
        <v>150</v>
      </c>
      <c r="B6" s="280"/>
      <c r="C6" s="280"/>
      <c r="D6" s="280"/>
      <c r="E6" s="280"/>
      <c r="F6" s="280"/>
      <c r="G6" s="298"/>
      <c r="H6" s="280"/>
      <c r="I6" s="280"/>
      <c r="K6" s="281"/>
      <c r="L6" s="281"/>
      <c r="N6" s="298"/>
      <c r="O6" s="280"/>
      <c r="P6" s="280"/>
      <c r="Q6" s="280"/>
      <c r="R6" s="280"/>
      <c r="S6" s="280"/>
    </row>
    <row r="7" spans="1:19" ht="18.899999999999999" customHeight="1">
      <c r="A7" s="280" t="s">
        <v>191</v>
      </c>
      <c r="B7" s="280"/>
      <c r="C7" s="280"/>
      <c r="D7" s="280"/>
      <c r="E7" s="280"/>
      <c r="F7" s="280"/>
      <c r="G7" s="280"/>
      <c r="H7" s="280"/>
      <c r="I7" s="280"/>
      <c r="K7" s="281"/>
      <c r="L7" s="281"/>
      <c r="N7" s="280"/>
      <c r="O7" s="280"/>
      <c r="P7" s="280"/>
      <c r="Q7" s="280"/>
      <c r="R7" s="280"/>
      <c r="S7" s="280"/>
    </row>
    <row r="8" spans="1:19" ht="33" customHeight="1">
      <c r="A8" s="1004" t="s">
        <v>211</v>
      </c>
      <c r="B8" s="1004"/>
      <c r="C8" s="1004"/>
      <c r="D8" s="1004"/>
      <c r="E8" s="1004"/>
      <c r="F8" s="1004"/>
      <c r="G8" s="1000"/>
      <c r="H8" s="1000"/>
      <c r="I8" s="1000"/>
      <c r="J8" s="1000"/>
      <c r="K8" s="1000"/>
      <c r="L8" s="1000"/>
      <c r="N8" s="1000"/>
      <c r="O8" s="1000"/>
      <c r="P8" s="1000"/>
      <c r="Q8" s="1000"/>
      <c r="R8" s="1000"/>
      <c r="S8" s="1000"/>
    </row>
    <row r="9" spans="1:19" ht="18.899999999999999" customHeight="1">
      <c r="A9" s="280"/>
      <c r="B9" s="280"/>
      <c r="C9" s="280"/>
      <c r="D9" s="280"/>
      <c r="E9" s="280"/>
      <c r="F9" s="280"/>
      <c r="G9" s="280"/>
      <c r="H9" s="280"/>
      <c r="I9" s="280"/>
      <c r="K9" s="281"/>
      <c r="L9" s="281"/>
      <c r="N9" s="280"/>
      <c r="O9" s="280"/>
      <c r="P9" s="280"/>
      <c r="Q9" s="280"/>
      <c r="R9" s="280"/>
      <c r="S9" s="280"/>
    </row>
    <row r="10" spans="1:19" ht="18.899999999999999" customHeight="1">
      <c r="A10" s="280" t="s">
        <v>151</v>
      </c>
      <c r="B10" s="280"/>
      <c r="C10" s="280"/>
      <c r="D10" s="280"/>
      <c r="E10" s="280"/>
      <c r="F10" s="280"/>
      <c r="G10" s="280"/>
      <c r="H10" s="280"/>
      <c r="I10" s="280"/>
      <c r="K10" s="281"/>
      <c r="L10" s="281"/>
      <c r="N10" s="280"/>
      <c r="O10" s="280"/>
      <c r="P10" s="280"/>
      <c r="Q10" s="280"/>
      <c r="R10" s="280"/>
      <c r="S10" s="280"/>
    </row>
    <row r="11" spans="1:19" ht="50.1" customHeight="1">
      <c r="A11" s="1004" t="s">
        <v>212</v>
      </c>
      <c r="B11" s="1004"/>
      <c r="C11" s="1004"/>
      <c r="D11" s="1004"/>
      <c r="E11" s="1004"/>
      <c r="F11" s="1004"/>
      <c r="G11" s="1000"/>
      <c r="H11" s="1000"/>
      <c r="I11" s="1000"/>
      <c r="J11" s="1000"/>
      <c r="K11" s="1000"/>
      <c r="L11" s="1000"/>
      <c r="N11" s="1000"/>
      <c r="O11" s="1000"/>
      <c r="P11" s="1000"/>
      <c r="Q11" s="1000"/>
      <c r="R11" s="1000"/>
      <c r="S11" s="1000"/>
    </row>
    <row r="12" spans="1:19" ht="18.75" customHeight="1" thickBot="1">
      <c r="A12" s="299"/>
      <c r="B12" s="299"/>
      <c r="C12" s="299"/>
      <c r="D12" s="299"/>
      <c r="E12" s="299"/>
      <c r="F12" s="299"/>
      <c r="G12" s="299"/>
      <c r="H12" s="299"/>
      <c r="I12" s="299"/>
      <c r="J12" s="299"/>
      <c r="K12" s="299"/>
      <c r="L12" s="299"/>
    </row>
    <row r="13" spans="1:19" ht="18.75" customHeight="1" thickBot="1">
      <c r="A13" s="282">
        <v>32</v>
      </c>
      <c r="B13" s="1008" t="s">
        <v>162</v>
      </c>
      <c r="C13" s="1009"/>
      <c r="D13" s="1009"/>
      <c r="E13" s="1009"/>
      <c r="F13" s="1009"/>
      <c r="G13" s="1009"/>
      <c r="H13" s="1009"/>
      <c r="I13" s="1009"/>
      <c r="J13" s="1009"/>
      <c r="K13" s="1009"/>
      <c r="L13" s="1010"/>
    </row>
    <row r="14" spans="1:19" ht="18.75" customHeight="1">
      <c r="B14" s="1005" t="s">
        <v>155</v>
      </c>
      <c r="C14" s="1006"/>
      <c r="D14" s="1007"/>
      <c r="E14" s="337"/>
      <c r="F14" s="1005" t="s">
        <v>156</v>
      </c>
      <c r="G14" s="1006"/>
      <c r="H14" s="1007"/>
      <c r="I14" s="294"/>
      <c r="J14" s="1005" t="s">
        <v>157</v>
      </c>
      <c r="K14" s="1006"/>
      <c r="L14" s="1007"/>
    </row>
    <row r="15" spans="1:19" ht="18.75" customHeight="1">
      <c r="B15" s="299"/>
      <c r="C15" s="299"/>
      <c r="D15" s="299"/>
      <c r="E15" s="299"/>
      <c r="F15" s="299"/>
      <c r="G15" s="299"/>
      <c r="H15" s="299"/>
      <c r="I15" s="299"/>
      <c r="J15" s="299"/>
      <c r="K15" s="299"/>
      <c r="L15" s="299"/>
    </row>
    <row r="16" spans="1:19" ht="18.75" customHeight="1">
      <c r="A16" s="299"/>
      <c r="B16" s="1001" t="s">
        <v>154</v>
      </c>
      <c r="C16" s="1002"/>
      <c r="D16" s="1002"/>
      <c r="E16" s="1002"/>
      <c r="F16" s="1002"/>
      <c r="G16" s="1002"/>
      <c r="H16" s="1002"/>
      <c r="I16" s="1002"/>
      <c r="J16" s="1002"/>
      <c r="K16" s="1002"/>
      <c r="L16" s="1003"/>
    </row>
    <row r="17" spans="1:12" ht="18.899999999999999" customHeight="1">
      <c r="A17" s="281"/>
      <c r="B17" s="281"/>
      <c r="C17" s="281"/>
      <c r="D17" s="281"/>
      <c r="E17" s="281"/>
      <c r="F17" s="281"/>
      <c r="G17" s="281"/>
      <c r="H17" s="281"/>
      <c r="I17" s="281"/>
      <c r="J17" s="281"/>
      <c r="K17" s="281"/>
      <c r="L17" s="281"/>
    </row>
    <row r="18" spans="1:12" ht="18.899999999999999" customHeight="1">
      <c r="A18" s="23" t="str">
        <f>'Pages 10-11'!$A$6</f>
        <v>Cantonal capitals</v>
      </c>
      <c r="B18" s="302" t="s">
        <v>44</v>
      </c>
      <c r="C18" s="303"/>
      <c r="D18" s="304"/>
      <c r="E18" s="280"/>
      <c r="F18" s="460" t="str">
        <f>B18</f>
        <v>Canton</v>
      </c>
      <c r="G18" s="458"/>
      <c r="H18" s="304"/>
      <c r="I18" s="280"/>
      <c r="J18" s="460" t="str">
        <f>B18</f>
        <v>Canton</v>
      </c>
      <c r="K18" s="462"/>
      <c r="L18" s="304"/>
    </row>
    <row r="19" spans="1:12" ht="18.899999999999999" customHeight="1">
      <c r="A19" s="280"/>
      <c r="B19" s="305" t="s">
        <v>152</v>
      </c>
      <c r="C19" s="295" t="s">
        <v>80</v>
      </c>
      <c r="D19" s="306" t="s">
        <v>46</v>
      </c>
      <c r="E19" s="283"/>
      <c r="F19" s="296" t="str">
        <f t="shared" ref="F19:H20" si="0">B19</f>
        <v xml:space="preserve">and </v>
      </c>
      <c r="G19" s="296" t="str">
        <f t="shared" si="0"/>
        <v>Confederation</v>
      </c>
      <c r="H19" s="296" t="str">
        <f t="shared" si="0"/>
        <v>Total</v>
      </c>
      <c r="I19" s="280"/>
      <c r="J19" s="296" t="str">
        <f>B19</f>
        <v xml:space="preserve">and </v>
      </c>
      <c r="K19" s="463" t="str">
        <f>C19</f>
        <v>Confederation</v>
      </c>
      <c r="L19" s="463" t="str">
        <f>D19</f>
        <v>Total</v>
      </c>
    </row>
    <row r="20" spans="1:12" ht="18.899999999999999" customHeight="1">
      <c r="B20" s="300" t="s">
        <v>153</v>
      </c>
      <c r="C20" s="307"/>
      <c r="D20" s="308"/>
      <c r="E20" s="284"/>
      <c r="F20" s="461" t="str">
        <f t="shared" si="0"/>
        <v>municipal</v>
      </c>
      <c r="G20" s="459"/>
      <c r="H20" s="308"/>
      <c r="I20" s="284"/>
      <c r="J20" s="461" t="str">
        <f>B20</f>
        <v>municipal</v>
      </c>
      <c r="K20" s="308"/>
      <c r="L20" s="308"/>
    </row>
    <row r="21" spans="1:12" ht="18.899999999999999" customHeight="1">
      <c r="A21" s="24" t="str">
        <f>'Page 9'!$A$16</f>
        <v>Zurich</v>
      </c>
      <c r="B21" s="297">
        <v>687</v>
      </c>
      <c r="C21" s="297">
        <v>0</v>
      </c>
      <c r="D21" s="297">
        <f t="shared" ref="D21:D46" si="1">B21+C21</f>
        <v>687</v>
      </c>
      <c r="E21" s="297"/>
      <c r="F21" s="14">
        <v>687</v>
      </c>
      <c r="G21" s="14">
        <v>0</v>
      </c>
      <c r="H21" s="297">
        <f t="shared" ref="H21:H46" si="2">F21+G21</f>
        <v>687</v>
      </c>
      <c r="I21" s="14"/>
      <c r="J21" s="352">
        <v>687</v>
      </c>
      <c r="K21" s="352">
        <v>0</v>
      </c>
      <c r="L21" s="297">
        <f t="shared" ref="L21:L46" si="3">J21+K21</f>
        <v>687</v>
      </c>
    </row>
    <row r="22" spans="1:12" ht="18.899999999999999" customHeight="1">
      <c r="A22" s="24" t="str">
        <f>'Page 9'!$A$17</f>
        <v>Berne</v>
      </c>
      <c r="B22" s="297">
        <v>728</v>
      </c>
      <c r="C22" s="297">
        <v>0</v>
      </c>
      <c r="D22" s="297">
        <f t="shared" si="1"/>
        <v>728</v>
      </c>
      <c r="E22" s="297"/>
      <c r="F22" s="14">
        <v>728</v>
      </c>
      <c r="G22" s="14">
        <v>0</v>
      </c>
      <c r="H22" s="297">
        <f t="shared" si="2"/>
        <v>728</v>
      </c>
      <c r="I22" s="14"/>
      <c r="J22" s="352">
        <v>728</v>
      </c>
      <c r="K22" s="352">
        <v>0</v>
      </c>
      <c r="L22" s="297">
        <f t="shared" si="3"/>
        <v>728</v>
      </c>
    </row>
    <row r="23" spans="1:12" ht="18.899999999999999" customHeight="1">
      <c r="A23" s="24" t="str">
        <f>'Page 9'!$A$18</f>
        <v>Lucerne</v>
      </c>
      <c r="B23" s="297">
        <v>500</v>
      </c>
      <c r="C23" s="297">
        <v>0</v>
      </c>
      <c r="D23" s="297">
        <f t="shared" si="1"/>
        <v>500</v>
      </c>
      <c r="E23" s="297"/>
      <c r="F23" s="14">
        <v>500</v>
      </c>
      <c r="G23" s="14">
        <v>0</v>
      </c>
      <c r="H23" s="297">
        <f t="shared" si="2"/>
        <v>500</v>
      </c>
      <c r="I23" s="14"/>
      <c r="J23" s="352">
        <v>500</v>
      </c>
      <c r="K23" s="352">
        <v>0</v>
      </c>
      <c r="L23" s="297">
        <f t="shared" si="3"/>
        <v>500</v>
      </c>
    </row>
    <row r="24" spans="1:12" ht="18.899999999999999" customHeight="1">
      <c r="A24" s="24" t="str">
        <f>'Page 9'!$A$19</f>
        <v>Altdorf</v>
      </c>
      <c r="B24" s="297">
        <v>500</v>
      </c>
      <c r="C24" s="297">
        <v>0</v>
      </c>
      <c r="D24" s="297">
        <f t="shared" si="1"/>
        <v>500</v>
      </c>
      <c r="E24" s="297"/>
      <c r="F24" s="14">
        <v>500</v>
      </c>
      <c r="G24" s="14">
        <v>0</v>
      </c>
      <c r="H24" s="297">
        <f t="shared" si="2"/>
        <v>500</v>
      </c>
      <c r="I24" s="14"/>
      <c r="J24" s="352">
        <v>500</v>
      </c>
      <c r="K24" s="352">
        <v>0</v>
      </c>
      <c r="L24" s="297">
        <f t="shared" si="3"/>
        <v>500</v>
      </c>
    </row>
    <row r="25" spans="1:12" ht="18.899999999999999" customHeight="1">
      <c r="A25" s="24" t="str">
        <f>'Page 9'!$A$20</f>
        <v>Schwyz</v>
      </c>
      <c r="B25" s="297">
        <v>423.15</v>
      </c>
      <c r="C25" s="297">
        <v>0</v>
      </c>
      <c r="D25" s="297">
        <f t="shared" si="1"/>
        <v>423.15</v>
      </c>
      <c r="E25" s="297"/>
      <c r="F25" s="14">
        <v>423.15</v>
      </c>
      <c r="G25" s="14">
        <v>0</v>
      </c>
      <c r="H25" s="297">
        <f t="shared" si="2"/>
        <v>423.15</v>
      </c>
      <c r="I25" s="14"/>
      <c r="J25" s="352">
        <v>423.15</v>
      </c>
      <c r="K25" s="352">
        <v>0</v>
      </c>
      <c r="L25" s="297">
        <f t="shared" si="3"/>
        <v>423.15</v>
      </c>
    </row>
    <row r="26" spans="1:12" ht="18.899999999999999" customHeight="1">
      <c r="A26" s="24" t="str">
        <f>'Page 9'!$A$21</f>
        <v>Sarnen</v>
      </c>
      <c r="B26" s="297">
        <v>500</v>
      </c>
      <c r="C26" s="297">
        <v>0</v>
      </c>
      <c r="D26" s="297">
        <f t="shared" si="1"/>
        <v>500</v>
      </c>
      <c r="E26" s="297"/>
      <c r="F26" s="14">
        <v>500</v>
      </c>
      <c r="G26" s="14">
        <v>0</v>
      </c>
      <c r="H26" s="297">
        <f t="shared" si="2"/>
        <v>500</v>
      </c>
      <c r="I26" s="14"/>
      <c r="J26" s="352">
        <v>500</v>
      </c>
      <c r="K26" s="352">
        <v>0</v>
      </c>
      <c r="L26" s="297">
        <f t="shared" si="3"/>
        <v>500</v>
      </c>
    </row>
    <row r="27" spans="1:12" ht="18.899999999999999" customHeight="1">
      <c r="A27" s="24" t="str">
        <f>'Page 9'!$A$22</f>
        <v>Stans</v>
      </c>
      <c r="B27" s="297">
        <v>500</v>
      </c>
      <c r="C27" s="297">
        <v>0</v>
      </c>
      <c r="D27" s="297">
        <f t="shared" si="1"/>
        <v>500</v>
      </c>
      <c r="E27" s="297"/>
      <c r="F27" s="14">
        <v>500</v>
      </c>
      <c r="G27" s="14">
        <v>0</v>
      </c>
      <c r="H27" s="297">
        <f t="shared" si="2"/>
        <v>500</v>
      </c>
      <c r="I27" s="14"/>
      <c r="J27" s="352">
        <v>500</v>
      </c>
      <c r="K27" s="352">
        <v>0</v>
      </c>
      <c r="L27" s="297">
        <f t="shared" si="3"/>
        <v>500</v>
      </c>
    </row>
    <row r="28" spans="1:12" ht="18.899999999999999" customHeight="1">
      <c r="A28" s="24" t="str">
        <f>'Page 9'!$A$23</f>
        <v>Glarus</v>
      </c>
      <c r="B28" s="297">
        <v>500</v>
      </c>
      <c r="C28" s="297">
        <v>0</v>
      </c>
      <c r="D28" s="297">
        <f t="shared" si="1"/>
        <v>500</v>
      </c>
      <c r="E28" s="297"/>
      <c r="F28" s="14">
        <v>500</v>
      </c>
      <c r="G28" s="14">
        <v>0</v>
      </c>
      <c r="H28" s="297">
        <f t="shared" si="2"/>
        <v>500</v>
      </c>
      <c r="I28" s="14"/>
      <c r="J28" s="352">
        <v>500</v>
      </c>
      <c r="K28" s="352">
        <v>0</v>
      </c>
      <c r="L28" s="297">
        <f t="shared" si="3"/>
        <v>500</v>
      </c>
    </row>
    <row r="29" spans="1:12" ht="18.899999999999999" customHeight="1">
      <c r="A29" s="24" t="str">
        <f>'Page 9'!$A$24</f>
        <v>Zug</v>
      </c>
      <c r="B29" s="297">
        <v>373.97</v>
      </c>
      <c r="C29" s="297">
        <v>0</v>
      </c>
      <c r="D29" s="297">
        <f t="shared" si="1"/>
        <v>373.97</v>
      </c>
      <c r="E29" s="297"/>
      <c r="F29" s="14">
        <v>373.97</v>
      </c>
      <c r="G29" s="14">
        <v>0</v>
      </c>
      <c r="H29" s="297">
        <f t="shared" si="2"/>
        <v>373.97</v>
      </c>
      <c r="I29" s="14"/>
      <c r="J29" s="352">
        <v>373.97</v>
      </c>
      <c r="K29" s="352">
        <v>0</v>
      </c>
      <c r="L29" s="297">
        <f t="shared" si="3"/>
        <v>373.97</v>
      </c>
    </row>
    <row r="30" spans="1:12" ht="18.899999999999999" customHeight="1">
      <c r="A30" s="24" t="str">
        <f>'Page 9'!$A$25</f>
        <v>Fribourg</v>
      </c>
      <c r="B30" s="297">
        <v>651.44999999999993</v>
      </c>
      <c r="C30" s="297">
        <v>0</v>
      </c>
      <c r="D30" s="297">
        <f t="shared" si="1"/>
        <v>651.44999999999993</v>
      </c>
      <c r="E30" s="297"/>
      <c r="F30" s="14">
        <v>651.44999999999993</v>
      </c>
      <c r="G30" s="14">
        <v>0</v>
      </c>
      <c r="H30" s="297">
        <f t="shared" si="2"/>
        <v>651.44999999999993</v>
      </c>
      <c r="I30" s="14"/>
      <c r="J30" s="352">
        <v>651.44999999999993</v>
      </c>
      <c r="K30" s="352">
        <v>0</v>
      </c>
      <c r="L30" s="297">
        <f t="shared" si="3"/>
        <v>651.44999999999993</v>
      </c>
    </row>
    <row r="31" spans="1:12" ht="18.899999999999999" customHeight="1">
      <c r="A31" s="24" t="str">
        <f>'Page 9'!$A$26</f>
        <v>Solothurn</v>
      </c>
      <c r="B31" s="297">
        <v>656</v>
      </c>
      <c r="C31" s="297">
        <v>0</v>
      </c>
      <c r="D31" s="297">
        <f t="shared" si="1"/>
        <v>656</v>
      </c>
      <c r="E31" s="297"/>
      <c r="F31" s="14">
        <v>656</v>
      </c>
      <c r="G31" s="14">
        <v>0</v>
      </c>
      <c r="H31" s="297">
        <f t="shared" si="2"/>
        <v>656</v>
      </c>
      <c r="I31" s="14"/>
      <c r="J31" s="352">
        <v>656</v>
      </c>
      <c r="K31" s="352">
        <v>0</v>
      </c>
      <c r="L31" s="297">
        <f t="shared" si="3"/>
        <v>656</v>
      </c>
    </row>
    <row r="32" spans="1:12" ht="18.899999999999999" customHeight="1">
      <c r="A32" s="24" t="str">
        <f>'Page 9'!$A$27</f>
        <v>Basel</v>
      </c>
      <c r="B32" s="297">
        <v>1000</v>
      </c>
      <c r="C32" s="297">
        <v>0</v>
      </c>
      <c r="D32" s="297">
        <f t="shared" si="1"/>
        <v>1000</v>
      </c>
      <c r="E32" s="297"/>
      <c r="F32" s="14">
        <v>1000</v>
      </c>
      <c r="G32" s="14">
        <v>0</v>
      </c>
      <c r="H32" s="297">
        <f t="shared" si="2"/>
        <v>1000</v>
      </c>
      <c r="I32" s="14"/>
      <c r="J32" s="352">
        <v>1000</v>
      </c>
      <c r="K32" s="352">
        <v>0</v>
      </c>
      <c r="L32" s="297">
        <f t="shared" si="3"/>
        <v>1000</v>
      </c>
    </row>
    <row r="33" spans="1:12" ht="18.899999999999999" customHeight="1">
      <c r="A33" s="24" t="str">
        <f>'Page 9'!$A$28</f>
        <v>Liestal</v>
      </c>
      <c r="B33" s="297">
        <v>307.5</v>
      </c>
      <c r="C33" s="297">
        <v>0</v>
      </c>
      <c r="D33" s="297">
        <f t="shared" si="1"/>
        <v>307.5</v>
      </c>
      <c r="E33" s="297"/>
      <c r="F33" s="14">
        <v>307.5</v>
      </c>
      <c r="G33" s="14">
        <v>0</v>
      </c>
      <c r="H33" s="297">
        <f t="shared" si="2"/>
        <v>307.5</v>
      </c>
      <c r="I33" s="14"/>
      <c r="J33" s="352">
        <v>307.5</v>
      </c>
      <c r="K33" s="352">
        <v>0</v>
      </c>
      <c r="L33" s="297">
        <f t="shared" si="3"/>
        <v>307.5</v>
      </c>
    </row>
    <row r="34" spans="1:12" ht="18.899999999999999" customHeight="1">
      <c r="A34" s="24" t="str">
        <f>'Page 9'!$A$29</f>
        <v>Schaffhausen</v>
      </c>
      <c r="B34" s="297">
        <v>212</v>
      </c>
      <c r="C34" s="297">
        <v>0</v>
      </c>
      <c r="D34" s="297">
        <f t="shared" si="1"/>
        <v>212</v>
      </c>
      <c r="E34" s="297"/>
      <c r="F34" s="14">
        <v>212</v>
      </c>
      <c r="G34" s="14">
        <v>0</v>
      </c>
      <c r="H34" s="297">
        <f t="shared" si="2"/>
        <v>212</v>
      </c>
      <c r="I34" s="14"/>
      <c r="J34" s="352">
        <v>212</v>
      </c>
      <c r="K34" s="352">
        <v>0</v>
      </c>
      <c r="L34" s="297">
        <f t="shared" si="3"/>
        <v>212</v>
      </c>
    </row>
    <row r="35" spans="1:12" ht="18.899999999999999" customHeight="1">
      <c r="A35" s="24" t="str">
        <f>'Page 9'!$A$30</f>
        <v>Herisau</v>
      </c>
      <c r="B35" s="297">
        <v>900</v>
      </c>
      <c r="C35" s="297">
        <v>0</v>
      </c>
      <c r="D35" s="297">
        <f t="shared" si="1"/>
        <v>900</v>
      </c>
      <c r="E35" s="297"/>
      <c r="F35" s="14">
        <v>900</v>
      </c>
      <c r="G35" s="14">
        <v>0</v>
      </c>
      <c r="H35" s="297">
        <f t="shared" si="2"/>
        <v>900</v>
      </c>
      <c r="I35" s="14"/>
      <c r="J35" s="352">
        <v>900</v>
      </c>
      <c r="K35" s="352">
        <v>0</v>
      </c>
      <c r="L35" s="297">
        <f t="shared" si="3"/>
        <v>900</v>
      </c>
    </row>
    <row r="36" spans="1:12" ht="18.899999999999999" customHeight="1">
      <c r="A36" s="24" t="str">
        <f>'Page 9'!$A$31</f>
        <v>Appenzell</v>
      </c>
      <c r="B36" s="297">
        <v>500</v>
      </c>
      <c r="C36" s="297">
        <v>0</v>
      </c>
      <c r="D36" s="297">
        <f t="shared" si="1"/>
        <v>500</v>
      </c>
      <c r="E36" s="297"/>
      <c r="F36" s="14">
        <v>500</v>
      </c>
      <c r="G36" s="14">
        <v>0</v>
      </c>
      <c r="H36" s="297">
        <f t="shared" si="2"/>
        <v>500</v>
      </c>
      <c r="I36" s="14"/>
      <c r="J36" s="352">
        <v>500</v>
      </c>
      <c r="K36" s="352">
        <v>0</v>
      </c>
      <c r="L36" s="297">
        <f t="shared" si="3"/>
        <v>500</v>
      </c>
    </row>
    <row r="37" spans="1:12" ht="18.899999999999999" customHeight="1">
      <c r="A37" s="24" t="str">
        <f>'Page 9'!$A$32</f>
        <v>St. Gall</v>
      </c>
      <c r="B37" s="297">
        <v>1005</v>
      </c>
      <c r="C37" s="297">
        <v>0</v>
      </c>
      <c r="D37" s="297">
        <f t="shared" si="1"/>
        <v>1005</v>
      </c>
      <c r="E37" s="297"/>
      <c r="F37" s="14">
        <v>1005</v>
      </c>
      <c r="G37" s="14">
        <v>0</v>
      </c>
      <c r="H37" s="297">
        <f t="shared" si="2"/>
        <v>1005</v>
      </c>
      <c r="I37" s="14"/>
      <c r="J37" s="352">
        <v>1005</v>
      </c>
      <c r="K37" s="352">
        <v>0</v>
      </c>
      <c r="L37" s="297">
        <f t="shared" si="3"/>
        <v>1005</v>
      </c>
    </row>
    <row r="38" spans="1:12" ht="18.899999999999999" customHeight="1">
      <c r="A38" s="24" t="str">
        <f>'Page 9'!$A$33</f>
        <v>Chur</v>
      </c>
      <c r="B38" s="297">
        <v>300</v>
      </c>
      <c r="C38" s="297">
        <v>0</v>
      </c>
      <c r="D38" s="297">
        <f t="shared" si="1"/>
        <v>300</v>
      </c>
      <c r="E38" s="297"/>
      <c r="F38" s="14">
        <v>300</v>
      </c>
      <c r="G38" s="14">
        <v>0</v>
      </c>
      <c r="H38" s="297">
        <f t="shared" si="2"/>
        <v>300</v>
      </c>
      <c r="I38" s="14"/>
      <c r="J38" s="352">
        <v>300</v>
      </c>
      <c r="K38" s="352">
        <v>0</v>
      </c>
      <c r="L38" s="297">
        <f t="shared" si="3"/>
        <v>300</v>
      </c>
    </row>
    <row r="39" spans="1:12" ht="18.899999999999999" customHeight="1">
      <c r="A39" s="24" t="str">
        <f>'Page 9'!$A$34</f>
        <v>Aarau</v>
      </c>
      <c r="B39" s="297">
        <v>845</v>
      </c>
      <c r="C39" s="297">
        <v>0</v>
      </c>
      <c r="D39" s="297">
        <f t="shared" si="1"/>
        <v>845</v>
      </c>
      <c r="E39" s="297"/>
      <c r="F39" s="14">
        <v>845</v>
      </c>
      <c r="G39" s="14">
        <v>0</v>
      </c>
      <c r="H39" s="297">
        <f t="shared" si="2"/>
        <v>845</v>
      </c>
      <c r="I39" s="14"/>
      <c r="J39" s="352">
        <v>845</v>
      </c>
      <c r="K39" s="352">
        <v>0</v>
      </c>
      <c r="L39" s="297">
        <f t="shared" si="3"/>
        <v>845</v>
      </c>
    </row>
    <row r="40" spans="1:12" ht="18.899999999999999" customHeight="1">
      <c r="A40" s="24" t="str">
        <f>'Page 9'!$A$35</f>
        <v>Frauenfeld</v>
      </c>
      <c r="B40" s="297">
        <v>837</v>
      </c>
      <c r="C40" s="297">
        <v>0</v>
      </c>
      <c r="D40" s="297">
        <f t="shared" si="1"/>
        <v>837</v>
      </c>
      <c r="E40" s="297"/>
      <c r="F40" s="14">
        <v>837</v>
      </c>
      <c r="G40" s="14">
        <v>0</v>
      </c>
      <c r="H40" s="297">
        <f t="shared" si="2"/>
        <v>837</v>
      </c>
      <c r="I40" s="14"/>
      <c r="J40" s="352">
        <v>837</v>
      </c>
      <c r="K40" s="352">
        <v>0</v>
      </c>
      <c r="L40" s="297">
        <f t="shared" si="3"/>
        <v>837</v>
      </c>
    </row>
    <row r="41" spans="1:12" ht="18.899999999999999" customHeight="1">
      <c r="A41" s="24" t="str">
        <f>'Page 9'!$A$36</f>
        <v>Bellinzona</v>
      </c>
      <c r="B41" s="297">
        <v>975</v>
      </c>
      <c r="C41" s="297">
        <v>0</v>
      </c>
      <c r="D41" s="297">
        <f t="shared" si="1"/>
        <v>975</v>
      </c>
      <c r="E41" s="297"/>
      <c r="F41" s="14">
        <v>975</v>
      </c>
      <c r="G41" s="14">
        <v>0</v>
      </c>
      <c r="H41" s="297">
        <f t="shared" si="2"/>
        <v>975</v>
      </c>
      <c r="I41" s="14"/>
      <c r="J41" s="352">
        <v>975</v>
      </c>
      <c r="K41" s="352">
        <v>0</v>
      </c>
      <c r="L41" s="297">
        <f t="shared" si="3"/>
        <v>975</v>
      </c>
    </row>
    <row r="42" spans="1:12" ht="18.899999999999999" customHeight="1">
      <c r="A42" s="24" t="str">
        <f>'Page 9'!$A$37</f>
        <v>Lausanne</v>
      </c>
      <c r="B42" s="297">
        <v>3502.5</v>
      </c>
      <c r="C42" s="297">
        <v>0</v>
      </c>
      <c r="D42" s="297">
        <f t="shared" si="1"/>
        <v>3502.5</v>
      </c>
      <c r="E42" s="297"/>
      <c r="F42" s="14">
        <v>3502.5</v>
      </c>
      <c r="G42" s="14">
        <v>0</v>
      </c>
      <c r="H42" s="297">
        <f t="shared" si="2"/>
        <v>3502.5</v>
      </c>
      <c r="I42" s="14"/>
      <c r="J42" s="352">
        <v>3502.5</v>
      </c>
      <c r="K42" s="352">
        <v>0</v>
      </c>
      <c r="L42" s="297">
        <f t="shared" si="3"/>
        <v>3502.5</v>
      </c>
    </row>
    <row r="43" spans="1:12" ht="18.899999999999999" customHeight="1">
      <c r="A43" s="24" t="str">
        <f>'Page 9'!$A$38</f>
        <v>Sion</v>
      </c>
      <c r="B43" s="297">
        <v>400</v>
      </c>
      <c r="C43" s="297">
        <v>0</v>
      </c>
      <c r="D43" s="297">
        <f t="shared" si="1"/>
        <v>400</v>
      </c>
      <c r="E43" s="297"/>
      <c r="F43" s="14">
        <v>400</v>
      </c>
      <c r="G43" s="14">
        <v>0</v>
      </c>
      <c r="H43" s="297">
        <f t="shared" si="2"/>
        <v>400</v>
      </c>
      <c r="I43" s="14"/>
      <c r="J43" s="352">
        <v>400</v>
      </c>
      <c r="K43" s="352">
        <v>0</v>
      </c>
      <c r="L43" s="297">
        <f t="shared" si="3"/>
        <v>400</v>
      </c>
    </row>
    <row r="44" spans="1:12" ht="18.899999999999999" customHeight="1">
      <c r="A44" s="24" t="str">
        <f>'Page 9'!$A$39</f>
        <v>Neuchâtel</v>
      </c>
      <c r="B44" s="297">
        <v>20</v>
      </c>
      <c r="C44" s="297">
        <v>0</v>
      </c>
      <c r="D44" s="297">
        <f t="shared" si="1"/>
        <v>20</v>
      </c>
      <c r="E44" s="297"/>
      <c r="F44" s="14">
        <v>20</v>
      </c>
      <c r="G44" s="14">
        <v>0</v>
      </c>
      <c r="H44" s="297">
        <f t="shared" si="2"/>
        <v>20</v>
      </c>
      <c r="I44" s="14"/>
      <c r="J44" s="352">
        <v>20</v>
      </c>
      <c r="K44" s="352">
        <v>0</v>
      </c>
      <c r="L44" s="297">
        <f t="shared" si="3"/>
        <v>20</v>
      </c>
    </row>
    <row r="45" spans="1:12" ht="18.899999999999999" customHeight="1">
      <c r="A45" s="24" t="s">
        <v>163</v>
      </c>
      <c r="B45" s="297">
        <v>1335.6</v>
      </c>
      <c r="C45" s="297">
        <v>0</v>
      </c>
      <c r="D45" s="297">
        <f t="shared" si="1"/>
        <v>1335.6</v>
      </c>
      <c r="E45" s="297"/>
      <c r="F45" s="14">
        <v>1335.6</v>
      </c>
      <c r="G45" s="14">
        <v>0</v>
      </c>
      <c r="H45" s="297">
        <f t="shared" si="2"/>
        <v>1335.6</v>
      </c>
      <c r="I45" s="14"/>
      <c r="J45" s="352">
        <v>1335.6</v>
      </c>
      <c r="K45" s="352">
        <v>0</v>
      </c>
      <c r="L45" s="297">
        <f t="shared" si="3"/>
        <v>1335.6</v>
      </c>
    </row>
    <row r="46" spans="1:12" ht="18.899999999999999" customHeight="1">
      <c r="A46" s="24" t="str">
        <f>'Page 9'!$A$41</f>
        <v>Delémont</v>
      </c>
      <c r="B46" s="297">
        <v>630</v>
      </c>
      <c r="C46" s="297">
        <v>0</v>
      </c>
      <c r="D46" s="297">
        <f t="shared" si="1"/>
        <v>630</v>
      </c>
      <c r="E46" s="297"/>
      <c r="F46" s="14">
        <v>630</v>
      </c>
      <c r="G46" s="14">
        <v>0</v>
      </c>
      <c r="H46" s="297">
        <f t="shared" si="2"/>
        <v>630</v>
      </c>
      <c r="I46" s="14"/>
      <c r="J46" s="352">
        <v>630</v>
      </c>
      <c r="K46" s="352">
        <v>0</v>
      </c>
      <c r="L46" s="297">
        <f t="shared" si="3"/>
        <v>630</v>
      </c>
    </row>
    <row r="47" spans="1:12" ht="18.899999999999999" customHeight="1">
      <c r="A47" s="285"/>
      <c r="B47" s="285"/>
      <c r="C47" s="285"/>
      <c r="D47" s="286"/>
      <c r="E47" s="286"/>
      <c r="F47" s="287"/>
      <c r="G47" s="286"/>
      <c r="H47" s="286"/>
      <c r="I47" s="286"/>
      <c r="J47" s="286"/>
      <c r="K47" s="286"/>
      <c r="L47" s="286"/>
    </row>
    <row r="48" spans="1:12" ht="18.899999999999999" customHeight="1">
      <c r="A48" s="288" t="s">
        <v>159</v>
      </c>
      <c r="B48" s="289"/>
      <c r="C48" s="289"/>
      <c r="D48" s="286"/>
      <c r="E48" s="286"/>
      <c r="F48" s="287"/>
      <c r="G48" s="286"/>
      <c r="H48" s="286"/>
      <c r="I48" s="286"/>
      <c r="J48" s="286"/>
      <c r="K48" s="286"/>
      <c r="L48" s="286"/>
    </row>
    <row r="49" spans="1:12" ht="18.899999999999999" customHeight="1">
      <c r="A49" s="290"/>
      <c r="B49" s="291"/>
      <c r="C49" s="291"/>
      <c r="D49" s="292"/>
      <c r="E49" s="292"/>
      <c r="F49" s="292"/>
      <c r="G49" s="292"/>
      <c r="H49" s="292"/>
      <c r="I49" s="292"/>
      <c r="J49" s="292"/>
      <c r="K49" s="292"/>
      <c r="L49" s="292"/>
    </row>
    <row r="50" spans="1:12" ht="18.899999999999999" customHeight="1">
      <c r="A50" s="290" t="s">
        <v>158</v>
      </c>
      <c r="B50" s="291"/>
      <c r="C50" s="291"/>
      <c r="D50" s="292"/>
      <c r="E50" s="292"/>
      <c r="F50" s="292"/>
      <c r="G50" s="292"/>
      <c r="H50" s="292"/>
      <c r="I50" s="292"/>
      <c r="J50" s="292"/>
      <c r="K50" s="292"/>
      <c r="L50" s="292"/>
    </row>
    <row r="51" spans="1:12" ht="18.899999999999999" customHeight="1">
      <c r="B51" s="281"/>
      <c r="C51" s="281"/>
      <c r="D51" s="281"/>
      <c r="E51" s="281"/>
      <c r="F51" s="281"/>
      <c r="G51" s="281"/>
      <c r="H51" s="281"/>
      <c r="I51" s="281"/>
      <c r="J51" s="281"/>
      <c r="K51" s="281"/>
      <c r="L51" s="281"/>
    </row>
    <row r="52" spans="1:12" ht="18.899999999999999" customHeight="1">
      <c r="A52" s="290"/>
      <c r="B52" s="293"/>
      <c r="C52" s="293"/>
      <c r="D52" s="281"/>
      <c r="E52" s="281"/>
      <c r="F52" s="281"/>
      <c r="G52" s="281"/>
      <c r="H52" s="281"/>
      <c r="I52" s="281"/>
      <c r="J52" s="281"/>
      <c r="K52" s="281"/>
      <c r="L52" s="281"/>
    </row>
    <row r="53" spans="1:12" ht="18.899999999999999" customHeight="1">
      <c r="B53" s="293"/>
      <c r="C53" s="293"/>
      <c r="D53" s="281"/>
      <c r="E53" s="281"/>
      <c r="F53" s="281"/>
      <c r="G53" s="281"/>
      <c r="H53" s="281"/>
      <c r="I53" s="281"/>
      <c r="J53" s="281"/>
      <c r="K53" s="281"/>
      <c r="L53" s="281"/>
    </row>
    <row r="54" spans="1:12" ht="18.899999999999999" customHeight="1">
      <c r="A54" s="281"/>
      <c r="B54" s="281"/>
      <c r="C54" s="281"/>
      <c r="D54" s="281"/>
      <c r="E54" s="281"/>
      <c r="F54" s="281"/>
      <c r="G54" s="281"/>
      <c r="H54" s="281"/>
      <c r="I54" s="281"/>
      <c r="J54" s="281"/>
      <c r="K54" s="281"/>
      <c r="L54" s="281"/>
    </row>
    <row r="55" spans="1:12" ht="18.899999999999999" customHeight="1"/>
    <row r="56" spans="1:12" ht="18.899999999999999" customHeight="1">
      <c r="A56" s="281"/>
      <c r="B56" s="281"/>
      <c r="C56" s="281"/>
      <c r="D56" s="281"/>
      <c r="E56" s="281"/>
      <c r="F56" s="281"/>
      <c r="G56" s="281"/>
      <c r="H56" s="281"/>
      <c r="I56" s="281"/>
      <c r="J56" s="281"/>
      <c r="K56" s="281"/>
      <c r="L56" s="281"/>
    </row>
    <row r="57" spans="1:12" ht="18.899999999999999" customHeight="1">
      <c r="A57" s="281"/>
      <c r="B57" s="281"/>
      <c r="C57" s="281"/>
      <c r="D57" s="281"/>
      <c r="E57" s="281"/>
      <c r="F57" s="281"/>
      <c r="G57" s="281"/>
      <c r="H57" s="281"/>
      <c r="I57" s="281"/>
      <c r="J57" s="281"/>
      <c r="K57" s="281"/>
      <c r="L57" s="281"/>
    </row>
    <row r="58" spans="1:12" ht="18.899999999999999" customHeight="1">
      <c r="A58" s="281"/>
      <c r="B58" s="281"/>
      <c r="C58" s="281"/>
      <c r="D58" s="281"/>
      <c r="E58" s="281"/>
      <c r="F58" s="281"/>
      <c r="G58" s="281"/>
      <c r="H58" s="281"/>
      <c r="I58" s="281"/>
      <c r="J58" s="281"/>
      <c r="K58" s="281"/>
      <c r="L58" s="281"/>
    </row>
    <row r="59" spans="1:12">
      <c r="A59" s="281"/>
      <c r="B59" s="281"/>
      <c r="C59" s="281"/>
      <c r="D59" s="281"/>
      <c r="E59" s="281"/>
      <c r="F59" s="281"/>
      <c r="G59" s="281"/>
      <c r="H59" s="281"/>
      <c r="I59" s="281"/>
      <c r="J59" s="281"/>
      <c r="K59" s="281"/>
      <c r="L59" s="281"/>
    </row>
    <row r="60" spans="1:12">
      <c r="A60" s="281"/>
      <c r="B60" s="281"/>
      <c r="C60" s="281"/>
      <c r="D60" s="281"/>
      <c r="E60" s="281"/>
      <c r="F60" s="281"/>
      <c r="G60" s="281"/>
      <c r="H60" s="281"/>
      <c r="I60" s="281"/>
      <c r="J60" s="281"/>
      <c r="K60" s="281"/>
      <c r="L60" s="281"/>
    </row>
    <row r="61" spans="1:12">
      <c r="A61" s="281"/>
      <c r="B61" s="281"/>
      <c r="C61" s="281"/>
      <c r="D61" s="281"/>
      <c r="E61" s="281"/>
      <c r="F61" s="281"/>
      <c r="G61" s="281"/>
      <c r="H61" s="281"/>
      <c r="I61" s="281"/>
      <c r="J61" s="281"/>
      <c r="K61" s="281"/>
      <c r="L61" s="281"/>
    </row>
    <row r="62" spans="1:12">
      <c r="A62" s="281"/>
      <c r="B62" s="281"/>
      <c r="C62" s="281"/>
      <c r="D62" s="281"/>
      <c r="E62" s="281"/>
      <c r="F62" s="281"/>
      <c r="G62" s="281"/>
      <c r="H62" s="281"/>
      <c r="I62" s="281"/>
      <c r="J62" s="281"/>
      <c r="K62" s="281"/>
      <c r="L62" s="281"/>
    </row>
    <row r="63" spans="1:12">
      <c r="A63" s="281"/>
      <c r="B63" s="281"/>
      <c r="C63" s="281"/>
      <c r="D63" s="281"/>
      <c r="E63" s="281"/>
      <c r="F63" s="281"/>
      <c r="G63" s="281"/>
      <c r="H63" s="281"/>
      <c r="I63" s="281"/>
      <c r="J63" s="281"/>
      <c r="K63" s="281"/>
      <c r="L63" s="281"/>
    </row>
    <row r="64" spans="1:12">
      <c r="A64" s="281"/>
      <c r="B64" s="281"/>
      <c r="C64" s="281"/>
      <c r="D64" s="281"/>
      <c r="E64" s="281"/>
      <c r="F64" s="281"/>
      <c r="G64" s="281"/>
      <c r="H64" s="281"/>
      <c r="I64" s="281"/>
      <c r="J64" s="281"/>
      <c r="K64" s="281"/>
      <c r="L64" s="281"/>
    </row>
    <row r="65" spans="1:12">
      <c r="A65" s="281"/>
      <c r="B65" s="281"/>
      <c r="C65" s="281"/>
      <c r="D65" s="281"/>
      <c r="E65" s="281"/>
      <c r="F65" s="281"/>
      <c r="G65" s="281"/>
      <c r="H65" s="281"/>
      <c r="I65" s="281"/>
      <c r="J65" s="281"/>
      <c r="K65" s="281"/>
      <c r="L65" s="281"/>
    </row>
    <row r="66" spans="1:12">
      <c r="A66" s="281"/>
      <c r="B66" s="281"/>
      <c r="C66" s="281"/>
      <c r="D66" s="281"/>
      <c r="E66" s="281"/>
      <c r="F66" s="281"/>
      <c r="G66" s="281"/>
      <c r="H66" s="281"/>
      <c r="I66" s="281"/>
      <c r="J66" s="281"/>
      <c r="K66" s="281"/>
      <c r="L66" s="281"/>
    </row>
    <row r="67" spans="1:12">
      <c r="A67" s="281"/>
      <c r="B67" s="281"/>
      <c r="C67" s="281"/>
      <c r="D67" s="281"/>
      <c r="E67" s="281"/>
      <c r="F67" s="281"/>
      <c r="G67" s="281"/>
      <c r="H67" s="281"/>
      <c r="I67" s="281"/>
      <c r="J67" s="281"/>
      <c r="K67" s="281"/>
      <c r="L67" s="281"/>
    </row>
    <row r="68" spans="1:12">
      <c r="A68" s="281"/>
      <c r="B68" s="281"/>
      <c r="C68" s="281"/>
      <c r="D68" s="281"/>
      <c r="E68" s="281"/>
      <c r="F68" s="281"/>
      <c r="G68" s="281"/>
      <c r="H68" s="281"/>
      <c r="I68" s="281"/>
      <c r="J68" s="281"/>
      <c r="K68" s="281"/>
      <c r="L68" s="281"/>
    </row>
    <row r="69" spans="1:12">
      <c r="A69" s="281"/>
      <c r="B69" s="281"/>
      <c r="C69" s="281"/>
      <c r="D69" s="281"/>
      <c r="E69" s="281"/>
      <c r="F69" s="281"/>
      <c r="G69" s="281"/>
      <c r="H69" s="281"/>
      <c r="I69" s="281"/>
      <c r="J69" s="281"/>
      <c r="K69" s="281"/>
      <c r="L69" s="281"/>
    </row>
  </sheetData>
  <mergeCells count="11">
    <mergeCell ref="N8:S8"/>
    <mergeCell ref="N11:S11"/>
    <mergeCell ref="B16:L16"/>
    <mergeCell ref="A8:F8"/>
    <mergeCell ref="G8:L8"/>
    <mergeCell ref="A11:F11"/>
    <mergeCell ref="G11:L11"/>
    <mergeCell ref="B14:D14"/>
    <mergeCell ref="F14:H14"/>
    <mergeCell ref="J14:L14"/>
    <mergeCell ref="B13:L13"/>
  </mergeCells>
  <phoneticPr fontId="7" type="noConversion"/>
  <printOptions horizontalCentered="1"/>
  <pageMargins left="0.39370078740157483" right="0.39370078740157483" top="0.59055118110236227" bottom="0.59055118110236227" header="0.39370078740157483" footer="0.39370078740157483"/>
  <pageSetup paperSize="9" scale="61" orientation="portrait" r:id="rId1"/>
  <headerFooter alignWithMargins="0">
    <oddHeader>&amp;C&amp;"Helvetica,Fett"&amp;12 2010</oddHeader>
    <oddFooter>&amp;C&amp;"Helvetica,Standard" Eidg. Steuerverwaltung  -  Administration fédérale des contributions  -  Amministrazione federale delle contribuzioni&amp;R63</odd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77">
    <pageSetUpPr fitToPage="1"/>
  </sheetPr>
  <dimension ref="A1:R67"/>
  <sheetViews>
    <sheetView zoomScale="60" zoomScaleNormal="60" workbookViewId="0"/>
  </sheetViews>
  <sheetFormatPr baseColWidth="10" defaultColWidth="10.33203125" defaultRowHeight="13.2"/>
  <cols>
    <col min="1" max="1" width="27" style="279" customWidth="1"/>
    <col min="2" max="2" width="13.5546875" style="279" customWidth="1"/>
    <col min="3" max="3" width="19.6640625" style="279" customWidth="1"/>
    <col min="4" max="4" width="13.5546875" style="279" customWidth="1"/>
    <col min="5" max="5" width="2.6640625" style="279" customWidth="1"/>
    <col min="6" max="6" width="13.5546875" style="279" customWidth="1"/>
    <col min="7" max="7" width="19" style="279" bestFit="1" customWidth="1"/>
    <col min="8" max="8" width="13.33203125" style="279" customWidth="1"/>
    <col min="9" max="9" width="2.6640625" style="279" customWidth="1"/>
    <col min="10" max="10" width="13.5546875" style="279" customWidth="1"/>
    <col min="11" max="11" width="18.6640625" style="279" customWidth="1"/>
    <col min="12" max="12" width="13.5546875" style="279" customWidth="1"/>
    <col min="13" max="19" width="12.6640625" style="279" customWidth="1"/>
    <col min="20" max="16384" width="10.33203125" style="279"/>
  </cols>
  <sheetData>
    <row r="1" spans="1:18" ht="18.899999999999999" customHeight="1">
      <c r="A1" s="278" t="s">
        <v>160</v>
      </c>
      <c r="B1" s="278"/>
      <c r="C1" s="278"/>
      <c r="D1" s="278"/>
      <c r="E1" s="278"/>
      <c r="F1" s="278"/>
      <c r="G1" s="278"/>
      <c r="H1" s="278"/>
      <c r="I1" s="278"/>
      <c r="J1" s="278"/>
      <c r="K1" s="278"/>
      <c r="L1" s="278"/>
    </row>
    <row r="2" spans="1:18" ht="18.899999999999999" customHeight="1">
      <c r="A2" s="278"/>
      <c r="B2" s="278"/>
      <c r="C2" s="278"/>
      <c r="D2" s="278"/>
      <c r="E2" s="278"/>
      <c r="F2" s="278"/>
      <c r="G2" s="278"/>
      <c r="H2" s="278"/>
      <c r="I2" s="278"/>
      <c r="J2" s="278"/>
      <c r="K2" s="278"/>
      <c r="L2" s="278"/>
    </row>
    <row r="3" spans="1:18" ht="18.899999999999999" customHeight="1">
      <c r="A3" s="280" t="str">
        <f>'Pages 64-65'!$A$3</f>
        <v>Net profit and equity tax burden</v>
      </c>
      <c r="B3" s="278"/>
      <c r="C3" s="278"/>
      <c r="D3" s="278"/>
      <c r="E3" s="278"/>
      <c r="F3" s="278"/>
      <c r="G3" s="278"/>
      <c r="H3" s="278"/>
      <c r="I3" s="278"/>
      <c r="J3" s="278"/>
      <c r="K3" s="278"/>
      <c r="L3" s="278"/>
    </row>
    <row r="4" spans="1:18" ht="18.899999999999999" customHeight="1">
      <c r="A4" s="280" t="str">
        <f>'Page 67'!$A$4</f>
        <v>Equity (paid-up capital and reserves) 2'000'000 francs</v>
      </c>
      <c r="B4" s="278"/>
      <c r="C4" s="278"/>
      <c r="D4" s="278"/>
      <c r="E4" s="278"/>
      <c r="F4" s="278"/>
      <c r="G4" s="278"/>
      <c r="H4" s="278"/>
      <c r="I4" s="278"/>
      <c r="J4" s="278"/>
      <c r="K4" s="278"/>
      <c r="L4" s="278"/>
    </row>
    <row r="5" spans="1:18" ht="18.899999999999999" customHeight="1">
      <c r="A5" s="278"/>
      <c r="B5" s="278"/>
      <c r="C5" s="278"/>
      <c r="D5" s="278"/>
      <c r="E5" s="278"/>
      <c r="F5" s="278"/>
      <c r="G5" s="278"/>
      <c r="H5" s="278"/>
      <c r="I5" s="278"/>
      <c r="J5" s="278"/>
      <c r="K5" s="278"/>
      <c r="L5" s="278"/>
    </row>
    <row r="6" spans="1:18" ht="18.899999999999999" customHeight="1">
      <c r="A6" s="298" t="str">
        <f>'Page 67'!A6</f>
        <v>Assumptions</v>
      </c>
      <c r="B6" s="280"/>
      <c r="C6" s="280"/>
      <c r="D6" s="280"/>
      <c r="E6" s="280"/>
      <c r="F6" s="280"/>
      <c r="G6" s="298"/>
      <c r="H6" s="280"/>
      <c r="I6" s="280"/>
      <c r="K6" s="281"/>
      <c r="L6" s="281"/>
    </row>
    <row r="7" spans="1:18" ht="18.899999999999999" customHeight="1">
      <c r="A7" s="280" t="str">
        <f>'Page 67'!A7</f>
        <v>Taxpayer:</v>
      </c>
      <c r="B7" s="280"/>
      <c r="C7" s="280"/>
      <c r="D7" s="280"/>
      <c r="E7" s="280"/>
      <c r="F7" s="280"/>
      <c r="G7" s="280"/>
      <c r="H7" s="280"/>
      <c r="I7" s="280"/>
      <c r="K7" s="281"/>
      <c r="L7" s="281"/>
    </row>
    <row r="8" spans="1:18" ht="33" customHeight="1">
      <c r="A8" s="1004" t="s">
        <v>213</v>
      </c>
      <c r="B8" s="1004"/>
      <c r="C8" s="1004"/>
      <c r="D8" s="1004"/>
      <c r="E8" s="1004"/>
      <c r="F8" s="1004"/>
      <c r="G8" s="1000"/>
      <c r="H8" s="1000"/>
      <c r="I8" s="1000"/>
      <c r="J8" s="1000"/>
      <c r="K8" s="1000"/>
      <c r="L8" s="1000"/>
      <c r="M8" s="1000"/>
      <c r="N8" s="1000"/>
      <c r="O8" s="1000"/>
      <c r="P8" s="1000"/>
      <c r="Q8" s="1000"/>
      <c r="R8" s="1000"/>
    </row>
    <row r="9" spans="1:18" ht="18.899999999999999" customHeight="1">
      <c r="A9" s="280"/>
      <c r="B9" s="280"/>
      <c r="C9" s="280"/>
      <c r="D9" s="280"/>
      <c r="E9" s="280"/>
      <c r="F9" s="280"/>
      <c r="G9" s="280"/>
      <c r="H9" s="280"/>
      <c r="I9" s="280"/>
      <c r="K9" s="281"/>
      <c r="L9" s="281"/>
    </row>
    <row r="10" spans="1:18" ht="18.899999999999999" customHeight="1">
      <c r="A10" s="280" t="str">
        <f>'Page 67'!A10</f>
        <v>Tax object:</v>
      </c>
      <c r="B10" s="280"/>
      <c r="C10" s="280"/>
      <c r="D10" s="280"/>
      <c r="E10" s="280"/>
      <c r="F10" s="280"/>
      <c r="G10" s="280"/>
      <c r="H10" s="280"/>
      <c r="I10" s="280"/>
      <c r="K10" s="281"/>
      <c r="L10" s="281"/>
    </row>
    <row r="11" spans="1:18" ht="50.1" customHeight="1">
      <c r="A11" s="1000" t="str">
        <f>'Page 67'!$A$11:$F$11</f>
        <v>1'000'000 CHF equity, 500'000 CHF disclosed reserves and 500'000 CHF after-tax undisclosed reserves combined with different rates of return (hidden reserves)</v>
      </c>
      <c r="B11" s="1000"/>
      <c r="C11" s="1000"/>
      <c r="D11" s="1000"/>
      <c r="E11" s="1000"/>
      <c r="F11" s="1000"/>
      <c r="G11" s="1000"/>
      <c r="H11" s="1000"/>
      <c r="I11" s="1000"/>
      <c r="J11" s="1000"/>
      <c r="K11" s="1000"/>
      <c r="L11" s="1000"/>
    </row>
    <row r="12" spans="1:18" ht="18.75" customHeight="1" thickBot="1">
      <c r="A12" s="299"/>
      <c r="B12" s="299"/>
      <c r="C12" s="299"/>
      <c r="D12" s="299"/>
      <c r="E12" s="299"/>
      <c r="F12" s="299"/>
      <c r="G12" s="299"/>
      <c r="H12" s="299"/>
      <c r="I12" s="299"/>
      <c r="J12" s="299"/>
      <c r="K12" s="299"/>
      <c r="L12" s="299"/>
    </row>
    <row r="13" spans="1:18" ht="18.75" customHeight="1" thickBot="1">
      <c r="A13" s="282">
        <v>33</v>
      </c>
      <c r="B13" s="1008" t="str">
        <f>'Page 67'!$B$13:$L$13</f>
        <v>Net profit 1)</v>
      </c>
      <c r="C13" s="1009"/>
      <c r="D13" s="1009"/>
      <c r="E13" s="1009"/>
      <c r="F13" s="1009"/>
      <c r="G13" s="1009"/>
      <c r="H13" s="1009"/>
      <c r="I13" s="1009"/>
      <c r="J13" s="1009"/>
      <c r="K13" s="1009"/>
      <c r="L13" s="1010"/>
    </row>
    <row r="14" spans="1:18" ht="18.75" customHeight="1">
      <c r="B14" s="1005" t="str">
        <f>'Page 67'!B14:D14</f>
        <v>0 Swiss francs</v>
      </c>
      <c r="C14" s="1006"/>
      <c r="D14" s="1007"/>
      <c r="E14" s="337"/>
      <c r="F14" s="1005" t="str">
        <f>'Page 67'!F14:H14</f>
        <v>80'000 Swiss francs</v>
      </c>
      <c r="G14" s="1006"/>
      <c r="H14" s="1007"/>
      <c r="I14" s="294"/>
      <c r="J14" s="1005" t="str">
        <f>'Page 67'!J14:L14</f>
        <v>160'000 Swiss francs</v>
      </c>
      <c r="K14" s="1006"/>
      <c r="L14" s="1007"/>
    </row>
    <row r="15" spans="1:18" ht="18.75" customHeight="1">
      <c r="B15" s="299"/>
      <c r="C15" s="299"/>
      <c r="D15" s="299"/>
      <c r="E15" s="299"/>
      <c r="F15" s="299"/>
      <c r="G15" s="299"/>
      <c r="H15" s="299"/>
      <c r="I15" s="299"/>
      <c r="J15" s="299"/>
      <c r="K15" s="299"/>
      <c r="L15" s="299"/>
    </row>
    <row r="16" spans="1:18" ht="18.75" customHeight="1">
      <c r="A16" s="299"/>
      <c r="B16" s="1001" t="str">
        <f>'Page 67'!B16:L16</f>
        <v>Amount of tax in Swiss francs</v>
      </c>
      <c r="C16" s="1002"/>
      <c r="D16" s="1002"/>
      <c r="E16" s="1002"/>
      <c r="F16" s="1002"/>
      <c r="G16" s="1002"/>
      <c r="H16" s="1002"/>
      <c r="I16" s="1002"/>
      <c r="J16" s="1002"/>
      <c r="K16" s="1002"/>
      <c r="L16" s="1003"/>
    </row>
    <row r="17" spans="1:12" ht="18.899999999999999" customHeight="1">
      <c r="A17" s="281"/>
      <c r="B17" s="281"/>
      <c r="C17" s="281"/>
      <c r="D17" s="281"/>
      <c r="E17" s="281"/>
      <c r="F17" s="281"/>
      <c r="G17" s="281"/>
      <c r="H17" s="281"/>
      <c r="I17" s="281"/>
      <c r="J17" s="281"/>
      <c r="K17" s="281"/>
      <c r="L17" s="281"/>
    </row>
    <row r="18" spans="1:12" ht="18.899999999999999" customHeight="1">
      <c r="A18" s="23" t="str">
        <f>'Pages 10-11'!$A$6</f>
        <v>Cantonal capitals</v>
      </c>
      <c r="B18" s="302" t="s">
        <v>44</v>
      </c>
      <c r="C18" s="303"/>
      <c r="D18" s="304"/>
      <c r="E18" s="280"/>
      <c r="F18" s="302" t="str">
        <f>B18</f>
        <v>Canton</v>
      </c>
      <c r="G18" s="303"/>
      <c r="H18" s="304"/>
      <c r="I18" s="280"/>
      <c r="J18" s="302" t="str">
        <f>B18</f>
        <v>Canton</v>
      </c>
      <c r="K18" s="303"/>
      <c r="L18" s="304"/>
    </row>
    <row r="19" spans="1:12" ht="18.899999999999999" customHeight="1">
      <c r="A19" s="280"/>
      <c r="B19" s="305" t="s">
        <v>152</v>
      </c>
      <c r="C19" s="295" t="s">
        <v>161</v>
      </c>
      <c r="D19" s="306" t="s">
        <v>46</v>
      </c>
      <c r="E19" s="283"/>
      <c r="F19" s="305" t="str">
        <f>B19</f>
        <v xml:space="preserve">and </v>
      </c>
      <c r="G19" s="295" t="s">
        <v>161</v>
      </c>
      <c r="H19" s="306" t="str">
        <f>D19</f>
        <v>Total</v>
      </c>
      <c r="I19" s="283"/>
      <c r="J19" s="305" t="str">
        <f>B19</f>
        <v xml:space="preserve">and </v>
      </c>
      <c r="K19" s="295" t="s">
        <v>161</v>
      </c>
      <c r="L19" s="306" t="s">
        <v>46</v>
      </c>
    </row>
    <row r="20" spans="1:12" ht="18.899999999999999" customHeight="1">
      <c r="B20" s="496" t="s">
        <v>192</v>
      </c>
      <c r="C20" s="307"/>
      <c r="D20" s="308"/>
      <c r="E20" s="284"/>
      <c r="F20" s="300" t="str">
        <f>B20</f>
        <v>municipality</v>
      </c>
      <c r="G20" s="307"/>
      <c r="H20" s="308"/>
      <c r="I20" s="284"/>
      <c r="J20" s="300" t="str">
        <f>B20</f>
        <v>municipality</v>
      </c>
      <c r="K20" s="307"/>
      <c r="L20" s="308"/>
    </row>
    <row r="21" spans="1:12" ht="18.899999999999999" customHeight="1">
      <c r="A21" s="301" t="str">
        <f>'Page 67'!A21</f>
        <v>Zurich</v>
      </c>
      <c r="B21" s="297">
        <v>687</v>
      </c>
      <c r="C21" s="297">
        <v>0</v>
      </c>
      <c r="D21" s="297">
        <f t="shared" ref="D21:D46" si="0">B21+C21</f>
        <v>687</v>
      </c>
      <c r="E21" s="297"/>
      <c r="F21" s="14">
        <v>687</v>
      </c>
      <c r="G21" s="14">
        <v>6213.5</v>
      </c>
      <c r="H21" s="297">
        <f t="shared" ref="H21:H46" si="1">F21+G21</f>
        <v>6900.5</v>
      </c>
      <c r="I21" s="14"/>
      <c r="J21" s="352">
        <v>687</v>
      </c>
      <c r="K21" s="352">
        <v>12478</v>
      </c>
      <c r="L21" s="297">
        <f t="shared" ref="L21:L46" si="2">J21+K21</f>
        <v>13165</v>
      </c>
    </row>
    <row r="22" spans="1:12" ht="18.899999999999999" customHeight="1">
      <c r="A22" s="301" t="str">
        <f>'Page 67'!A22</f>
        <v>Berne</v>
      </c>
      <c r="B22" s="297">
        <v>728</v>
      </c>
      <c r="C22" s="297">
        <v>0</v>
      </c>
      <c r="D22" s="297">
        <f t="shared" si="0"/>
        <v>728</v>
      </c>
      <c r="E22" s="297"/>
      <c r="F22" s="14">
        <v>728</v>
      </c>
      <c r="G22" s="14">
        <v>6205</v>
      </c>
      <c r="H22" s="297">
        <f t="shared" si="1"/>
        <v>6933</v>
      </c>
      <c r="I22" s="14"/>
      <c r="J22" s="352">
        <v>728</v>
      </c>
      <c r="K22" s="352">
        <v>12478</v>
      </c>
      <c r="L22" s="297">
        <f t="shared" si="2"/>
        <v>13206</v>
      </c>
    </row>
    <row r="23" spans="1:12" ht="18.899999999999999" customHeight="1">
      <c r="A23" s="301" t="str">
        <f>'Page 67'!A23</f>
        <v>Lucerne</v>
      </c>
      <c r="B23" s="297">
        <v>500</v>
      </c>
      <c r="C23" s="297">
        <v>0</v>
      </c>
      <c r="D23" s="297">
        <f t="shared" si="0"/>
        <v>500</v>
      </c>
      <c r="E23" s="297"/>
      <c r="F23" s="14">
        <v>500</v>
      </c>
      <c r="G23" s="14">
        <v>6222</v>
      </c>
      <c r="H23" s="297">
        <f t="shared" si="1"/>
        <v>6722</v>
      </c>
      <c r="I23" s="14"/>
      <c r="J23" s="352">
        <v>500</v>
      </c>
      <c r="K23" s="352">
        <v>12495</v>
      </c>
      <c r="L23" s="297">
        <f t="shared" si="2"/>
        <v>12995</v>
      </c>
    </row>
    <row r="24" spans="1:12" ht="18.899999999999999" customHeight="1">
      <c r="A24" s="301" t="str">
        <f>'Page 67'!A24</f>
        <v>Altdorf</v>
      </c>
      <c r="B24" s="297">
        <v>500</v>
      </c>
      <c r="C24" s="297">
        <v>0</v>
      </c>
      <c r="D24" s="297">
        <f t="shared" si="0"/>
        <v>500</v>
      </c>
      <c r="E24" s="297"/>
      <c r="F24" s="14">
        <v>500</v>
      </c>
      <c r="G24" s="14">
        <v>6222</v>
      </c>
      <c r="H24" s="297">
        <f t="shared" si="1"/>
        <v>6722</v>
      </c>
      <c r="I24" s="14"/>
      <c r="J24" s="352">
        <v>500</v>
      </c>
      <c r="K24" s="352">
        <v>12495</v>
      </c>
      <c r="L24" s="297">
        <f t="shared" si="2"/>
        <v>12995</v>
      </c>
    </row>
    <row r="25" spans="1:12" ht="18.899999999999999" customHeight="1">
      <c r="A25" s="301" t="str">
        <f>'Page 67'!A25</f>
        <v>Schwyz</v>
      </c>
      <c r="B25" s="297">
        <v>423.15</v>
      </c>
      <c r="C25" s="297">
        <v>0</v>
      </c>
      <c r="D25" s="297">
        <f t="shared" si="0"/>
        <v>423.15</v>
      </c>
      <c r="E25" s="297"/>
      <c r="F25" s="14">
        <v>423.15</v>
      </c>
      <c r="G25" s="14">
        <v>6230.5</v>
      </c>
      <c r="H25" s="297">
        <f t="shared" si="1"/>
        <v>6653.65</v>
      </c>
      <c r="I25" s="14"/>
      <c r="J25" s="352">
        <v>423.15</v>
      </c>
      <c r="K25" s="352">
        <v>12495</v>
      </c>
      <c r="L25" s="297">
        <f t="shared" si="2"/>
        <v>12918.15</v>
      </c>
    </row>
    <row r="26" spans="1:12" ht="18.899999999999999" customHeight="1">
      <c r="A26" s="301" t="str">
        <f>'Page 67'!A26</f>
        <v>Sarnen</v>
      </c>
      <c r="B26" s="297">
        <v>500</v>
      </c>
      <c r="C26" s="297">
        <v>0</v>
      </c>
      <c r="D26" s="297">
        <f t="shared" si="0"/>
        <v>500</v>
      </c>
      <c r="E26" s="297"/>
      <c r="F26" s="14">
        <v>500</v>
      </c>
      <c r="G26" s="14">
        <v>6222</v>
      </c>
      <c r="H26" s="297">
        <f t="shared" si="1"/>
        <v>6722</v>
      </c>
      <c r="I26" s="14"/>
      <c r="J26" s="352">
        <v>500</v>
      </c>
      <c r="K26" s="352">
        <v>12495</v>
      </c>
      <c r="L26" s="297">
        <f t="shared" si="2"/>
        <v>12995</v>
      </c>
    </row>
    <row r="27" spans="1:12" ht="18.899999999999999" customHeight="1">
      <c r="A27" s="301" t="str">
        <f>'Page 67'!A27</f>
        <v>Stans</v>
      </c>
      <c r="B27" s="297">
        <v>500</v>
      </c>
      <c r="C27" s="297">
        <v>0</v>
      </c>
      <c r="D27" s="297">
        <f t="shared" si="0"/>
        <v>500</v>
      </c>
      <c r="E27" s="297"/>
      <c r="F27" s="14">
        <v>500</v>
      </c>
      <c r="G27" s="14">
        <v>6222</v>
      </c>
      <c r="H27" s="297">
        <f t="shared" si="1"/>
        <v>6722</v>
      </c>
      <c r="I27" s="14"/>
      <c r="J27" s="352">
        <v>500</v>
      </c>
      <c r="K27" s="352">
        <v>12495</v>
      </c>
      <c r="L27" s="297">
        <f t="shared" si="2"/>
        <v>12995</v>
      </c>
    </row>
    <row r="28" spans="1:12" ht="18.899999999999999" customHeight="1">
      <c r="A28" s="301" t="str">
        <f>'Page 67'!A28</f>
        <v>Glarus</v>
      </c>
      <c r="B28" s="297">
        <v>500</v>
      </c>
      <c r="C28" s="297">
        <v>0</v>
      </c>
      <c r="D28" s="297">
        <f t="shared" si="0"/>
        <v>500</v>
      </c>
      <c r="E28" s="297"/>
      <c r="F28" s="14">
        <v>500</v>
      </c>
      <c r="G28" s="14">
        <v>6222</v>
      </c>
      <c r="H28" s="297">
        <f t="shared" si="1"/>
        <v>6722</v>
      </c>
      <c r="I28" s="14"/>
      <c r="J28" s="352">
        <v>500</v>
      </c>
      <c r="K28" s="352">
        <v>12495</v>
      </c>
      <c r="L28" s="297">
        <f t="shared" si="2"/>
        <v>12995</v>
      </c>
    </row>
    <row r="29" spans="1:12" ht="18.899999999999999" customHeight="1">
      <c r="A29" s="301" t="str">
        <f>'Page 67'!A29</f>
        <v>Zug</v>
      </c>
      <c r="B29" s="297">
        <v>373.97</v>
      </c>
      <c r="C29" s="297">
        <v>0</v>
      </c>
      <c r="D29" s="297">
        <f t="shared" si="0"/>
        <v>373.97</v>
      </c>
      <c r="E29" s="297"/>
      <c r="F29" s="14">
        <v>373.97</v>
      </c>
      <c r="G29" s="14">
        <v>6230.5</v>
      </c>
      <c r="H29" s="297">
        <f t="shared" si="1"/>
        <v>6604.47</v>
      </c>
      <c r="I29" s="14"/>
      <c r="J29" s="352">
        <v>373.97</v>
      </c>
      <c r="K29" s="352">
        <v>12503.5</v>
      </c>
      <c r="L29" s="297">
        <f t="shared" si="2"/>
        <v>12877.47</v>
      </c>
    </row>
    <row r="30" spans="1:12" ht="18.899999999999999" customHeight="1">
      <c r="A30" s="301" t="str">
        <f>'Page 67'!A30</f>
        <v>Fribourg</v>
      </c>
      <c r="B30" s="297">
        <v>651.44999999999993</v>
      </c>
      <c r="C30" s="297">
        <v>0</v>
      </c>
      <c r="D30" s="297">
        <f t="shared" si="0"/>
        <v>651.44999999999993</v>
      </c>
      <c r="E30" s="297"/>
      <c r="F30" s="14">
        <v>651.44999999999993</v>
      </c>
      <c r="G30" s="14">
        <v>6213.5</v>
      </c>
      <c r="H30" s="297">
        <f t="shared" si="1"/>
        <v>6864.95</v>
      </c>
      <c r="I30" s="14"/>
      <c r="J30" s="352">
        <v>651.44999999999993</v>
      </c>
      <c r="K30" s="352">
        <v>12478</v>
      </c>
      <c r="L30" s="297">
        <f t="shared" si="2"/>
        <v>13129.45</v>
      </c>
    </row>
    <row r="31" spans="1:12" ht="18.899999999999999" customHeight="1">
      <c r="A31" s="301" t="str">
        <f>'Page 67'!A31</f>
        <v>Solothurn</v>
      </c>
      <c r="B31" s="297">
        <v>656</v>
      </c>
      <c r="C31" s="297">
        <v>0</v>
      </c>
      <c r="D31" s="297">
        <f t="shared" si="0"/>
        <v>656</v>
      </c>
      <c r="E31" s="297"/>
      <c r="F31" s="14">
        <v>656</v>
      </c>
      <c r="G31" s="14">
        <v>6214</v>
      </c>
      <c r="H31" s="297">
        <f t="shared" si="1"/>
        <v>6870</v>
      </c>
      <c r="I31" s="14"/>
      <c r="J31" s="352">
        <v>656</v>
      </c>
      <c r="K31" s="352">
        <v>12478</v>
      </c>
      <c r="L31" s="297">
        <f t="shared" si="2"/>
        <v>13134</v>
      </c>
    </row>
    <row r="32" spans="1:12" ht="18.899999999999999" customHeight="1">
      <c r="A32" s="301" t="str">
        <f>'Page 67'!A32</f>
        <v>Basel</v>
      </c>
      <c r="B32" s="297">
        <v>1000</v>
      </c>
      <c r="C32" s="297">
        <v>0</v>
      </c>
      <c r="D32" s="297">
        <f t="shared" si="0"/>
        <v>1000</v>
      </c>
      <c r="E32" s="297"/>
      <c r="F32" s="14">
        <v>1000</v>
      </c>
      <c r="G32" s="14">
        <v>6188</v>
      </c>
      <c r="H32" s="297">
        <f t="shared" si="1"/>
        <v>7188</v>
      </c>
      <c r="I32" s="14"/>
      <c r="J32" s="352">
        <v>1000</v>
      </c>
      <c r="K32" s="352">
        <v>12452.5</v>
      </c>
      <c r="L32" s="297">
        <f t="shared" si="2"/>
        <v>13452.5</v>
      </c>
    </row>
    <row r="33" spans="1:12" ht="18.899999999999999" customHeight="1">
      <c r="A33" s="301" t="str">
        <f>'Page 67'!A33</f>
        <v>Liestal</v>
      </c>
      <c r="B33" s="297">
        <v>2050</v>
      </c>
      <c r="C33" s="297">
        <v>0</v>
      </c>
      <c r="D33" s="297">
        <f t="shared" si="0"/>
        <v>2050</v>
      </c>
      <c r="E33" s="297"/>
      <c r="F33" s="14">
        <v>2050</v>
      </c>
      <c r="G33" s="14">
        <v>6103</v>
      </c>
      <c r="H33" s="297">
        <f t="shared" si="1"/>
        <v>8153</v>
      </c>
      <c r="I33" s="14"/>
      <c r="J33" s="352">
        <v>2050</v>
      </c>
      <c r="K33" s="352">
        <v>12367.5</v>
      </c>
      <c r="L33" s="297">
        <f t="shared" si="2"/>
        <v>14417.5</v>
      </c>
    </row>
    <row r="34" spans="1:12" ht="18.899999999999999" customHeight="1">
      <c r="A34" s="301" t="str">
        <f>'Page 67'!A34</f>
        <v>Schaffhausen</v>
      </c>
      <c r="B34" s="297">
        <v>212</v>
      </c>
      <c r="C34" s="297">
        <v>0</v>
      </c>
      <c r="D34" s="297">
        <f t="shared" si="0"/>
        <v>212</v>
      </c>
      <c r="E34" s="297"/>
      <c r="F34" s="14">
        <v>212</v>
      </c>
      <c r="G34" s="14">
        <v>6247.5</v>
      </c>
      <c r="H34" s="297">
        <f t="shared" si="1"/>
        <v>6459.5</v>
      </c>
      <c r="I34" s="14"/>
      <c r="J34" s="352">
        <v>212</v>
      </c>
      <c r="K34" s="352">
        <v>12512</v>
      </c>
      <c r="L34" s="297">
        <f t="shared" si="2"/>
        <v>12724</v>
      </c>
    </row>
    <row r="35" spans="1:12" ht="18.899999999999999" customHeight="1">
      <c r="A35" s="301" t="str">
        <f>'Page 67'!A35</f>
        <v>Herisau</v>
      </c>
      <c r="B35" s="297">
        <v>900</v>
      </c>
      <c r="C35" s="297">
        <v>0</v>
      </c>
      <c r="D35" s="297">
        <f t="shared" si="0"/>
        <v>900</v>
      </c>
      <c r="E35" s="297"/>
      <c r="F35" s="14">
        <v>900</v>
      </c>
      <c r="G35" s="14">
        <v>6196.5</v>
      </c>
      <c r="H35" s="297">
        <f t="shared" si="1"/>
        <v>7096.5</v>
      </c>
      <c r="I35" s="14"/>
      <c r="J35" s="352">
        <v>900</v>
      </c>
      <c r="K35" s="352">
        <v>12461</v>
      </c>
      <c r="L35" s="297">
        <f t="shared" si="2"/>
        <v>13361</v>
      </c>
    </row>
    <row r="36" spans="1:12" ht="18.899999999999999" customHeight="1">
      <c r="A36" s="301" t="str">
        <f>'Page 67'!A36</f>
        <v>Appenzell</v>
      </c>
      <c r="B36" s="297">
        <v>500</v>
      </c>
      <c r="C36" s="297">
        <v>0</v>
      </c>
      <c r="D36" s="297">
        <f t="shared" si="0"/>
        <v>500</v>
      </c>
      <c r="E36" s="297"/>
      <c r="F36" s="14">
        <v>500</v>
      </c>
      <c r="G36" s="14">
        <v>6222</v>
      </c>
      <c r="H36" s="297">
        <f t="shared" si="1"/>
        <v>6722</v>
      </c>
      <c r="I36" s="14"/>
      <c r="J36" s="352">
        <v>500</v>
      </c>
      <c r="K36" s="352">
        <v>12495</v>
      </c>
      <c r="L36" s="297">
        <f t="shared" si="2"/>
        <v>12995</v>
      </c>
    </row>
    <row r="37" spans="1:12" ht="18.899999999999999" customHeight="1">
      <c r="A37" s="301" t="str">
        <f>'Page 67'!A37</f>
        <v>St. Gall</v>
      </c>
      <c r="B37" s="297">
        <v>1005</v>
      </c>
      <c r="C37" s="297">
        <v>0</v>
      </c>
      <c r="D37" s="297">
        <f t="shared" si="0"/>
        <v>1005</v>
      </c>
      <c r="E37" s="297"/>
      <c r="F37" s="14">
        <v>1005</v>
      </c>
      <c r="G37" s="14">
        <v>6188</v>
      </c>
      <c r="H37" s="297">
        <f t="shared" si="1"/>
        <v>7193</v>
      </c>
      <c r="I37" s="14"/>
      <c r="J37" s="352">
        <v>1005</v>
      </c>
      <c r="K37" s="352">
        <v>12452.5</v>
      </c>
      <c r="L37" s="297">
        <f t="shared" si="2"/>
        <v>13457.5</v>
      </c>
    </row>
    <row r="38" spans="1:12" ht="18.899999999999999" customHeight="1">
      <c r="A38" s="301" t="str">
        <f>'Page 67'!A38</f>
        <v>Chur</v>
      </c>
      <c r="B38" s="297">
        <v>300</v>
      </c>
      <c r="C38" s="297">
        <v>0</v>
      </c>
      <c r="D38" s="297">
        <f t="shared" si="0"/>
        <v>300</v>
      </c>
      <c r="E38" s="297"/>
      <c r="F38" s="14">
        <v>300</v>
      </c>
      <c r="G38" s="14">
        <v>6239</v>
      </c>
      <c r="H38" s="297">
        <f t="shared" si="1"/>
        <v>6539</v>
      </c>
      <c r="I38" s="14"/>
      <c r="J38" s="352">
        <v>300</v>
      </c>
      <c r="K38" s="352">
        <v>12503.5</v>
      </c>
      <c r="L38" s="297">
        <f t="shared" si="2"/>
        <v>12803.5</v>
      </c>
    </row>
    <row r="39" spans="1:12" ht="18.899999999999999" customHeight="1">
      <c r="A39" s="301" t="str">
        <f>'Page 67'!A39</f>
        <v>Aarau</v>
      </c>
      <c r="B39" s="297">
        <v>845</v>
      </c>
      <c r="C39" s="297">
        <v>0</v>
      </c>
      <c r="D39" s="297">
        <f t="shared" si="0"/>
        <v>845</v>
      </c>
      <c r="E39" s="297"/>
      <c r="F39" s="14">
        <v>845</v>
      </c>
      <c r="G39" s="14">
        <v>6196.5</v>
      </c>
      <c r="H39" s="297">
        <f t="shared" si="1"/>
        <v>7041.5</v>
      </c>
      <c r="I39" s="14"/>
      <c r="J39" s="352">
        <v>845</v>
      </c>
      <c r="K39" s="352">
        <v>12461</v>
      </c>
      <c r="L39" s="297">
        <f t="shared" si="2"/>
        <v>13306</v>
      </c>
    </row>
    <row r="40" spans="1:12" ht="18.899999999999999" customHeight="1">
      <c r="A40" s="301" t="str">
        <f>'Page 67'!A40</f>
        <v>Frauenfeld</v>
      </c>
      <c r="B40" s="297">
        <v>837</v>
      </c>
      <c r="C40" s="297">
        <v>0</v>
      </c>
      <c r="D40" s="297">
        <f t="shared" si="0"/>
        <v>837</v>
      </c>
      <c r="E40" s="297"/>
      <c r="F40" s="14">
        <v>837</v>
      </c>
      <c r="G40" s="14">
        <v>6196.5</v>
      </c>
      <c r="H40" s="297">
        <f t="shared" si="1"/>
        <v>7033.5</v>
      </c>
      <c r="I40" s="14"/>
      <c r="J40" s="352">
        <v>837</v>
      </c>
      <c r="K40" s="352">
        <v>12469.5</v>
      </c>
      <c r="L40" s="297">
        <f t="shared" si="2"/>
        <v>13306.5</v>
      </c>
    </row>
    <row r="41" spans="1:12" ht="18.899999999999999" customHeight="1">
      <c r="A41" s="301" t="str">
        <f>'Page 67'!A41</f>
        <v>Bellinzona</v>
      </c>
      <c r="B41" s="297">
        <v>975</v>
      </c>
      <c r="C41" s="297">
        <v>0</v>
      </c>
      <c r="D41" s="297">
        <f t="shared" si="0"/>
        <v>975</v>
      </c>
      <c r="E41" s="297"/>
      <c r="F41" s="14">
        <v>975</v>
      </c>
      <c r="G41" s="14">
        <v>6188</v>
      </c>
      <c r="H41" s="297">
        <f t="shared" si="1"/>
        <v>7163</v>
      </c>
      <c r="I41" s="14"/>
      <c r="J41" s="352">
        <v>975</v>
      </c>
      <c r="K41" s="352">
        <v>12452.5</v>
      </c>
      <c r="L41" s="297">
        <f t="shared" si="2"/>
        <v>13427.5</v>
      </c>
    </row>
    <row r="42" spans="1:12" ht="18.899999999999999" customHeight="1">
      <c r="A42" s="301" t="str">
        <f>'Page 67'!A42</f>
        <v>Lausanne</v>
      </c>
      <c r="B42" s="297">
        <v>467</v>
      </c>
      <c r="C42" s="297">
        <v>0</v>
      </c>
      <c r="D42" s="297">
        <f t="shared" si="0"/>
        <v>467</v>
      </c>
      <c r="E42" s="297"/>
      <c r="F42" s="14">
        <v>467</v>
      </c>
      <c r="G42" s="14">
        <v>6230.5</v>
      </c>
      <c r="H42" s="297">
        <f t="shared" si="1"/>
        <v>6697.5</v>
      </c>
      <c r="I42" s="14"/>
      <c r="J42" s="352">
        <v>467</v>
      </c>
      <c r="K42" s="352">
        <v>12495</v>
      </c>
      <c r="L42" s="297">
        <f t="shared" si="2"/>
        <v>12962</v>
      </c>
    </row>
    <row r="43" spans="1:12" ht="18.899999999999999" customHeight="1">
      <c r="A43" s="301" t="str">
        <f>'Page 67'!A43</f>
        <v>Sion</v>
      </c>
      <c r="B43" s="297">
        <v>400</v>
      </c>
      <c r="C43" s="297">
        <v>0</v>
      </c>
      <c r="D43" s="297">
        <f t="shared" si="0"/>
        <v>400</v>
      </c>
      <c r="E43" s="297"/>
      <c r="F43" s="14">
        <v>400</v>
      </c>
      <c r="G43" s="14">
        <v>6230.5</v>
      </c>
      <c r="H43" s="297">
        <f t="shared" si="1"/>
        <v>6630.5</v>
      </c>
      <c r="I43" s="14"/>
      <c r="J43" s="352">
        <v>400</v>
      </c>
      <c r="K43" s="352">
        <v>12495</v>
      </c>
      <c r="L43" s="297">
        <f t="shared" si="2"/>
        <v>12895</v>
      </c>
    </row>
    <row r="44" spans="1:12" ht="18.899999999999999" customHeight="1">
      <c r="A44" s="301" t="str">
        <f>'Page 67'!A44</f>
        <v>Neuchâtel</v>
      </c>
      <c r="B44" s="297">
        <v>20</v>
      </c>
      <c r="C44" s="297">
        <v>0</v>
      </c>
      <c r="D44" s="297">
        <f t="shared" si="0"/>
        <v>20</v>
      </c>
      <c r="E44" s="297"/>
      <c r="F44" s="14">
        <v>20</v>
      </c>
      <c r="G44" s="14">
        <v>6264.5</v>
      </c>
      <c r="H44" s="297">
        <f t="shared" si="1"/>
        <v>6284.5</v>
      </c>
      <c r="I44" s="14"/>
      <c r="J44" s="352">
        <v>20</v>
      </c>
      <c r="K44" s="352">
        <v>12529</v>
      </c>
      <c r="L44" s="297">
        <f t="shared" si="2"/>
        <v>12549</v>
      </c>
    </row>
    <row r="45" spans="1:12" ht="18.899999999999999" customHeight="1">
      <c r="A45" s="24" t="s">
        <v>163</v>
      </c>
      <c r="B45" s="297">
        <v>1335.6</v>
      </c>
      <c r="C45" s="297">
        <v>0</v>
      </c>
      <c r="D45" s="297">
        <f t="shared" si="0"/>
        <v>1335.6</v>
      </c>
      <c r="E45" s="297"/>
      <c r="F45" s="14">
        <v>1335.6</v>
      </c>
      <c r="G45" s="14">
        <v>6162.5</v>
      </c>
      <c r="H45" s="297">
        <f t="shared" si="1"/>
        <v>7498.1</v>
      </c>
      <c r="I45" s="14"/>
      <c r="J45" s="352">
        <v>1335.6</v>
      </c>
      <c r="K45" s="352">
        <v>12427</v>
      </c>
      <c r="L45" s="297">
        <f t="shared" si="2"/>
        <v>13762.6</v>
      </c>
    </row>
    <row r="46" spans="1:12" ht="18.899999999999999" customHeight="1">
      <c r="A46" s="301" t="str">
        <f>'Page 67'!A46</f>
        <v>Delémont</v>
      </c>
      <c r="B46" s="297">
        <v>630</v>
      </c>
      <c r="C46" s="297">
        <v>0</v>
      </c>
      <c r="D46" s="297">
        <f t="shared" si="0"/>
        <v>630</v>
      </c>
      <c r="E46" s="297"/>
      <c r="F46" s="14">
        <v>630</v>
      </c>
      <c r="G46" s="14">
        <v>6213.5</v>
      </c>
      <c r="H46" s="297">
        <f t="shared" si="1"/>
        <v>6843.5</v>
      </c>
      <c r="I46" s="14"/>
      <c r="J46" s="352">
        <v>630</v>
      </c>
      <c r="K46" s="352">
        <v>12478</v>
      </c>
      <c r="L46" s="297">
        <f t="shared" si="2"/>
        <v>13108</v>
      </c>
    </row>
    <row r="47" spans="1:12" ht="18.899999999999999" customHeight="1">
      <c r="A47" s="285"/>
      <c r="B47" s="285"/>
      <c r="C47" s="285"/>
      <c r="D47" s="286"/>
      <c r="E47" s="286"/>
      <c r="F47" s="287"/>
      <c r="G47" s="286"/>
      <c r="H47" s="286"/>
      <c r="I47" s="286"/>
      <c r="J47" s="286"/>
      <c r="K47" s="286"/>
      <c r="L47" s="286"/>
    </row>
    <row r="48" spans="1:12" ht="18.899999999999999" customHeight="1">
      <c r="A48" s="288" t="str">
        <f>'Page 67'!$A$48</f>
        <v xml:space="preserve">1) Net profit before deducting the taxes paid during the business year </v>
      </c>
      <c r="B48" s="289"/>
      <c r="C48" s="289"/>
      <c r="D48" s="286"/>
      <c r="E48" s="286"/>
      <c r="F48" s="287"/>
      <c r="G48" s="286"/>
      <c r="H48" s="286"/>
      <c r="I48" s="286"/>
      <c r="J48" s="286"/>
      <c r="K48" s="286"/>
      <c r="L48" s="286"/>
    </row>
    <row r="49" spans="1:12" ht="18.899999999999999" customHeight="1">
      <c r="A49" s="309" t="s">
        <v>164</v>
      </c>
      <c r="B49" s="281"/>
      <c r="C49" s="281"/>
      <c r="D49" s="281"/>
      <c r="E49" s="281"/>
      <c r="F49" s="281"/>
      <c r="G49" s="281"/>
      <c r="H49" s="281"/>
      <c r="I49" s="281"/>
      <c r="J49" s="281"/>
      <c r="K49" s="281"/>
      <c r="L49" s="281"/>
    </row>
    <row r="50" spans="1:12" ht="18.899999999999999" customHeight="1">
      <c r="A50" s="309"/>
      <c r="B50" s="293"/>
      <c r="C50" s="293"/>
      <c r="D50" s="281"/>
      <c r="E50" s="281"/>
      <c r="F50" s="281"/>
      <c r="G50" s="281"/>
      <c r="H50" s="281"/>
      <c r="I50" s="281"/>
      <c r="J50" s="281"/>
      <c r="K50" s="281"/>
      <c r="L50" s="281"/>
    </row>
    <row r="51" spans="1:12" ht="18.899999999999999" customHeight="1">
      <c r="B51" s="293"/>
      <c r="C51" s="293"/>
      <c r="D51" s="281"/>
      <c r="E51" s="281"/>
      <c r="F51" s="281"/>
      <c r="G51" s="281"/>
      <c r="H51" s="281"/>
      <c r="I51" s="281"/>
      <c r="J51" s="281"/>
      <c r="K51" s="281"/>
      <c r="L51" s="281"/>
    </row>
    <row r="52" spans="1:12" ht="18.899999999999999" customHeight="1">
      <c r="A52" s="281"/>
      <c r="B52" s="281"/>
      <c r="C52" s="281"/>
      <c r="D52" s="281"/>
      <c r="E52" s="281"/>
      <c r="F52" s="281"/>
      <c r="G52" s="281"/>
      <c r="H52" s="281"/>
      <c r="I52" s="281"/>
      <c r="J52" s="281"/>
      <c r="K52" s="281"/>
      <c r="L52" s="281"/>
    </row>
    <row r="53" spans="1:12" ht="18.899999999999999" customHeight="1"/>
    <row r="54" spans="1:12" ht="18.899999999999999" customHeight="1">
      <c r="A54" s="281"/>
      <c r="B54" s="281"/>
      <c r="C54" s="281"/>
      <c r="D54" s="281"/>
      <c r="E54" s="281"/>
      <c r="F54" s="281"/>
      <c r="G54" s="281"/>
      <c r="H54" s="281"/>
      <c r="I54" s="281"/>
      <c r="J54" s="281"/>
      <c r="K54" s="281"/>
      <c r="L54" s="281"/>
    </row>
    <row r="55" spans="1:12" ht="18.899999999999999" customHeight="1">
      <c r="A55" s="281"/>
      <c r="B55" s="281"/>
      <c r="C55" s="281"/>
      <c r="D55" s="281"/>
      <c r="E55" s="281"/>
      <c r="F55" s="281"/>
      <c r="G55" s="281"/>
      <c r="H55" s="281"/>
      <c r="I55" s="281"/>
      <c r="J55" s="281"/>
      <c r="K55" s="281"/>
      <c r="L55" s="281"/>
    </row>
    <row r="56" spans="1:12" ht="18.899999999999999" customHeight="1">
      <c r="A56" s="281"/>
      <c r="B56" s="281"/>
      <c r="C56" s="281"/>
      <c r="D56" s="281"/>
      <c r="E56" s="281"/>
      <c r="F56" s="281"/>
      <c r="G56" s="281"/>
      <c r="H56" s="281"/>
      <c r="I56" s="281"/>
      <c r="J56" s="281"/>
      <c r="K56" s="281"/>
      <c r="L56" s="281"/>
    </row>
    <row r="57" spans="1:12">
      <c r="A57" s="281"/>
      <c r="B57" s="281"/>
      <c r="C57" s="281"/>
      <c r="D57" s="281"/>
      <c r="E57" s="281"/>
      <c r="F57" s="281"/>
      <c r="G57" s="281"/>
      <c r="H57" s="281"/>
      <c r="I57" s="281"/>
      <c r="J57" s="281"/>
      <c r="K57" s="281"/>
      <c r="L57" s="281"/>
    </row>
    <row r="58" spans="1:12">
      <c r="A58" s="281"/>
      <c r="B58" s="281"/>
      <c r="C58" s="281"/>
      <c r="D58" s="281"/>
      <c r="E58" s="281"/>
      <c r="F58" s="281"/>
      <c r="G58" s="281"/>
      <c r="H58" s="281"/>
      <c r="I58" s="281"/>
      <c r="J58" s="281"/>
      <c r="K58" s="281"/>
      <c r="L58" s="281"/>
    </row>
    <row r="59" spans="1:12">
      <c r="A59" s="281"/>
      <c r="B59" s="281"/>
      <c r="C59" s="281"/>
      <c r="D59" s="281"/>
      <c r="E59" s="281"/>
      <c r="F59" s="281"/>
      <c r="G59" s="281"/>
      <c r="H59" s="281"/>
      <c r="I59" s="281"/>
      <c r="J59" s="281"/>
      <c r="K59" s="281"/>
      <c r="L59" s="281"/>
    </row>
    <row r="60" spans="1:12">
      <c r="A60" s="281"/>
      <c r="B60" s="281"/>
      <c r="C60" s="281"/>
      <c r="D60" s="281"/>
      <c r="E60" s="281"/>
      <c r="F60" s="281"/>
      <c r="G60" s="281"/>
      <c r="H60" s="281"/>
      <c r="I60" s="281"/>
      <c r="J60" s="281"/>
      <c r="K60" s="281"/>
      <c r="L60" s="281"/>
    </row>
    <row r="61" spans="1:12">
      <c r="A61" s="281"/>
      <c r="B61" s="281"/>
      <c r="C61" s="281"/>
      <c r="D61" s="281"/>
      <c r="E61" s="281"/>
      <c r="F61" s="281"/>
      <c r="G61" s="281"/>
      <c r="H61" s="281"/>
      <c r="I61" s="281"/>
      <c r="J61" s="281"/>
      <c r="K61" s="281"/>
      <c r="L61" s="281"/>
    </row>
    <row r="62" spans="1:12">
      <c r="A62" s="281"/>
      <c r="B62" s="281"/>
      <c r="C62" s="281"/>
      <c r="D62" s="281"/>
      <c r="E62" s="281"/>
      <c r="F62" s="281"/>
      <c r="G62" s="281"/>
      <c r="H62" s="281"/>
      <c r="I62" s="281"/>
      <c r="J62" s="281"/>
      <c r="K62" s="281"/>
      <c r="L62" s="281"/>
    </row>
    <row r="63" spans="1:12">
      <c r="A63" s="281"/>
      <c r="B63" s="281"/>
      <c r="C63" s="281"/>
      <c r="D63" s="281"/>
      <c r="E63" s="281"/>
      <c r="F63" s="281"/>
      <c r="G63" s="281"/>
      <c r="H63" s="281"/>
      <c r="I63" s="281"/>
      <c r="J63" s="281"/>
      <c r="K63" s="281"/>
      <c r="L63" s="281"/>
    </row>
    <row r="64" spans="1:12">
      <c r="A64" s="281"/>
      <c r="B64" s="281"/>
      <c r="C64" s="281"/>
      <c r="D64" s="281"/>
      <c r="E64" s="281"/>
      <c r="F64" s="281"/>
      <c r="G64" s="281"/>
      <c r="H64" s="281"/>
      <c r="I64" s="281"/>
      <c r="J64" s="281"/>
      <c r="K64" s="281"/>
      <c r="L64" s="281"/>
    </row>
    <row r="65" spans="1:12">
      <c r="A65" s="281"/>
      <c r="B65" s="281"/>
      <c r="C65" s="281"/>
      <c r="D65" s="281"/>
      <c r="E65" s="281"/>
      <c r="F65" s="281"/>
      <c r="G65" s="281"/>
      <c r="H65" s="281"/>
      <c r="I65" s="281"/>
      <c r="J65" s="281"/>
      <c r="K65" s="281"/>
      <c r="L65" s="281"/>
    </row>
    <row r="66" spans="1:12">
      <c r="A66" s="281"/>
      <c r="B66" s="281"/>
      <c r="C66" s="281"/>
      <c r="D66" s="281"/>
      <c r="E66" s="281"/>
      <c r="F66" s="281"/>
      <c r="G66" s="281"/>
      <c r="H66" s="281"/>
      <c r="I66" s="281"/>
      <c r="J66" s="281"/>
      <c r="K66" s="281"/>
      <c r="L66" s="281"/>
    </row>
    <row r="67" spans="1:12">
      <c r="A67" s="281"/>
      <c r="B67" s="281"/>
      <c r="C67" s="281"/>
      <c r="D67" s="281"/>
      <c r="E67" s="281"/>
      <c r="F67" s="281"/>
      <c r="G67" s="281"/>
      <c r="H67" s="281"/>
      <c r="I67" s="281"/>
      <c r="J67" s="281"/>
      <c r="K67" s="281"/>
      <c r="L67" s="281"/>
    </row>
  </sheetData>
  <mergeCells count="10">
    <mergeCell ref="M8:R8"/>
    <mergeCell ref="B16:L16"/>
    <mergeCell ref="A8:F8"/>
    <mergeCell ref="G8:L8"/>
    <mergeCell ref="A11:F11"/>
    <mergeCell ref="G11:L11"/>
    <mergeCell ref="B14:D14"/>
    <mergeCell ref="F14:H14"/>
    <mergeCell ref="J14:L14"/>
    <mergeCell ref="B13:L13"/>
  </mergeCells>
  <phoneticPr fontId="7" type="noConversion"/>
  <printOptions horizontalCentered="1"/>
  <pageMargins left="0.39370078740157483" right="0.39370078740157483" top="0.59055118110236227" bottom="0.59055118110236227" header="0.39370078740157483" footer="0.39370078740157483"/>
  <pageSetup paperSize="9" scale="61" orientation="portrait" r:id="rId1"/>
  <headerFooter alignWithMargins="0">
    <oddHeader>&amp;C&amp;"Helvetica,Fett"&amp;12 2010</oddHeader>
    <oddFooter>&amp;L64&amp;C&amp;"Helvetica,Standard" Eidg. Steuerverwaltung  -  Administration fédérale des contributions  -  Amministrazione federale delle contribuzioni</odd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68"/>
  <dimension ref="A1:R111"/>
  <sheetViews>
    <sheetView zoomScale="60" zoomScaleNormal="60" workbookViewId="0"/>
  </sheetViews>
  <sheetFormatPr baseColWidth="10" defaultColWidth="10.33203125" defaultRowHeight="13.8"/>
  <cols>
    <col min="1" max="1" width="23.6640625" style="312" customWidth="1"/>
    <col min="2" max="7" width="8.109375" style="312" customWidth="1"/>
    <col min="8" max="8" width="8.5546875" style="312" bestFit="1" customWidth="1"/>
    <col min="9" max="9" width="8.109375" style="312" customWidth="1"/>
    <col min="10" max="11" width="9.6640625" style="312" customWidth="1"/>
    <col min="12" max="13" width="9.5546875" style="312" customWidth="1"/>
    <col min="14" max="14" width="23.88671875" style="312" bestFit="1" customWidth="1"/>
    <col min="15" max="17" width="8.109375" style="312" customWidth="1"/>
    <col min="18" max="247" width="12.6640625" style="312" customWidth="1"/>
    <col min="248" max="16384" width="10.33203125" style="312"/>
  </cols>
  <sheetData>
    <row r="1" spans="1:18" ht="18.899999999999999" customHeight="1">
      <c r="A1" s="311" t="s">
        <v>78</v>
      </c>
      <c r="B1" s="311"/>
      <c r="C1" s="311"/>
      <c r="D1" s="311"/>
      <c r="E1" s="311"/>
      <c r="F1" s="311"/>
      <c r="G1" s="311"/>
      <c r="H1" s="311"/>
      <c r="I1" s="311"/>
    </row>
    <row r="2" spans="1:18" ht="18.899999999999999" customHeight="1">
      <c r="B2" s="311"/>
      <c r="C2" s="311"/>
      <c r="D2" s="311"/>
      <c r="E2" s="410"/>
      <c r="F2" s="311"/>
      <c r="G2" s="311"/>
      <c r="H2" s="311"/>
      <c r="I2" s="311"/>
    </row>
    <row r="3" spans="1:18" ht="18.899999999999999" customHeight="1">
      <c r="A3" s="314" t="s">
        <v>79</v>
      </c>
      <c r="B3" s="311"/>
      <c r="C3" s="311"/>
      <c r="D3" s="311"/>
      <c r="E3" s="311"/>
      <c r="F3" s="311"/>
      <c r="G3" s="311"/>
      <c r="H3" s="311"/>
      <c r="I3" s="311"/>
    </row>
    <row r="4" spans="1:18" ht="18.899999999999999" customHeight="1" thickBot="1">
      <c r="A4" s="411"/>
    </row>
    <row r="5" spans="1:18" ht="18.899999999999999" customHeight="1">
      <c r="A5" s="379">
        <v>36</v>
      </c>
      <c r="B5" s="1011" t="s">
        <v>170</v>
      </c>
      <c r="C5" s="1012"/>
      <c r="D5" s="1012"/>
      <c r="E5" s="1012"/>
      <c r="F5" s="1012"/>
      <c r="G5" s="1012"/>
      <c r="H5" s="1012"/>
      <c r="I5" s="1012"/>
      <c r="J5" s="1012"/>
      <c r="K5" s="1012"/>
      <c r="L5" s="1012"/>
      <c r="M5" s="1013"/>
      <c r="N5" s="322"/>
    </row>
    <row r="6" spans="1:18" ht="18.899999999999999" customHeight="1" thickBot="1">
      <c r="A6" s="1025" t="s">
        <v>215</v>
      </c>
      <c r="B6" s="1014"/>
      <c r="C6" s="1015"/>
      <c r="D6" s="1015"/>
      <c r="E6" s="1015"/>
      <c r="F6" s="1015"/>
      <c r="G6" s="1015"/>
      <c r="H6" s="1015"/>
      <c r="I6" s="1015"/>
      <c r="J6" s="1015"/>
      <c r="K6" s="1015"/>
      <c r="L6" s="1015"/>
      <c r="M6" s="1016"/>
      <c r="N6" s="323"/>
    </row>
    <row r="7" spans="1:18" ht="18.899999999999999" customHeight="1">
      <c r="A7" s="1025"/>
      <c r="B7" s="1017" t="s">
        <v>47</v>
      </c>
      <c r="C7" s="1018"/>
      <c r="D7" s="1017" t="s">
        <v>48</v>
      </c>
      <c r="E7" s="1018"/>
      <c r="F7" s="1017" t="s">
        <v>49</v>
      </c>
      <c r="G7" s="1018"/>
      <c r="H7" s="1017" t="s">
        <v>50</v>
      </c>
      <c r="I7" s="1018"/>
      <c r="J7" s="1017" t="s">
        <v>64</v>
      </c>
      <c r="K7" s="1018"/>
      <c r="L7" s="1017" t="s">
        <v>65</v>
      </c>
      <c r="M7" s="1018"/>
      <c r="N7" s="322"/>
    </row>
    <row r="8" spans="1:18" ht="18.899999999999999" customHeight="1">
      <c r="A8" s="379"/>
      <c r="B8" s="313"/>
      <c r="C8" s="313"/>
      <c r="D8" s="313"/>
      <c r="E8" s="313"/>
      <c r="F8" s="313"/>
      <c r="G8" s="313"/>
      <c r="H8" s="313"/>
      <c r="I8" s="313"/>
      <c r="J8" s="313"/>
      <c r="K8" s="313"/>
      <c r="L8" s="313"/>
      <c r="M8" s="313"/>
      <c r="N8" s="322"/>
    </row>
    <row r="9" spans="1:18" ht="18.899999999999999" customHeight="1">
      <c r="A9" s="310" t="s">
        <v>61</v>
      </c>
      <c r="B9" s="1022" t="s">
        <v>193</v>
      </c>
      <c r="C9" s="1023"/>
      <c r="D9" s="1023"/>
      <c r="E9" s="1023"/>
      <c r="F9" s="1023"/>
      <c r="G9" s="1023"/>
      <c r="H9" s="1023"/>
      <c r="I9" s="1023"/>
      <c r="J9" s="1023"/>
      <c r="K9" s="1023"/>
      <c r="L9" s="1023"/>
      <c r="M9" s="1024"/>
      <c r="N9" s="413"/>
    </row>
    <row r="10" spans="1:18" ht="18.899999999999999" customHeight="1">
      <c r="A10" s="314"/>
      <c r="B10" s="324" t="s">
        <v>63</v>
      </c>
      <c r="C10" s="380" t="s">
        <v>1</v>
      </c>
      <c r="D10" s="324" t="s">
        <v>63</v>
      </c>
      <c r="E10" s="380" t="s">
        <v>1</v>
      </c>
      <c r="F10" s="324" t="s">
        <v>63</v>
      </c>
      <c r="G10" s="380" t="s">
        <v>1</v>
      </c>
      <c r="H10" s="324" t="s">
        <v>63</v>
      </c>
      <c r="I10" s="381" t="s">
        <v>1</v>
      </c>
      <c r="J10" s="324" t="s">
        <v>63</v>
      </c>
      <c r="K10" s="380" t="s">
        <v>1</v>
      </c>
      <c r="L10" s="324" t="s">
        <v>63</v>
      </c>
      <c r="M10" s="380" t="s">
        <v>1</v>
      </c>
      <c r="N10" s="368"/>
      <c r="R10" s="412"/>
    </row>
    <row r="11" spans="1:18" ht="24.9" customHeight="1">
      <c r="A11" s="371" t="s">
        <v>66</v>
      </c>
      <c r="B11" s="355">
        <v>0</v>
      </c>
      <c r="C11" s="356">
        <v>0</v>
      </c>
      <c r="D11" s="334">
        <v>0</v>
      </c>
      <c r="E11" s="335">
        <v>0</v>
      </c>
      <c r="F11" s="355">
        <v>0</v>
      </c>
      <c r="G11" s="356">
        <v>0</v>
      </c>
      <c r="H11" s="355">
        <v>0</v>
      </c>
      <c r="I11" s="356">
        <v>0</v>
      </c>
      <c r="J11" s="355">
        <v>0</v>
      </c>
      <c r="K11" s="356">
        <v>0</v>
      </c>
      <c r="L11" s="334">
        <v>0</v>
      </c>
      <c r="M11" s="356">
        <v>0</v>
      </c>
      <c r="N11" s="369"/>
    </row>
    <row r="12" spans="1:18" ht="24.9" customHeight="1">
      <c r="A12" s="371" t="s">
        <v>67</v>
      </c>
      <c r="B12" s="355">
        <v>0</v>
      </c>
      <c r="C12" s="356">
        <v>0</v>
      </c>
      <c r="D12" s="334">
        <v>0</v>
      </c>
      <c r="E12" s="335">
        <v>0</v>
      </c>
      <c r="F12" s="355">
        <v>0</v>
      </c>
      <c r="G12" s="356">
        <v>0</v>
      </c>
      <c r="H12" s="355">
        <v>0</v>
      </c>
      <c r="I12" s="356">
        <v>0</v>
      </c>
      <c r="J12" s="355">
        <v>0</v>
      </c>
      <c r="K12" s="356">
        <v>0</v>
      </c>
      <c r="L12" s="334">
        <v>0</v>
      </c>
      <c r="M12" s="356">
        <v>0</v>
      </c>
      <c r="N12" s="369"/>
    </row>
    <row r="13" spans="1:18" ht="24.9" customHeight="1">
      <c r="A13" s="371" t="s">
        <v>68</v>
      </c>
      <c r="B13" s="355">
        <v>0</v>
      </c>
      <c r="C13" s="356">
        <v>0</v>
      </c>
      <c r="D13" s="334">
        <v>0</v>
      </c>
      <c r="E13" s="335">
        <v>0</v>
      </c>
      <c r="F13" s="355">
        <v>0</v>
      </c>
      <c r="G13" s="356">
        <v>0</v>
      </c>
      <c r="H13" s="355">
        <v>0</v>
      </c>
      <c r="I13" s="356">
        <v>0</v>
      </c>
      <c r="J13" s="355">
        <v>0</v>
      </c>
      <c r="K13" s="356">
        <v>0</v>
      </c>
      <c r="L13" s="334">
        <v>0</v>
      </c>
      <c r="M13" s="356">
        <v>0</v>
      </c>
      <c r="N13" s="369"/>
    </row>
    <row r="14" spans="1:18" ht="24.9" customHeight="1">
      <c r="A14" s="371" t="s">
        <v>10</v>
      </c>
      <c r="B14" s="355">
        <v>0</v>
      </c>
      <c r="C14" s="356">
        <v>0</v>
      </c>
      <c r="D14" s="334">
        <v>0</v>
      </c>
      <c r="E14" s="335">
        <v>0</v>
      </c>
      <c r="F14" s="355">
        <v>0</v>
      </c>
      <c r="G14" s="356">
        <v>0</v>
      </c>
      <c r="H14" s="355">
        <v>0</v>
      </c>
      <c r="I14" s="356">
        <v>0</v>
      </c>
      <c r="J14" s="355">
        <v>0</v>
      </c>
      <c r="K14" s="356">
        <v>0</v>
      </c>
      <c r="L14" s="334">
        <v>0</v>
      </c>
      <c r="M14" s="356">
        <v>0</v>
      </c>
      <c r="N14" s="369"/>
    </row>
    <row r="15" spans="1:18" ht="24.9" customHeight="1">
      <c r="A15" s="371" t="s">
        <v>13</v>
      </c>
      <c r="B15" s="355">
        <v>0</v>
      </c>
      <c r="C15" s="356">
        <v>0</v>
      </c>
      <c r="D15" s="334">
        <v>0</v>
      </c>
      <c r="E15" s="335">
        <v>0</v>
      </c>
      <c r="F15" s="355">
        <v>0</v>
      </c>
      <c r="G15" s="356">
        <v>0</v>
      </c>
      <c r="H15" s="355">
        <v>0</v>
      </c>
      <c r="I15" s="356">
        <v>0</v>
      </c>
      <c r="J15" s="355">
        <v>0</v>
      </c>
      <c r="K15" s="356">
        <v>0</v>
      </c>
      <c r="L15" s="334">
        <v>0</v>
      </c>
      <c r="M15" s="356">
        <v>0</v>
      </c>
      <c r="N15" s="369"/>
    </row>
    <row r="16" spans="1:18" ht="24.9" customHeight="1">
      <c r="A16" s="371" t="s">
        <v>16</v>
      </c>
      <c r="B16" s="355">
        <v>0</v>
      </c>
      <c r="C16" s="356">
        <v>0</v>
      </c>
      <c r="D16" s="334">
        <v>0</v>
      </c>
      <c r="E16" s="335">
        <v>0</v>
      </c>
      <c r="F16" s="355">
        <v>0</v>
      </c>
      <c r="G16" s="356">
        <v>0</v>
      </c>
      <c r="H16" s="355">
        <v>0</v>
      </c>
      <c r="I16" s="356">
        <v>0</v>
      </c>
      <c r="J16" s="355">
        <v>0</v>
      </c>
      <c r="K16" s="356">
        <v>0</v>
      </c>
      <c r="L16" s="334">
        <v>0</v>
      </c>
      <c r="M16" s="356">
        <v>0</v>
      </c>
      <c r="N16" s="369"/>
    </row>
    <row r="17" spans="1:14" ht="24.9" customHeight="1">
      <c r="A17" s="371" t="s">
        <v>19</v>
      </c>
      <c r="B17" s="355">
        <v>0</v>
      </c>
      <c r="C17" s="356">
        <v>0</v>
      </c>
      <c r="D17" s="334">
        <v>0</v>
      </c>
      <c r="E17" s="335">
        <v>0</v>
      </c>
      <c r="F17" s="355">
        <v>0</v>
      </c>
      <c r="G17" s="356">
        <v>0</v>
      </c>
      <c r="H17" s="355">
        <v>0</v>
      </c>
      <c r="I17" s="356">
        <v>0</v>
      </c>
      <c r="J17" s="355">
        <v>0</v>
      </c>
      <c r="K17" s="356">
        <v>0</v>
      </c>
      <c r="L17" s="334">
        <v>0</v>
      </c>
      <c r="M17" s="356">
        <v>0</v>
      </c>
      <c r="N17" s="369"/>
    </row>
    <row r="18" spans="1:14" ht="24.9" customHeight="1">
      <c r="A18" s="371" t="s">
        <v>21</v>
      </c>
      <c r="B18" s="355">
        <v>0</v>
      </c>
      <c r="C18" s="356">
        <v>0</v>
      </c>
      <c r="D18" s="334">
        <v>0</v>
      </c>
      <c r="E18" s="335">
        <v>0</v>
      </c>
      <c r="F18" s="355">
        <v>0</v>
      </c>
      <c r="G18" s="356">
        <v>0</v>
      </c>
      <c r="H18" s="355">
        <v>0</v>
      </c>
      <c r="I18" s="356">
        <v>0</v>
      </c>
      <c r="J18" s="355">
        <v>0</v>
      </c>
      <c r="K18" s="356">
        <v>0</v>
      </c>
      <c r="L18" s="334">
        <v>0</v>
      </c>
      <c r="M18" s="356">
        <v>0</v>
      </c>
      <c r="N18" s="369"/>
    </row>
    <row r="19" spans="1:14" ht="24.9" customHeight="1">
      <c r="A19" s="371" t="s">
        <v>23</v>
      </c>
      <c r="B19" s="355">
        <v>0</v>
      </c>
      <c r="C19" s="356">
        <v>0</v>
      </c>
      <c r="D19" s="334">
        <v>0</v>
      </c>
      <c r="E19" s="335">
        <v>0</v>
      </c>
      <c r="F19" s="355">
        <v>0</v>
      </c>
      <c r="G19" s="356">
        <v>0</v>
      </c>
      <c r="H19" s="355">
        <v>0</v>
      </c>
      <c r="I19" s="356">
        <v>0</v>
      </c>
      <c r="J19" s="355">
        <v>0</v>
      </c>
      <c r="K19" s="356">
        <v>0</v>
      </c>
      <c r="L19" s="334">
        <v>0</v>
      </c>
      <c r="M19" s="356">
        <v>0</v>
      </c>
      <c r="N19" s="369"/>
    </row>
    <row r="20" spans="1:14" ht="24.9" customHeight="1">
      <c r="A20" s="371" t="s">
        <v>3</v>
      </c>
      <c r="B20" s="355">
        <v>0</v>
      </c>
      <c r="C20" s="356">
        <v>0</v>
      </c>
      <c r="D20" s="334">
        <v>0</v>
      </c>
      <c r="E20" s="335">
        <v>0</v>
      </c>
      <c r="F20" s="355">
        <v>0</v>
      </c>
      <c r="G20" s="356">
        <v>0</v>
      </c>
      <c r="H20" s="355">
        <v>0</v>
      </c>
      <c r="I20" s="356">
        <v>0</v>
      </c>
      <c r="J20" s="355">
        <v>0</v>
      </c>
      <c r="K20" s="356">
        <v>0</v>
      </c>
      <c r="L20" s="334">
        <v>0</v>
      </c>
      <c r="M20" s="356">
        <v>0</v>
      </c>
      <c r="N20" s="369"/>
    </row>
    <row r="21" spans="1:14" ht="24.9" customHeight="1">
      <c r="A21" s="371" t="s">
        <v>168</v>
      </c>
      <c r="B21" s="355">
        <v>0</v>
      </c>
      <c r="C21" s="356">
        <v>0</v>
      </c>
      <c r="D21" s="334">
        <v>0</v>
      </c>
      <c r="E21" s="335">
        <v>0</v>
      </c>
      <c r="F21" s="355">
        <v>0</v>
      </c>
      <c r="G21" s="356">
        <v>0</v>
      </c>
      <c r="H21" s="355">
        <v>0</v>
      </c>
      <c r="I21" s="356">
        <v>0</v>
      </c>
      <c r="J21" s="355">
        <v>0</v>
      </c>
      <c r="K21" s="356">
        <v>0</v>
      </c>
      <c r="L21" s="334">
        <v>0</v>
      </c>
      <c r="M21" s="356">
        <v>0</v>
      </c>
      <c r="N21" s="369"/>
    </row>
    <row r="22" spans="1:14" ht="24.9" customHeight="1">
      <c r="A22" s="371" t="s">
        <v>76</v>
      </c>
      <c r="B22" s="355">
        <v>0</v>
      </c>
      <c r="C22" s="356">
        <v>0</v>
      </c>
      <c r="D22" s="334">
        <v>0</v>
      </c>
      <c r="E22" s="335">
        <v>0</v>
      </c>
      <c r="F22" s="355">
        <v>0</v>
      </c>
      <c r="G22" s="356">
        <v>0</v>
      </c>
      <c r="H22" s="355">
        <v>0</v>
      </c>
      <c r="I22" s="356">
        <v>0</v>
      </c>
      <c r="J22" s="355">
        <v>0</v>
      </c>
      <c r="K22" s="356">
        <v>0</v>
      </c>
      <c r="L22" s="334">
        <v>0</v>
      </c>
      <c r="M22" s="356">
        <v>0</v>
      </c>
      <c r="N22" s="369"/>
    </row>
    <row r="23" spans="1:14" ht="24.9" customHeight="1">
      <c r="A23" s="371" t="s">
        <v>77</v>
      </c>
      <c r="B23" s="355">
        <v>0</v>
      </c>
      <c r="C23" s="356">
        <v>0</v>
      </c>
      <c r="D23" s="334">
        <v>0</v>
      </c>
      <c r="E23" s="335">
        <v>0</v>
      </c>
      <c r="F23" s="355">
        <v>0</v>
      </c>
      <c r="G23" s="356">
        <v>0</v>
      </c>
      <c r="H23" s="355">
        <v>0</v>
      </c>
      <c r="I23" s="356">
        <v>0</v>
      </c>
      <c r="J23" s="355">
        <v>0</v>
      </c>
      <c r="K23" s="356">
        <v>0</v>
      </c>
      <c r="L23" s="334">
        <v>0</v>
      </c>
      <c r="M23" s="356">
        <v>0</v>
      </c>
      <c r="N23" s="369"/>
    </row>
    <row r="24" spans="1:14" ht="24.9" customHeight="1">
      <c r="A24" s="371" t="s">
        <v>14</v>
      </c>
      <c r="B24" s="355">
        <v>0</v>
      </c>
      <c r="C24" s="356">
        <v>0</v>
      </c>
      <c r="D24" s="334">
        <v>0</v>
      </c>
      <c r="E24" s="335">
        <v>0</v>
      </c>
      <c r="F24" s="355">
        <v>0</v>
      </c>
      <c r="G24" s="356">
        <v>0</v>
      </c>
      <c r="H24" s="355">
        <v>0</v>
      </c>
      <c r="I24" s="356">
        <v>0</v>
      </c>
      <c r="J24" s="355">
        <v>0</v>
      </c>
      <c r="K24" s="356">
        <v>0</v>
      </c>
      <c r="L24" s="334">
        <v>0</v>
      </c>
      <c r="M24" s="356">
        <v>0</v>
      </c>
      <c r="N24" s="369"/>
    </row>
    <row r="25" spans="1:14" ht="24.9" customHeight="1">
      <c r="A25" s="371" t="s">
        <v>62</v>
      </c>
      <c r="B25" s="355">
        <v>0</v>
      </c>
      <c r="C25" s="356">
        <v>0</v>
      </c>
      <c r="D25" s="334">
        <v>0</v>
      </c>
      <c r="E25" s="335">
        <v>0</v>
      </c>
      <c r="F25" s="355">
        <v>0</v>
      </c>
      <c r="G25" s="356">
        <v>0</v>
      </c>
      <c r="H25" s="355">
        <v>0</v>
      </c>
      <c r="I25" s="356">
        <v>0</v>
      </c>
      <c r="J25" s="355">
        <v>0</v>
      </c>
      <c r="K25" s="356">
        <v>0</v>
      </c>
      <c r="L25" s="334">
        <v>0</v>
      </c>
      <c r="M25" s="356">
        <v>0</v>
      </c>
      <c r="N25" s="369"/>
    </row>
    <row r="26" spans="1:14" ht="24.9" customHeight="1">
      <c r="A26" s="371" t="s">
        <v>45</v>
      </c>
      <c r="B26" s="355">
        <v>0</v>
      </c>
      <c r="C26" s="356">
        <v>0</v>
      </c>
      <c r="D26" s="334">
        <v>0</v>
      </c>
      <c r="E26" s="335">
        <v>0</v>
      </c>
      <c r="F26" s="355">
        <v>0</v>
      </c>
      <c r="G26" s="356">
        <v>0</v>
      </c>
      <c r="H26" s="355">
        <v>2000</v>
      </c>
      <c r="I26" s="356">
        <v>0.4</v>
      </c>
      <c r="J26" s="355">
        <v>7000</v>
      </c>
      <c r="K26" s="356">
        <v>0.7</v>
      </c>
      <c r="L26" s="334">
        <v>47000</v>
      </c>
      <c r="M26" s="356">
        <v>0.94</v>
      </c>
      <c r="N26" s="369"/>
    </row>
    <row r="27" spans="1:14" ht="24.9" customHeight="1">
      <c r="A27" s="371" t="s">
        <v>73</v>
      </c>
      <c r="B27" s="355">
        <v>0</v>
      </c>
      <c r="C27" s="356">
        <v>0</v>
      </c>
      <c r="D27" s="334">
        <v>0</v>
      </c>
      <c r="E27" s="335">
        <v>0</v>
      </c>
      <c r="F27" s="355">
        <v>0</v>
      </c>
      <c r="G27" s="356">
        <v>0</v>
      </c>
      <c r="H27" s="355">
        <v>0</v>
      </c>
      <c r="I27" s="356">
        <v>0</v>
      </c>
      <c r="J27" s="355">
        <v>0</v>
      </c>
      <c r="K27" s="356">
        <v>0</v>
      </c>
      <c r="L27" s="334">
        <v>0</v>
      </c>
      <c r="M27" s="356">
        <v>0</v>
      </c>
      <c r="N27" s="369"/>
    </row>
    <row r="28" spans="1:14" ht="24.9" customHeight="1">
      <c r="A28" s="371" t="s">
        <v>169</v>
      </c>
      <c r="B28" s="355">
        <v>0</v>
      </c>
      <c r="C28" s="356">
        <v>0</v>
      </c>
      <c r="D28" s="334">
        <v>0</v>
      </c>
      <c r="E28" s="335">
        <v>0</v>
      </c>
      <c r="F28" s="355">
        <v>0</v>
      </c>
      <c r="G28" s="356">
        <v>0</v>
      </c>
      <c r="H28" s="355">
        <v>0</v>
      </c>
      <c r="I28" s="356">
        <v>0</v>
      </c>
      <c r="J28" s="355">
        <v>0</v>
      </c>
      <c r="K28" s="356">
        <v>0</v>
      </c>
      <c r="L28" s="334">
        <v>0</v>
      </c>
      <c r="M28" s="356">
        <v>0</v>
      </c>
      <c r="N28" s="369"/>
    </row>
    <row r="29" spans="1:14" ht="24.9" customHeight="1">
      <c r="A29" s="371" t="s">
        <v>57</v>
      </c>
      <c r="B29" s="355">
        <v>0</v>
      </c>
      <c r="C29" s="356">
        <v>0</v>
      </c>
      <c r="D29" s="334">
        <v>0</v>
      </c>
      <c r="E29" s="335">
        <v>0</v>
      </c>
      <c r="F29" s="355">
        <v>0</v>
      </c>
      <c r="G29" s="356">
        <v>0</v>
      </c>
      <c r="H29" s="355">
        <v>0</v>
      </c>
      <c r="I29" s="356">
        <v>0</v>
      </c>
      <c r="J29" s="355">
        <v>0</v>
      </c>
      <c r="K29" s="356">
        <v>0</v>
      </c>
      <c r="L29" s="334">
        <v>0</v>
      </c>
      <c r="M29" s="356">
        <v>0</v>
      </c>
      <c r="N29" s="369"/>
    </row>
    <row r="30" spans="1:14" ht="24.9" customHeight="1">
      <c r="A30" s="371" t="s">
        <v>58</v>
      </c>
      <c r="B30" s="355">
        <v>0</v>
      </c>
      <c r="C30" s="356">
        <v>0</v>
      </c>
      <c r="D30" s="334">
        <v>0</v>
      </c>
      <c r="E30" s="335">
        <v>0</v>
      </c>
      <c r="F30" s="355">
        <v>0</v>
      </c>
      <c r="G30" s="356">
        <v>0</v>
      </c>
      <c r="H30" s="355">
        <v>0</v>
      </c>
      <c r="I30" s="356">
        <v>0</v>
      </c>
      <c r="J30" s="355">
        <v>0</v>
      </c>
      <c r="K30" s="356">
        <v>0</v>
      </c>
      <c r="L30" s="334">
        <v>0</v>
      </c>
      <c r="M30" s="356">
        <v>0</v>
      </c>
      <c r="N30" s="369"/>
    </row>
    <row r="31" spans="1:14" ht="24.9" customHeight="1">
      <c r="A31" s="371" t="s">
        <v>59</v>
      </c>
      <c r="B31" s="355">
        <v>0</v>
      </c>
      <c r="C31" s="356">
        <v>0</v>
      </c>
      <c r="D31" s="334">
        <v>0</v>
      </c>
      <c r="E31" s="335">
        <v>0</v>
      </c>
      <c r="F31" s="355">
        <v>0</v>
      </c>
      <c r="G31" s="356">
        <v>0</v>
      </c>
      <c r="H31" s="355">
        <v>0</v>
      </c>
      <c r="I31" s="356">
        <v>0</v>
      </c>
      <c r="J31" s="355">
        <v>0</v>
      </c>
      <c r="K31" s="356">
        <v>0</v>
      </c>
      <c r="L31" s="334">
        <v>0</v>
      </c>
      <c r="M31" s="356">
        <v>0</v>
      </c>
      <c r="N31" s="369"/>
    </row>
    <row r="32" spans="1:14" ht="24.9" customHeight="1">
      <c r="A32" s="371" t="s">
        <v>55</v>
      </c>
      <c r="B32" s="355">
        <v>0</v>
      </c>
      <c r="C32" s="356">
        <v>0</v>
      </c>
      <c r="D32" s="334">
        <v>0</v>
      </c>
      <c r="E32" s="335">
        <v>0</v>
      </c>
      <c r="F32" s="355">
        <v>0</v>
      </c>
      <c r="G32" s="356">
        <v>0</v>
      </c>
      <c r="H32" s="355">
        <v>14295</v>
      </c>
      <c r="I32" s="356">
        <v>2.859</v>
      </c>
      <c r="J32" s="355">
        <v>33790</v>
      </c>
      <c r="K32" s="356">
        <v>3.379</v>
      </c>
      <c r="L32" s="334">
        <v>175000.00000000003</v>
      </c>
      <c r="M32" s="356">
        <v>3.5000000000000004</v>
      </c>
      <c r="N32" s="369"/>
    </row>
    <row r="33" spans="1:18" ht="24.9" customHeight="1">
      <c r="A33" s="371" t="s">
        <v>56</v>
      </c>
      <c r="B33" s="355">
        <v>0</v>
      </c>
      <c r="C33" s="356">
        <v>0</v>
      </c>
      <c r="D33" s="334">
        <v>0</v>
      </c>
      <c r="E33" s="335">
        <v>0</v>
      </c>
      <c r="F33" s="355">
        <v>0</v>
      </c>
      <c r="G33" s="356">
        <v>0</v>
      </c>
      <c r="H33" s="355">
        <v>0</v>
      </c>
      <c r="I33" s="356">
        <v>0</v>
      </c>
      <c r="J33" s="355">
        <v>0</v>
      </c>
      <c r="K33" s="356">
        <v>0</v>
      </c>
      <c r="L33" s="334">
        <v>0</v>
      </c>
      <c r="M33" s="356">
        <v>0</v>
      </c>
      <c r="N33" s="369"/>
    </row>
    <row r="34" spans="1:18" ht="24.9" customHeight="1">
      <c r="A34" s="371" t="s">
        <v>18</v>
      </c>
      <c r="B34" s="355">
        <v>0</v>
      </c>
      <c r="C34" s="356">
        <v>0</v>
      </c>
      <c r="D34" s="334">
        <v>0</v>
      </c>
      <c r="E34" s="335">
        <v>0</v>
      </c>
      <c r="F34" s="355">
        <v>1500</v>
      </c>
      <c r="G34" s="356">
        <v>1.5</v>
      </c>
      <c r="H34" s="355">
        <v>13500</v>
      </c>
      <c r="I34" s="356">
        <v>2.7</v>
      </c>
      <c r="J34" s="355">
        <v>28500</v>
      </c>
      <c r="K34" s="356">
        <v>2.85</v>
      </c>
      <c r="L34" s="334">
        <v>148500</v>
      </c>
      <c r="M34" s="356">
        <v>2.97</v>
      </c>
      <c r="N34" s="369"/>
    </row>
    <row r="35" spans="1:18" ht="24.9" customHeight="1">
      <c r="A35" s="371" t="s">
        <v>74</v>
      </c>
      <c r="B35" s="355">
        <v>0</v>
      </c>
      <c r="C35" s="356">
        <v>0</v>
      </c>
      <c r="D35" s="334">
        <v>0</v>
      </c>
      <c r="E35" s="335">
        <v>0</v>
      </c>
      <c r="F35" s="355">
        <v>0</v>
      </c>
      <c r="G35" s="356">
        <v>0</v>
      </c>
      <c r="H35" s="355">
        <v>0</v>
      </c>
      <c r="I35" s="356">
        <v>0</v>
      </c>
      <c r="J35" s="355">
        <v>0</v>
      </c>
      <c r="K35" s="356">
        <v>0</v>
      </c>
      <c r="L35" s="334">
        <v>0</v>
      </c>
      <c r="M35" s="356">
        <v>0</v>
      </c>
      <c r="N35" s="369"/>
    </row>
    <row r="36" spans="1:18" ht="24.9" customHeight="1">
      <c r="A36" s="371" t="s">
        <v>60</v>
      </c>
      <c r="B36" s="359">
        <v>0</v>
      </c>
      <c r="C36" s="360">
        <v>0</v>
      </c>
      <c r="D36" s="359">
        <v>0</v>
      </c>
      <c r="E36" s="360">
        <v>0</v>
      </c>
      <c r="F36" s="359">
        <v>0</v>
      </c>
      <c r="G36" s="360">
        <v>0</v>
      </c>
      <c r="H36" s="359">
        <v>0</v>
      </c>
      <c r="I36" s="360">
        <v>0</v>
      </c>
      <c r="J36" s="359">
        <v>0</v>
      </c>
      <c r="K36" s="360">
        <v>0</v>
      </c>
      <c r="L36" s="359">
        <v>0</v>
      </c>
      <c r="M36" s="360">
        <v>0</v>
      </c>
      <c r="N36" s="369"/>
    </row>
    <row r="37" spans="1:18" ht="24.9" customHeight="1">
      <c r="A37" s="371"/>
      <c r="B37" s="468"/>
      <c r="C37" s="467"/>
      <c r="D37" s="468"/>
      <c r="E37" s="467"/>
      <c r="F37" s="468"/>
      <c r="G37" s="467"/>
      <c r="H37" s="468"/>
      <c r="I37" s="467"/>
      <c r="J37" s="468"/>
      <c r="K37" s="467"/>
      <c r="L37" s="468"/>
      <c r="M37" s="467"/>
      <c r="N37" s="370"/>
    </row>
    <row r="38" spans="1:18" ht="24.9" customHeight="1">
      <c r="A38" s="372" t="s">
        <v>165</v>
      </c>
      <c r="B38" s="466"/>
      <c r="C38" s="467"/>
      <c r="D38" s="468"/>
      <c r="E38" s="467"/>
      <c r="F38" s="468"/>
      <c r="G38" s="467"/>
      <c r="H38" s="468"/>
      <c r="I38" s="467"/>
      <c r="J38" s="466"/>
      <c r="K38" s="467"/>
      <c r="L38" s="468"/>
      <c r="M38" s="467"/>
      <c r="N38" s="413"/>
    </row>
    <row r="39" spans="1:18" ht="24.9" customHeight="1">
      <c r="A39" s="370"/>
      <c r="B39" s="336"/>
      <c r="C39" s="335"/>
      <c r="D39" s="334"/>
      <c r="E39" s="335"/>
      <c r="F39" s="334"/>
      <c r="G39" s="335"/>
      <c r="H39" s="334"/>
      <c r="I39" s="335"/>
      <c r="J39" s="336"/>
      <c r="K39" s="335"/>
      <c r="L39" s="334"/>
      <c r="M39" s="335"/>
      <c r="N39" s="413"/>
    </row>
    <row r="40" spans="1:18" ht="24.9" customHeight="1">
      <c r="A40" s="371" t="s">
        <v>166</v>
      </c>
      <c r="B40" s="414">
        <v>0</v>
      </c>
      <c r="C40" s="415">
        <v>0</v>
      </c>
      <c r="D40" s="414">
        <v>0</v>
      </c>
      <c r="E40" s="415">
        <v>0</v>
      </c>
      <c r="F40" s="414">
        <v>0</v>
      </c>
      <c r="G40" s="415">
        <v>0</v>
      </c>
      <c r="H40" s="414">
        <v>9500</v>
      </c>
      <c r="I40" s="415">
        <v>1.9</v>
      </c>
      <c r="J40" s="414">
        <v>20000</v>
      </c>
      <c r="K40" s="415">
        <v>2</v>
      </c>
      <c r="L40" s="414">
        <v>100000</v>
      </c>
      <c r="M40" s="415">
        <v>2</v>
      </c>
      <c r="N40" s="369"/>
    </row>
    <row r="41" spans="1:18" ht="24.9" customHeight="1">
      <c r="A41" s="371" t="s">
        <v>167</v>
      </c>
      <c r="B41" s="355">
        <v>0</v>
      </c>
      <c r="C41" s="356">
        <v>0</v>
      </c>
      <c r="D41" s="355">
        <v>0</v>
      </c>
      <c r="E41" s="356">
        <v>0</v>
      </c>
      <c r="F41" s="355">
        <v>0</v>
      </c>
      <c r="G41" s="356">
        <v>0</v>
      </c>
      <c r="H41" s="355">
        <v>0</v>
      </c>
      <c r="I41" s="356">
        <v>0</v>
      </c>
      <c r="J41" s="355">
        <v>0</v>
      </c>
      <c r="K41" s="356">
        <v>0</v>
      </c>
      <c r="L41" s="355">
        <v>0</v>
      </c>
      <c r="M41" s="356">
        <v>0</v>
      </c>
      <c r="N41" s="369"/>
    </row>
    <row r="42" spans="1:18" ht="24.9" customHeight="1">
      <c r="A42" s="371" t="s">
        <v>24</v>
      </c>
      <c r="B42" s="355">
        <v>0</v>
      </c>
      <c r="C42" s="356">
        <v>0</v>
      </c>
      <c r="D42" s="355">
        <v>0</v>
      </c>
      <c r="E42" s="356">
        <v>0</v>
      </c>
      <c r="F42" s="355">
        <v>0</v>
      </c>
      <c r="G42" s="356">
        <v>0</v>
      </c>
      <c r="H42" s="355">
        <v>0</v>
      </c>
      <c r="I42" s="356">
        <v>0</v>
      </c>
      <c r="J42" s="355">
        <v>0</v>
      </c>
      <c r="K42" s="356">
        <v>0</v>
      </c>
      <c r="L42" s="355">
        <v>0</v>
      </c>
      <c r="M42" s="356">
        <v>0</v>
      </c>
      <c r="N42" s="369"/>
    </row>
    <row r="43" spans="1:18" ht="24.9" customHeight="1">
      <c r="A43" s="371" t="s">
        <v>172</v>
      </c>
      <c r="B43" s="359">
        <v>0</v>
      </c>
      <c r="C43" s="360">
        <v>0</v>
      </c>
      <c r="D43" s="359">
        <v>0</v>
      </c>
      <c r="E43" s="360">
        <v>0</v>
      </c>
      <c r="F43" s="359">
        <v>0</v>
      </c>
      <c r="G43" s="360">
        <v>0</v>
      </c>
      <c r="H43" s="359">
        <v>14295</v>
      </c>
      <c r="I43" s="360">
        <v>2.859</v>
      </c>
      <c r="J43" s="359">
        <v>33790</v>
      </c>
      <c r="K43" s="360">
        <v>3.379</v>
      </c>
      <c r="L43" s="359">
        <v>175000.00000000003</v>
      </c>
      <c r="M43" s="360">
        <v>3.5000000000000004</v>
      </c>
      <c r="N43" s="369"/>
    </row>
    <row r="44" spans="1:18" ht="18.899999999999999" customHeight="1">
      <c r="B44" s="382"/>
      <c r="C44" s="382"/>
      <c r="D44" s="383"/>
      <c r="E44" s="382"/>
      <c r="G44" s="384"/>
      <c r="H44" s="385"/>
      <c r="I44" s="386"/>
      <c r="J44" s="382"/>
      <c r="K44" s="386"/>
      <c r="L44" s="382"/>
      <c r="M44" s="382"/>
      <c r="N44" s="382"/>
      <c r="O44" s="386"/>
      <c r="Q44" s="386"/>
    </row>
    <row r="45" spans="1:18" ht="18.899999999999999" customHeight="1">
      <c r="A45" s="315"/>
      <c r="B45" s="387"/>
      <c r="C45" s="384"/>
      <c r="D45" s="383"/>
      <c r="E45" s="382"/>
      <c r="G45" s="384"/>
      <c r="H45" s="385"/>
      <c r="I45" s="382"/>
      <c r="J45" s="382"/>
      <c r="K45" s="382"/>
      <c r="L45" s="382"/>
      <c r="M45" s="382"/>
      <c r="N45" s="382"/>
    </row>
    <row r="46" spans="1:18" ht="18.899999999999999" customHeight="1">
      <c r="A46" s="1021" t="s">
        <v>171</v>
      </c>
      <c r="B46" s="1021"/>
      <c r="C46" s="1021"/>
      <c r="D46" s="1021"/>
      <c r="E46" s="1021"/>
      <c r="F46" s="1021"/>
      <c r="G46" s="1021"/>
      <c r="H46" s="1021"/>
      <c r="I46" s="1021"/>
      <c r="J46" s="1021"/>
      <c r="K46" s="1021"/>
      <c r="L46" s="1021"/>
      <c r="M46" s="1021"/>
      <c r="N46" s="1021"/>
      <c r="O46" s="417"/>
      <c r="P46" s="417"/>
      <c r="Q46" s="417"/>
      <c r="R46" s="417"/>
    </row>
    <row r="47" spans="1:18" ht="18.899999999999999" customHeight="1">
      <c r="A47" s="1020" t="s">
        <v>214</v>
      </c>
      <c r="B47" s="1020"/>
      <c r="C47" s="1020"/>
      <c r="D47" s="1020"/>
      <c r="E47" s="1020"/>
      <c r="F47" s="1020"/>
      <c r="G47" s="1020"/>
      <c r="H47" s="1020"/>
      <c r="I47" s="1020"/>
      <c r="J47" s="1020"/>
      <c r="K47" s="1020"/>
      <c r="L47" s="1020"/>
      <c r="M47" s="1020"/>
      <c r="N47" s="1020"/>
      <c r="O47" s="417"/>
      <c r="P47" s="417"/>
      <c r="Q47" s="417"/>
      <c r="R47" s="417"/>
    </row>
    <row r="48" spans="1:18" ht="39" customHeight="1">
      <c r="A48" s="1019"/>
      <c r="B48" s="1019"/>
      <c r="C48" s="1019"/>
      <c r="D48" s="1019"/>
      <c r="E48" s="1019"/>
      <c r="F48" s="1019"/>
      <c r="G48" s="1019"/>
      <c r="H48" s="1019"/>
      <c r="I48" s="1019"/>
      <c r="J48" s="1019"/>
      <c r="K48" s="1019"/>
      <c r="L48" s="1019"/>
      <c r="M48" s="1019"/>
      <c r="N48" s="1019"/>
      <c r="O48" s="418"/>
      <c r="P48" s="418"/>
      <c r="Q48" s="418"/>
      <c r="R48" s="418"/>
    </row>
    <row r="49" spans="2:14" ht="18.899999999999999" customHeight="1">
      <c r="B49" s="387"/>
      <c r="C49" s="384"/>
      <c r="D49" s="383"/>
      <c r="E49" s="382"/>
      <c r="G49" s="384"/>
      <c r="H49" s="385"/>
      <c r="I49" s="382"/>
      <c r="J49" s="382"/>
      <c r="K49" s="382"/>
      <c r="L49" s="382"/>
      <c r="M49" s="382"/>
      <c r="N49" s="382"/>
    </row>
    <row r="50" spans="2:14">
      <c r="B50" s="387"/>
      <c r="C50" s="384"/>
      <c r="D50" s="383"/>
      <c r="E50" s="382"/>
      <c r="G50" s="384"/>
      <c r="H50" s="385"/>
      <c r="I50" s="382"/>
      <c r="J50" s="382"/>
      <c r="K50" s="382"/>
      <c r="L50" s="382"/>
      <c r="M50" s="382"/>
      <c r="N50" s="382"/>
    </row>
    <row r="51" spans="2:14">
      <c r="B51" s="387"/>
      <c r="C51" s="384"/>
      <c r="D51" s="383"/>
      <c r="E51" s="382"/>
      <c r="G51" s="384"/>
      <c r="H51" s="385"/>
      <c r="I51" s="382"/>
      <c r="J51" s="382"/>
      <c r="K51" s="382"/>
      <c r="L51" s="382"/>
      <c r="M51" s="382"/>
      <c r="N51" s="382"/>
    </row>
    <row r="52" spans="2:14">
      <c r="B52" s="387"/>
      <c r="C52" s="384"/>
      <c r="D52" s="383"/>
      <c r="E52" s="382"/>
      <c r="G52" s="384"/>
      <c r="H52" s="385"/>
      <c r="I52" s="382"/>
      <c r="J52" s="382"/>
      <c r="K52" s="382"/>
      <c r="L52" s="382"/>
      <c r="M52" s="382"/>
      <c r="N52" s="382"/>
    </row>
    <row r="53" spans="2:14">
      <c r="B53" s="382"/>
      <c r="C53" s="382"/>
      <c r="D53" s="382"/>
      <c r="E53" s="382"/>
      <c r="F53" s="382"/>
      <c r="G53" s="382"/>
      <c r="H53" s="382"/>
      <c r="I53" s="382"/>
      <c r="J53" s="382"/>
      <c r="K53" s="382"/>
      <c r="L53" s="382"/>
      <c r="M53" s="382"/>
      <c r="N53" s="382"/>
    </row>
    <row r="54" spans="2:14">
      <c r="B54" s="382"/>
      <c r="C54" s="382"/>
      <c r="D54" s="382"/>
      <c r="E54" s="382"/>
      <c r="F54" s="382"/>
      <c r="G54" s="382"/>
      <c r="H54" s="382"/>
      <c r="I54" s="382"/>
      <c r="J54" s="382"/>
      <c r="K54" s="382"/>
      <c r="L54" s="382"/>
      <c r="M54" s="382"/>
      <c r="N54" s="382"/>
    </row>
    <row r="55" spans="2:14">
      <c r="B55" s="382"/>
      <c r="C55" s="382"/>
      <c r="D55" s="382"/>
      <c r="E55" s="382"/>
      <c r="F55" s="382"/>
      <c r="G55" s="382"/>
      <c r="H55" s="382"/>
      <c r="I55" s="382"/>
      <c r="J55" s="382"/>
      <c r="K55" s="382"/>
      <c r="L55" s="382"/>
      <c r="M55" s="382"/>
      <c r="N55" s="382"/>
    </row>
    <row r="56" spans="2:14">
      <c r="B56" s="382"/>
      <c r="C56" s="382"/>
      <c r="D56" s="382"/>
      <c r="E56" s="382"/>
      <c r="F56" s="382"/>
      <c r="G56" s="382"/>
      <c r="H56" s="382"/>
      <c r="I56" s="382"/>
      <c r="J56" s="382"/>
      <c r="K56" s="382"/>
      <c r="L56" s="382"/>
      <c r="M56" s="382"/>
      <c r="N56" s="382"/>
    </row>
    <row r="57" spans="2:14">
      <c r="B57" s="382"/>
      <c r="C57" s="382"/>
      <c r="D57" s="382"/>
      <c r="E57" s="382"/>
      <c r="F57" s="382"/>
      <c r="G57" s="382"/>
      <c r="H57" s="382"/>
      <c r="I57" s="382"/>
      <c r="J57" s="382"/>
      <c r="K57" s="382"/>
      <c r="L57" s="382"/>
      <c r="M57" s="382"/>
      <c r="N57" s="382"/>
    </row>
    <row r="58" spans="2:14">
      <c r="B58" s="382"/>
      <c r="C58" s="382"/>
      <c r="D58" s="382"/>
      <c r="E58" s="382"/>
      <c r="F58" s="382"/>
      <c r="G58" s="382"/>
      <c r="H58" s="382"/>
      <c r="I58" s="382"/>
      <c r="J58" s="382"/>
      <c r="K58" s="382"/>
      <c r="L58" s="382"/>
      <c r="M58" s="382"/>
      <c r="N58" s="382"/>
    </row>
    <row r="59" spans="2:14">
      <c r="B59" s="382"/>
      <c r="C59" s="382"/>
      <c r="D59" s="382"/>
      <c r="E59" s="382"/>
      <c r="F59" s="382"/>
      <c r="G59" s="382"/>
      <c r="H59" s="382"/>
      <c r="I59" s="382"/>
      <c r="J59" s="382"/>
      <c r="K59" s="382"/>
      <c r="L59" s="382"/>
      <c r="M59" s="382"/>
      <c r="N59" s="382"/>
    </row>
    <row r="60" spans="2:14">
      <c r="B60" s="382"/>
      <c r="C60" s="382"/>
      <c r="D60" s="382"/>
      <c r="E60" s="382"/>
      <c r="F60" s="382"/>
      <c r="G60" s="382"/>
      <c r="H60" s="382"/>
      <c r="I60" s="382"/>
      <c r="J60" s="382"/>
      <c r="K60" s="382"/>
      <c r="L60" s="382"/>
      <c r="M60" s="382"/>
      <c r="N60" s="382"/>
    </row>
    <row r="61" spans="2:14">
      <c r="B61" s="382"/>
      <c r="C61" s="382"/>
      <c r="D61" s="382"/>
      <c r="E61" s="382"/>
      <c r="F61" s="382"/>
      <c r="G61" s="382"/>
      <c r="H61" s="382"/>
      <c r="I61" s="382"/>
      <c r="J61" s="382"/>
      <c r="K61" s="382"/>
      <c r="L61" s="382"/>
      <c r="M61" s="382"/>
      <c r="N61" s="382"/>
    </row>
    <row r="62" spans="2:14">
      <c r="B62" s="382"/>
      <c r="C62" s="382"/>
      <c r="D62" s="382"/>
      <c r="E62" s="382"/>
      <c r="F62" s="382"/>
      <c r="G62" s="382"/>
      <c r="H62" s="382"/>
      <c r="I62" s="382"/>
      <c r="J62" s="382"/>
      <c r="K62" s="382"/>
      <c r="L62" s="382"/>
      <c r="M62" s="382"/>
      <c r="N62" s="382"/>
    </row>
    <row r="63" spans="2:14">
      <c r="B63" s="382"/>
      <c r="C63" s="382"/>
      <c r="D63" s="382"/>
      <c r="E63" s="382"/>
      <c r="F63" s="382"/>
      <c r="G63" s="382"/>
      <c r="H63" s="382"/>
      <c r="I63" s="382"/>
      <c r="J63" s="382"/>
      <c r="K63" s="382"/>
      <c r="L63" s="382"/>
      <c r="M63" s="382"/>
      <c r="N63" s="382"/>
    </row>
    <row r="64" spans="2:14">
      <c r="B64" s="382"/>
      <c r="C64" s="382"/>
      <c r="D64" s="382"/>
      <c r="E64" s="382"/>
      <c r="F64" s="382"/>
      <c r="G64" s="382"/>
      <c r="H64" s="382"/>
      <c r="I64" s="382"/>
      <c r="J64" s="382"/>
      <c r="K64" s="382"/>
      <c r="L64" s="382"/>
      <c r="M64" s="382"/>
      <c r="N64" s="382"/>
    </row>
    <row r="65" spans="2:14">
      <c r="B65" s="382"/>
      <c r="C65" s="382"/>
      <c r="D65" s="382"/>
      <c r="E65" s="382"/>
      <c r="F65" s="382"/>
      <c r="G65" s="382"/>
      <c r="H65" s="382"/>
      <c r="I65" s="382"/>
      <c r="J65" s="382"/>
      <c r="K65" s="382"/>
      <c r="L65" s="382"/>
      <c r="M65" s="382"/>
      <c r="N65" s="382"/>
    </row>
    <row r="66" spans="2:14">
      <c r="B66" s="382"/>
      <c r="C66" s="382"/>
      <c r="D66" s="382"/>
      <c r="E66" s="382"/>
      <c r="F66" s="382"/>
      <c r="G66" s="382"/>
      <c r="H66" s="382"/>
      <c r="I66" s="382"/>
      <c r="J66" s="382"/>
      <c r="K66" s="382"/>
      <c r="L66" s="382"/>
      <c r="M66" s="382"/>
      <c r="N66" s="382"/>
    </row>
    <row r="67" spans="2:14">
      <c r="B67" s="382"/>
      <c r="C67" s="382"/>
      <c r="D67" s="382"/>
      <c r="E67" s="382"/>
      <c r="F67" s="382"/>
      <c r="G67" s="382"/>
      <c r="H67" s="382"/>
      <c r="I67" s="382"/>
      <c r="J67" s="382"/>
      <c r="K67" s="382"/>
      <c r="L67" s="382"/>
      <c r="M67" s="382"/>
      <c r="N67" s="382"/>
    </row>
    <row r="68" spans="2:14">
      <c r="B68" s="382"/>
      <c r="C68" s="382"/>
      <c r="D68" s="382"/>
      <c r="E68" s="382"/>
      <c r="F68" s="382"/>
      <c r="G68" s="382"/>
      <c r="H68" s="382"/>
      <c r="I68" s="382"/>
      <c r="J68" s="382"/>
      <c r="K68" s="382"/>
      <c r="L68" s="382"/>
      <c r="M68" s="382"/>
      <c r="N68" s="382"/>
    </row>
    <row r="69" spans="2:14">
      <c r="B69" s="382"/>
      <c r="C69" s="382"/>
      <c r="D69" s="382"/>
      <c r="E69" s="382"/>
      <c r="F69" s="382"/>
      <c r="G69" s="382"/>
      <c r="H69" s="382"/>
      <c r="I69" s="382"/>
      <c r="J69" s="382"/>
      <c r="K69" s="382"/>
      <c r="L69" s="382"/>
      <c r="M69" s="382"/>
      <c r="N69" s="382"/>
    </row>
    <row r="70" spans="2:14">
      <c r="B70" s="382"/>
      <c r="C70" s="382"/>
      <c r="D70" s="382"/>
      <c r="E70" s="382"/>
      <c r="F70" s="382"/>
      <c r="G70" s="382"/>
      <c r="H70" s="382"/>
      <c r="I70" s="382"/>
      <c r="J70" s="382"/>
      <c r="K70" s="382"/>
      <c r="L70" s="382"/>
      <c r="M70" s="382"/>
      <c r="N70" s="382"/>
    </row>
    <row r="71" spans="2:14">
      <c r="B71" s="382"/>
      <c r="C71" s="382"/>
      <c r="D71" s="382"/>
      <c r="E71" s="382"/>
      <c r="F71" s="382"/>
      <c r="G71" s="382"/>
      <c r="H71" s="382"/>
      <c r="I71" s="382"/>
      <c r="J71" s="382"/>
      <c r="K71" s="382"/>
      <c r="L71" s="382"/>
      <c r="M71" s="382"/>
      <c r="N71" s="382"/>
    </row>
    <row r="72" spans="2:14">
      <c r="B72" s="382"/>
      <c r="C72" s="382"/>
      <c r="D72" s="382"/>
      <c r="E72" s="382"/>
      <c r="F72" s="382"/>
      <c r="G72" s="382"/>
      <c r="H72" s="382"/>
      <c r="I72" s="382"/>
      <c r="J72" s="382"/>
      <c r="K72" s="382"/>
      <c r="L72" s="382"/>
      <c r="M72" s="382"/>
      <c r="N72" s="382"/>
    </row>
    <row r="73" spans="2:14">
      <c r="B73" s="382"/>
      <c r="C73" s="382"/>
      <c r="D73" s="382"/>
      <c r="E73" s="382"/>
      <c r="F73" s="382"/>
      <c r="G73" s="382"/>
      <c r="H73" s="382"/>
      <c r="I73" s="382"/>
      <c r="J73" s="382"/>
      <c r="K73" s="382"/>
      <c r="L73" s="382"/>
      <c r="M73" s="382"/>
      <c r="N73" s="382"/>
    </row>
    <row r="74" spans="2:14">
      <c r="B74" s="382"/>
      <c r="C74" s="382"/>
      <c r="D74" s="382"/>
      <c r="E74" s="382"/>
      <c r="F74" s="382"/>
      <c r="G74" s="382"/>
      <c r="H74" s="382"/>
      <c r="I74" s="382"/>
      <c r="J74" s="382"/>
      <c r="K74" s="382"/>
      <c r="L74" s="382"/>
      <c r="M74" s="382"/>
      <c r="N74" s="382"/>
    </row>
    <row r="75" spans="2:14">
      <c r="B75" s="382"/>
      <c r="C75" s="382"/>
      <c r="D75" s="382"/>
      <c r="E75" s="382"/>
      <c r="F75" s="382"/>
      <c r="G75" s="382"/>
      <c r="H75" s="382"/>
      <c r="I75" s="382"/>
      <c r="J75" s="382"/>
      <c r="K75" s="382"/>
      <c r="L75" s="382"/>
      <c r="M75" s="382"/>
      <c r="N75" s="382"/>
    </row>
    <row r="76" spans="2:14">
      <c r="B76" s="382"/>
      <c r="C76" s="382"/>
      <c r="D76" s="382"/>
      <c r="E76" s="382"/>
      <c r="F76" s="382"/>
      <c r="G76" s="382"/>
      <c r="H76" s="382"/>
      <c r="I76" s="382"/>
      <c r="J76" s="382"/>
      <c r="K76" s="382"/>
      <c r="L76" s="382"/>
      <c r="M76" s="382"/>
      <c r="N76" s="382"/>
    </row>
    <row r="77" spans="2:14">
      <c r="B77" s="382"/>
      <c r="C77" s="382"/>
      <c r="D77" s="382"/>
      <c r="E77" s="382"/>
      <c r="F77" s="382"/>
      <c r="G77" s="382"/>
      <c r="H77" s="382"/>
      <c r="I77" s="382"/>
      <c r="J77" s="382"/>
      <c r="K77" s="382"/>
      <c r="L77" s="382"/>
      <c r="M77" s="382"/>
      <c r="N77" s="382"/>
    </row>
    <row r="78" spans="2:14">
      <c r="B78" s="382"/>
      <c r="C78" s="382"/>
      <c r="D78" s="382"/>
      <c r="E78" s="382"/>
      <c r="F78" s="382"/>
      <c r="G78" s="382"/>
      <c r="H78" s="382"/>
      <c r="I78" s="382"/>
      <c r="J78" s="382"/>
      <c r="K78" s="382"/>
      <c r="L78" s="382"/>
      <c r="M78" s="382"/>
      <c r="N78" s="382"/>
    </row>
    <row r="79" spans="2:14">
      <c r="B79" s="382"/>
      <c r="C79" s="382"/>
      <c r="D79" s="382"/>
      <c r="E79" s="382"/>
      <c r="F79" s="382"/>
      <c r="G79" s="382"/>
      <c r="H79" s="382"/>
      <c r="I79" s="382"/>
      <c r="J79" s="382"/>
      <c r="K79" s="382"/>
      <c r="L79" s="382"/>
      <c r="M79" s="382"/>
      <c r="N79" s="382"/>
    </row>
    <row r="80" spans="2:14">
      <c r="B80" s="382"/>
      <c r="C80" s="382"/>
      <c r="D80" s="382"/>
      <c r="E80" s="382"/>
      <c r="F80" s="382"/>
      <c r="G80" s="382"/>
      <c r="H80" s="382"/>
      <c r="I80" s="382"/>
      <c r="J80" s="382"/>
      <c r="K80" s="382"/>
      <c r="L80" s="382"/>
      <c r="M80" s="382"/>
      <c r="N80" s="382"/>
    </row>
    <row r="81" spans="2:14">
      <c r="B81" s="382"/>
      <c r="C81" s="382"/>
      <c r="D81" s="382"/>
      <c r="E81" s="382"/>
      <c r="F81" s="382"/>
      <c r="G81" s="382"/>
      <c r="H81" s="382"/>
      <c r="I81" s="382"/>
      <c r="J81" s="382"/>
      <c r="K81" s="382"/>
      <c r="L81" s="382"/>
      <c r="M81" s="382"/>
      <c r="N81" s="382"/>
    </row>
    <row r="82" spans="2:14">
      <c r="B82" s="382"/>
      <c r="C82" s="382"/>
      <c r="D82" s="382"/>
      <c r="E82" s="382"/>
      <c r="F82" s="382"/>
      <c r="G82" s="382"/>
      <c r="H82" s="382"/>
      <c r="I82" s="382"/>
      <c r="J82" s="382"/>
      <c r="K82" s="382"/>
      <c r="L82" s="382"/>
      <c r="M82" s="382"/>
      <c r="N82" s="382"/>
    </row>
    <row r="83" spans="2:14">
      <c r="B83" s="382"/>
      <c r="C83" s="382"/>
      <c r="D83" s="382"/>
      <c r="E83" s="382"/>
      <c r="F83" s="382"/>
      <c r="G83" s="382"/>
      <c r="H83" s="382"/>
      <c r="I83" s="382"/>
      <c r="J83" s="382"/>
      <c r="K83" s="382"/>
      <c r="L83" s="382"/>
      <c r="M83" s="382"/>
      <c r="N83" s="382"/>
    </row>
    <row r="84" spans="2:14">
      <c r="B84" s="382"/>
      <c r="C84" s="382"/>
      <c r="D84" s="382"/>
      <c r="E84" s="382"/>
      <c r="F84" s="382"/>
      <c r="G84" s="382"/>
      <c r="H84" s="382"/>
      <c r="I84" s="382"/>
      <c r="J84" s="382"/>
      <c r="K84" s="382"/>
      <c r="L84" s="382"/>
      <c r="M84" s="382"/>
      <c r="N84" s="382"/>
    </row>
    <row r="85" spans="2:14">
      <c r="B85" s="382"/>
      <c r="C85" s="382"/>
      <c r="D85" s="382"/>
      <c r="E85" s="382"/>
      <c r="F85" s="382"/>
      <c r="G85" s="382"/>
      <c r="H85" s="382"/>
      <c r="I85" s="382"/>
      <c r="J85" s="382"/>
      <c r="K85" s="382"/>
      <c r="L85" s="382"/>
      <c r="M85" s="382"/>
      <c r="N85" s="382"/>
    </row>
    <row r="86" spans="2:14">
      <c r="B86" s="382"/>
      <c r="C86" s="382"/>
      <c r="D86" s="382"/>
      <c r="E86" s="382"/>
      <c r="F86" s="382"/>
      <c r="G86" s="382"/>
      <c r="H86" s="382"/>
      <c r="I86" s="382"/>
      <c r="J86" s="382"/>
      <c r="K86" s="382"/>
      <c r="L86" s="382"/>
      <c r="M86" s="382"/>
      <c r="N86" s="382"/>
    </row>
    <row r="87" spans="2:14">
      <c r="B87" s="382"/>
      <c r="C87" s="382"/>
      <c r="D87" s="382"/>
      <c r="E87" s="382"/>
      <c r="F87" s="382"/>
      <c r="G87" s="382"/>
      <c r="H87" s="382"/>
      <c r="I87" s="382"/>
      <c r="J87" s="382"/>
      <c r="K87" s="382"/>
      <c r="L87" s="382"/>
      <c r="M87" s="382"/>
      <c r="N87" s="382"/>
    </row>
    <row r="88" spans="2:14">
      <c r="B88" s="382"/>
      <c r="C88" s="382"/>
      <c r="D88" s="382"/>
      <c r="E88" s="382"/>
      <c r="F88" s="382"/>
      <c r="G88" s="382"/>
      <c r="H88" s="382"/>
      <c r="I88" s="382"/>
      <c r="J88" s="382"/>
      <c r="K88" s="382"/>
      <c r="L88" s="382"/>
      <c r="M88" s="382"/>
      <c r="N88" s="382"/>
    </row>
    <row r="89" spans="2:14">
      <c r="B89" s="382"/>
      <c r="C89" s="382"/>
      <c r="D89" s="382"/>
      <c r="E89" s="382"/>
      <c r="F89" s="382"/>
      <c r="G89" s="382"/>
      <c r="H89" s="382"/>
      <c r="I89" s="382"/>
      <c r="J89" s="382"/>
      <c r="K89" s="382"/>
      <c r="L89" s="382"/>
      <c r="M89" s="382"/>
      <c r="N89" s="382"/>
    </row>
    <row r="90" spans="2:14">
      <c r="B90" s="382"/>
      <c r="C90" s="382"/>
      <c r="D90" s="382"/>
      <c r="E90" s="382"/>
      <c r="F90" s="382"/>
      <c r="G90" s="382"/>
      <c r="H90" s="382"/>
      <c r="I90" s="382"/>
      <c r="J90" s="382"/>
      <c r="K90" s="382"/>
      <c r="L90" s="382"/>
      <c r="M90" s="382"/>
      <c r="N90" s="382"/>
    </row>
    <row r="91" spans="2:14">
      <c r="B91" s="382"/>
      <c r="C91" s="382"/>
      <c r="D91" s="382"/>
      <c r="E91" s="382"/>
      <c r="F91" s="382"/>
      <c r="G91" s="382"/>
      <c r="H91" s="382"/>
      <c r="I91" s="382"/>
      <c r="J91" s="382"/>
      <c r="K91" s="382"/>
      <c r="L91" s="382"/>
      <c r="M91" s="382"/>
      <c r="N91" s="382"/>
    </row>
    <row r="92" spans="2:14">
      <c r="B92" s="382"/>
      <c r="C92" s="382"/>
      <c r="D92" s="382"/>
      <c r="E92" s="382"/>
      <c r="F92" s="382"/>
      <c r="G92" s="382"/>
      <c r="H92" s="382"/>
      <c r="I92" s="382"/>
      <c r="J92" s="382"/>
      <c r="K92" s="382"/>
      <c r="L92" s="382"/>
      <c r="M92" s="382"/>
      <c r="N92" s="382"/>
    </row>
    <row r="93" spans="2:14">
      <c r="B93" s="382"/>
      <c r="C93" s="382"/>
      <c r="D93" s="382"/>
      <c r="E93" s="382"/>
      <c r="F93" s="382"/>
      <c r="G93" s="382"/>
      <c r="H93" s="382"/>
      <c r="I93" s="382"/>
      <c r="J93" s="382"/>
      <c r="K93" s="382"/>
      <c r="L93" s="382"/>
      <c r="M93" s="382"/>
      <c r="N93" s="382"/>
    </row>
    <row r="94" spans="2:14">
      <c r="B94" s="382"/>
      <c r="C94" s="382"/>
      <c r="D94" s="382"/>
      <c r="E94" s="382"/>
      <c r="F94" s="382"/>
      <c r="G94" s="382"/>
      <c r="H94" s="382"/>
      <c r="I94" s="382"/>
      <c r="J94" s="382"/>
      <c r="K94" s="382"/>
      <c r="L94" s="382"/>
      <c r="M94" s="382"/>
      <c r="N94" s="382"/>
    </row>
    <row r="95" spans="2:14">
      <c r="B95" s="382"/>
      <c r="C95" s="382"/>
      <c r="D95" s="382"/>
      <c r="E95" s="382"/>
      <c r="F95" s="382"/>
      <c r="G95" s="382"/>
      <c r="H95" s="382"/>
      <c r="I95" s="382"/>
      <c r="J95" s="382"/>
      <c r="K95" s="382"/>
      <c r="L95" s="382"/>
      <c r="M95" s="382"/>
      <c r="N95" s="382"/>
    </row>
    <row r="96" spans="2:14">
      <c r="B96" s="382"/>
      <c r="C96" s="382"/>
      <c r="D96" s="382"/>
      <c r="E96" s="382"/>
      <c r="F96" s="382"/>
      <c r="G96" s="382"/>
      <c r="H96" s="382"/>
      <c r="I96" s="382"/>
      <c r="J96" s="382"/>
      <c r="K96" s="382"/>
      <c r="L96" s="382"/>
      <c r="M96" s="382"/>
      <c r="N96" s="382"/>
    </row>
    <row r="97" spans="2:14">
      <c r="B97" s="382"/>
      <c r="C97" s="382"/>
      <c r="D97" s="382"/>
      <c r="E97" s="382"/>
      <c r="F97" s="382"/>
      <c r="G97" s="382"/>
      <c r="H97" s="382"/>
      <c r="I97" s="382"/>
      <c r="J97" s="382"/>
      <c r="K97" s="382"/>
      <c r="L97" s="382"/>
      <c r="M97" s="382"/>
      <c r="N97" s="382"/>
    </row>
    <row r="98" spans="2:14">
      <c r="B98" s="382"/>
      <c r="C98" s="382"/>
      <c r="D98" s="382"/>
      <c r="E98" s="382"/>
      <c r="F98" s="382"/>
      <c r="G98" s="382"/>
      <c r="H98" s="382"/>
      <c r="I98" s="382"/>
      <c r="J98" s="382"/>
      <c r="K98" s="382"/>
      <c r="L98" s="382"/>
      <c r="M98" s="382"/>
      <c r="N98" s="382"/>
    </row>
    <row r="99" spans="2:14">
      <c r="B99" s="382"/>
      <c r="C99" s="382"/>
      <c r="D99" s="382"/>
      <c r="E99" s="382"/>
      <c r="F99" s="382"/>
      <c r="G99" s="382"/>
      <c r="H99" s="382"/>
      <c r="I99" s="382"/>
      <c r="J99" s="382"/>
      <c r="K99" s="382"/>
      <c r="L99" s="382"/>
      <c r="M99" s="382"/>
      <c r="N99" s="382"/>
    </row>
    <row r="100" spans="2:14">
      <c r="B100" s="382"/>
      <c r="C100" s="382"/>
      <c r="D100" s="382"/>
      <c r="E100" s="382"/>
      <c r="F100" s="382"/>
      <c r="G100" s="382"/>
      <c r="H100" s="382"/>
      <c r="I100" s="382"/>
      <c r="J100" s="382"/>
      <c r="K100" s="382"/>
      <c r="L100" s="382"/>
      <c r="M100" s="382"/>
      <c r="N100" s="382"/>
    </row>
    <row r="101" spans="2:14">
      <c r="B101" s="382"/>
      <c r="C101" s="382"/>
      <c r="D101" s="382"/>
      <c r="E101" s="382"/>
      <c r="F101" s="382"/>
      <c r="G101" s="382"/>
      <c r="H101" s="382"/>
      <c r="I101" s="382"/>
      <c r="J101" s="382"/>
      <c r="K101" s="382"/>
      <c r="L101" s="382"/>
      <c r="M101" s="382"/>
      <c r="N101" s="382"/>
    </row>
    <row r="102" spans="2:14">
      <c r="B102" s="382"/>
      <c r="C102" s="382"/>
      <c r="D102" s="382"/>
      <c r="E102" s="382"/>
      <c r="F102" s="382"/>
      <c r="G102" s="382"/>
      <c r="H102" s="382"/>
      <c r="I102" s="382"/>
      <c r="J102" s="382"/>
      <c r="K102" s="382"/>
      <c r="L102" s="382"/>
      <c r="M102" s="382"/>
      <c r="N102" s="382"/>
    </row>
    <row r="103" spans="2:14">
      <c r="B103" s="382"/>
      <c r="C103" s="382"/>
      <c r="D103" s="382"/>
      <c r="E103" s="382"/>
      <c r="F103" s="382"/>
      <c r="G103" s="382"/>
      <c r="H103" s="382"/>
      <c r="I103" s="382"/>
      <c r="J103" s="382"/>
      <c r="K103" s="382"/>
      <c r="L103" s="382"/>
      <c r="M103" s="382"/>
      <c r="N103" s="382"/>
    </row>
    <row r="104" spans="2:14">
      <c r="B104" s="382"/>
      <c r="C104" s="382"/>
      <c r="D104" s="382"/>
      <c r="E104" s="382"/>
      <c r="F104" s="382"/>
      <c r="G104" s="382"/>
      <c r="H104" s="382"/>
      <c r="I104" s="382"/>
      <c r="J104" s="382"/>
      <c r="K104" s="382"/>
      <c r="L104" s="382"/>
      <c r="M104" s="382"/>
      <c r="N104" s="382"/>
    </row>
    <row r="105" spans="2:14">
      <c r="B105" s="382"/>
      <c r="C105" s="382"/>
      <c r="D105" s="382"/>
      <c r="E105" s="382"/>
      <c r="F105" s="382"/>
      <c r="G105" s="382"/>
      <c r="H105" s="382"/>
      <c r="I105" s="382"/>
      <c r="J105" s="382"/>
      <c r="K105" s="382"/>
      <c r="L105" s="382"/>
      <c r="M105" s="382"/>
      <c r="N105" s="382"/>
    </row>
    <row r="106" spans="2:14">
      <c r="B106" s="382"/>
      <c r="C106" s="382"/>
      <c r="D106" s="382"/>
      <c r="E106" s="382"/>
      <c r="F106" s="382"/>
      <c r="G106" s="382"/>
      <c r="H106" s="382"/>
      <c r="I106" s="382"/>
      <c r="J106" s="382"/>
      <c r="K106" s="382"/>
      <c r="L106" s="382"/>
      <c r="M106" s="382"/>
      <c r="N106" s="382"/>
    </row>
    <row r="107" spans="2:14">
      <c r="B107" s="382"/>
      <c r="C107" s="382"/>
      <c r="D107" s="382"/>
      <c r="E107" s="382"/>
      <c r="F107" s="382"/>
      <c r="G107" s="382"/>
      <c r="H107" s="382"/>
      <c r="I107" s="382"/>
      <c r="J107" s="382"/>
      <c r="K107" s="382"/>
      <c r="L107" s="382"/>
      <c r="M107" s="382"/>
      <c r="N107" s="382"/>
    </row>
    <row r="108" spans="2:14">
      <c r="B108" s="382"/>
      <c r="C108" s="382"/>
      <c r="D108" s="382"/>
      <c r="E108" s="382"/>
      <c r="F108" s="382"/>
      <c r="G108" s="382"/>
      <c r="H108" s="382"/>
      <c r="I108" s="382"/>
      <c r="J108" s="382"/>
      <c r="K108" s="382"/>
      <c r="L108" s="382"/>
      <c r="M108" s="382"/>
      <c r="N108" s="382"/>
    </row>
    <row r="109" spans="2:14">
      <c r="B109" s="382"/>
      <c r="C109" s="382"/>
      <c r="D109" s="382"/>
      <c r="E109" s="382"/>
      <c r="F109" s="382"/>
      <c r="G109" s="382"/>
      <c r="H109" s="382"/>
      <c r="I109" s="382"/>
      <c r="J109" s="382"/>
      <c r="K109" s="382"/>
      <c r="L109" s="382"/>
      <c r="M109" s="382"/>
      <c r="N109" s="382"/>
    </row>
    <row r="110" spans="2:14">
      <c r="B110" s="382"/>
      <c r="C110" s="382"/>
      <c r="D110" s="382"/>
      <c r="E110" s="382"/>
      <c r="F110" s="382"/>
      <c r="G110" s="382"/>
      <c r="H110" s="382"/>
      <c r="I110" s="382"/>
      <c r="J110" s="382"/>
      <c r="K110" s="382"/>
      <c r="L110" s="382"/>
      <c r="M110" s="382"/>
      <c r="N110" s="382"/>
    </row>
    <row r="111" spans="2:14">
      <c r="B111" s="382"/>
      <c r="C111" s="382"/>
      <c r="D111" s="382"/>
      <c r="E111" s="382"/>
      <c r="F111" s="382"/>
      <c r="G111" s="382"/>
      <c r="H111" s="382"/>
      <c r="I111" s="382"/>
      <c r="J111" s="382"/>
      <c r="K111" s="382"/>
      <c r="L111" s="382"/>
      <c r="M111" s="382"/>
      <c r="N111" s="382"/>
    </row>
  </sheetData>
  <mergeCells count="13">
    <mergeCell ref="A48:N48"/>
    <mergeCell ref="A47:N47"/>
    <mergeCell ref="A46:N46"/>
    <mergeCell ref="B9:M9"/>
    <mergeCell ref="A6:A7"/>
    <mergeCell ref="B5:M5"/>
    <mergeCell ref="B6:M6"/>
    <mergeCell ref="J7:K7"/>
    <mergeCell ref="L7:M7"/>
    <mergeCell ref="B7:C7"/>
    <mergeCell ref="D7:E7"/>
    <mergeCell ref="F7:G7"/>
    <mergeCell ref="H7:I7"/>
  </mergeCells>
  <phoneticPr fontId="7" type="noConversion"/>
  <printOptions horizontalCentered="1"/>
  <pageMargins left="0.39370078740157483" right="0.39370078740157483" top="0.59055118110236227" bottom="0.59055118110236227" header="0.39370078740157483" footer="0.39370078740157483"/>
  <pageSetup paperSize="9" scale="61" orientation="portrait" r:id="rId1"/>
  <headerFooter alignWithMargins="0">
    <oddHeader>&amp;C&amp;"Helvetica,Fett"&amp;12 2010</oddHeader>
    <oddFooter>&amp;L76&amp;C&amp;"Helvetica,Standard" Eidg. Steuerverwaltung  -  Administration fédérale des contributions  -  Amministrazione federale delle contribuzioni</odd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71">
    <pageSetUpPr fitToPage="1"/>
  </sheetPr>
  <dimension ref="A1:R113"/>
  <sheetViews>
    <sheetView zoomScale="60" zoomScaleNormal="60" workbookViewId="0"/>
  </sheetViews>
  <sheetFormatPr baseColWidth="10" defaultColWidth="10.33203125" defaultRowHeight="13.8"/>
  <cols>
    <col min="1" max="1" width="23.6640625" style="312" customWidth="1"/>
    <col min="2" max="13" width="9.88671875" style="312" customWidth="1"/>
    <col min="14" max="14" width="23.88671875" style="312" bestFit="1" customWidth="1"/>
    <col min="15" max="17" width="8.109375" style="312" customWidth="1"/>
    <col min="18" max="247" width="12.6640625" style="312" customWidth="1"/>
    <col min="248" max="16384" width="10.33203125" style="312"/>
  </cols>
  <sheetData>
    <row r="1" spans="1:18" ht="18.899999999999999" customHeight="1">
      <c r="A1" s="311" t="s">
        <v>173</v>
      </c>
      <c r="B1" s="311"/>
      <c r="C1" s="311"/>
      <c r="D1" s="311"/>
      <c r="E1" s="311"/>
      <c r="F1" s="311"/>
      <c r="G1" s="311"/>
      <c r="H1" s="311"/>
      <c r="I1" s="311"/>
    </row>
    <row r="2" spans="1:18" ht="18.899999999999999" customHeight="1">
      <c r="B2" s="311"/>
      <c r="C2" s="311"/>
      <c r="D2" s="311"/>
      <c r="E2" s="311"/>
      <c r="F2" s="311"/>
      <c r="G2" s="311"/>
      <c r="H2" s="311"/>
      <c r="I2" s="311"/>
    </row>
    <row r="3" spans="1:18" ht="18.899999999999999" customHeight="1">
      <c r="A3" s="314" t="str">
        <f>'Page 72'!$A$3</f>
        <v>Inheritance</v>
      </c>
      <c r="B3" s="311"/>
      <c r="C3" s="311"/>
      <c r="D3" s="311"/>
      <c r="E3" s="311"/>
      <c r="F3" s="311"/>
      <c r="G3" s="311"/>
      <c r="H3" s="311"/>
      <c r="I3" s="311"/>
    </row>
    <row r="4" spans="1:18" ht="18.899999999999999" customHeight="1" thickBot="1">
      <c r="A4" s="411"/>
    </row>
    <row r="5" spans="1:18" ht="18.899999999999999" customHeight="1">
      <c r="A5" s="379">
        <v>37</v>
      </c>
      <c r="B5" s="1011" t="s">
        <v>174</v>
      </c>
      <c r="C5" s="1012"/>
      <c r="D5" s="1012"/>
      <c r="E5" s="1012"/>
      <c r="F5" s="1012"/>
      <c r="G5" s="1012"/>
      <c r="H5" s="1012"/>
      <c r="I5" s="1012"/>
      <c r="J5" s="1012"/>
      <c r="K5" s="1012"/>
      <c r="L5" s="1012"/>
      <c r="M5" s="1013"/>
      <c r="N5" s="322"/>
    </row>
    <row r="6" spans="1:18" ht="18.899999999999999" customHeight="1" thickBot="1">
      <c r="A6" s="379" t="str">
        <f>'Page 72'!$A$6</f>
        <v>Taxing authority</v>
      </c>
      <c r="B6" s="1028"/>
      <c r="C6" s="1029"/>
      <c r="D6" s="1029"/>
      <c r="E6" s="1029"/>
      <c r="F6" s="1029"/>
      <c r="G6" s="1029"/>
      <c r="H6" s="1029"/>
      <c r="I6" s="1029"/>
      <c r="J6" s="1029"/>
      <c r="K6" s="1029"/>
      <c r="L6" s="1029"/>
      <c r="M6" s="1030"/>
      <c r="N6" s="323"/>
    </row>
    <row r="7" spans="1:18" ht="18.899999999999999" customHeight="1">
      <c r="A7" s="379"/>
      <c r="B7" s="1026" t="s">
        <v>47</v>
      </c>
      <c r="C7" s="1027"/>
      <c r="D7" s="1026" t="s">
        <v>48</v>
      </c>
      <c r="E7" s="1027"/>
      <c r="F7" s="1026" t="s">
        <v>49</v>
      </c>
      <c r="G7" s="1027"/>
      <c r="H7" s="1026" t="s">
        <v>50</v>
      </c>
      <c r="I7" s="1027"/>
      <c r="J7" s="1026" t="s">
        <v>64</v>
      </c>
      <c r="K7" s="1027"/>
      <c r="L7" s="1026" t="s">
        <v>65</v>
      </c>
      <c r="M7" s="1027"/>
      <c r="N7" s="322"/>
    </row>
    <row r="8" spans="1:18" ht="18.899999999999999" customHeight="1">
      <c r="A8" s="379"/>
      <c r="B8" s="313"/>
      <c r="C8" s="313"/>
      <c r="D8" s="313"/>
      <c r="E8" s="313"/>
      <c r="F8" s="313"/>
      <c r="G8" s="313"/>
      <c r="H8" s="313"/>
      <c r="I8" s="313"/>
      <c r="J8" s="313"/>
      <c r="K8" s="313"/>
      <c r="L8" s="313"/>
      <c r="M8" s="313"/>
      <c r="N8" s="322"/>
    </row>
    <row r="9" spans="1:18" ht="18.899999999999999" customHeight="1">
      <c r="A9" s="379" t="str">
        <f>'Page 72'!$A$9</f>
        <v>Cantons</v>
      </c>
      <c r="B9" s="1022" t="str">
        <f>'Page 72'!B9:M9</f>
        <v>Inheritance tax</v>
      </c>
      <c r="C9" s="1023"/>
      <c r="D9" s="1023"/>
      <c r="E9" s="1023"/>
      <c r="F9" s="1023"/>
      <c r="G9" s="1023"/>
      <c r="H9" s="1023"/>
      <c r="I9" s="1023"/>
      <c r="J9" s="1023"/>
      <c r="K9" s="1023"/>
      <c r="L9" s="1023"/>
      <c r="M9" s="1023"/>
      <c r="N9" s="413"/>
    </row>
    <row r="10" spans="1:18" ht="18.899999999999999" customHeight="1">
      <c r="A10" s="314"/>
      <c r="B10" s="324" t="s">
        <v>63</v>
      </c>
      <c r="C10" s="380" t="s">
        <v>1</v>
      </c>
      <c r="D10" s="324" t="s">
        <v>63</v>
      </c>
      <c r="E10" s="380" t="s">
        <v>1</v>
      </c>
      <c r="F10" s="324" t="s">
        <v>63</v>
      </c>
      <c r="G10" s="380" t="s">
        <v>1</v>
      </c>
      <c r="H10" s="324" t="s">
        <v>63</v>
      </c>
      <c r="I10" s="381" t="s">
        <v>1</v>
      </c>
      <c r="J10" s="324" t="s">
        <v>63</v>
      </c>
      <c r="K10" s="380" t="s">
        <v>1</v>
      </c>
      <c r="L10" s="324" t="s">
        <v>63</v>
      </c>
      <c r="M10" s="380" t="s">
        <v>1</v>
      </c>
      <c r="N10" s="368"/>
      <c r="R10" s="412"/>
    </row>
    <row r="11" spans="1:18" ht="24.9" customHeight="1">
      <c r="A11" s="371" t="str">
        <f>'Page 72'!A11</f>
        <v>Zurich</v>
      </c>
      <c r="B11" s="353">
        <v>0</v>
      </c>
      <c r="C11" s="419">
        <v>0</v>
      </c>
      <c r="D11" s="353">
        <v>0</v>
      </c>
      <c r="E11" s="419">
        <v>0</v>
      </c>
      <c r="F11" s="353">
        <v>0</v>
      </c>
      <c r="G11" s="419">
        <v>0</v>
      </c>
      <c r="H11" s="353">
        <v>0</v>
      </c>
      <c r="I11" s="419">
        <v>0</v>
      </c>
      <c r="J11" s="353">
        <v>0</v>
      </c>
      <c r="K11" s="419">
        <v>0</v>
      </c>
      <c r="L11" s="353">
        <v>0</v>
      </c>
      <c r="M11" s="419">
        <v>0</v>
      </c>
      <c r="N11" s="369"/>
    </row>
    <row r="12" spans="1:18" ht="24.9" customHeight="1">
      <c r="A12" s="371" t="str">
        <f>'Page 72'!A12</f>
        <v>Berne</v>
      </c>
      <c r="B12" s="355">
        <v>0</v>
      </c>
      <c r="C12" s="420">
        <v>0</v>
      </c>
      <c r="D12" s="355">
        <v>0</v>
      </c>
      <c r="E12" s="420">
        <v>0</v>
      </c>
      <c r="F12" s="355">
        <v>0</v>
      </c>
      <c r="G12" s="420">
        <v>0</v>
      </c>
      <c r="H12" s="355">
        <v>0</v>
      </c>
      <c r="I12" s="420">
        <v>0</v>
      </c>
      <c r="J12" s="355">
        <v>0</v>
      </c>
      <c r="K12" s="420">
        <v>0</v>
      </c>
      <c r="L12" s="355">
        <v>0</v>
      </c>
      <c r="M12" s="420">
        <v>0</v>
      </c>
      <c r="N12" s="369"/>
    </row>
    <row r="13" spans="1:18" ht="24.9" customHeight="1">
      <c r="A13" s="371" t="str">
        <f>'Page 72'!A13</f>
        <v>Lucerne</v>
      </c>
      <c r="B13" s="355">
        <v>0</v>
      </c>
      <c r="C13" s="420">
        <v>0</v>
      </c>
      <c r="D13" s="355">
        <v>0</v>
      </c>
      <c r="E13" s="420">
        <v>0</v>
      </c>
      <c r="F13" s="355">
        <v>0</v>
      </c>
      <c r="G13" s="420">
        <v>0</v>
      </c>
      <c r="H13" s="355">
        <v>0</v>
      </c>
      <c r="I13" s="420">
        <v>0</v>
      </c>
      <c r="J13" s="355">
        <v>0</v>
      </c>
      <c r="K13" s="420">
        <v>0</v>
      </c>
      <c r="L13" s="355">
        <v>0</v>
      </c>
      <c r="M13" s="420">
        <v>0</v>
      </c>
      <c r="N13" s="369"/>
    </row>
    <row r="14" spans="1:18" ht="24.9" customHeight="1">
      <c r="A14" s="371" t="str">
        <f>'Page 72'!A14</f>
        <v>Altdorf</v>
      </c>
      <c r="B14" s="355">
        <v>0</v>
      </c>
      <c r="C14" s="420">
        <v>0</v>
      </c>
      <c r="D14" s="355">
        <v>0</v>
      </c>
      <c r="E14" s="420">
        <v>0</v>
      </c>
      <c r="F14" s="355">
        <v>0</v>
      </c>
      <c r="G14" s="420">
        <v>0</v>
      </c>
      <c r="H14" s="355">
        <v>0</v>
      </c>
      <c r="I14" s="420">
        <v>0</v>
      </c>
      <c r="J14" s="355">
        <v>0</v>
      </c>
      <c r="K14" s="420">
        <v>0</v>
      </c>
      <c r="L14" s="355">
        <v>0</v>
      </c>
      <c r="M14" s="420">
        <v>0</v>
      </c>
      <c r="N14" s="369"/>
    </row>
    <row r="15" spans="1:18" ht="24.9" customHeight="1">
      <c r="A15" s="371" t="str">
        <f>'Page 72'!A15</f>
        <v>Schwyz</v>
      </c>
      <c r="B15" s="355">
        <v>0</v>
      </c>
      <c r="C15" s="420">
        <v>0</v>
      </c>
      <c r="D15" s="355">
        <v>0</v>
      </c>
      <c r="E15" s="420">
        <v>0</v>
      </c>
      <c r="F15" s="355">
        <v>0</v>
      </c>
      <c r="G15" s="420">
        <v>0</v>
      </c>
      <c r="H15" s="355">
        <v>0</v>
      </c>
      <c r="I15" s="420">
        <v>0</v>
      </c>
      <c r="J15" s="355">
        <v>0</v>
      </c>
      <c r="K15" s="420">
        <v>0</v>
      </c>
      <c r="L15" s="355">
        <v>0</v>
      </c>
      <c r="M15" s="420">
        <v>0</v>
      </c>
      <c r="N15" s="369"/>
    </row>
    <row r="16" spans="1:18" ht="24.9" customHeight="1">
      <c r="A16" s="371" t="str">
        <f>'Page 72'!A16</f>
        <v>Sarnen</v>
      </c>
      <c r="B16" s="355">
        <v>0</v>
      </c>
      <c r="C16" s="420">
        <v>0</v>
      </c>
      <c r="D16" s="355">
        <v>0</v>
      </c>
      <c r="E16" s="420">
        <v>0</v>
      </c>
      <c r="F16" s="355">
        <v>0</v>
      </c>
      <c r="G16" s="420">
        <v>0</v>
      </c>
      <c r="H16" s="355">
        <v>0</v>
      </c>
      <c r="I16" s="420">
        <v>0</v>
      </c>
      <c r="J16" s="355">
        <v>0</v>
      </c>
      <c r="K16" s="420">
        <v>0</v>
      </c>
      <c r="L16" s="355">
        <v>0</v>
      </c>
      <c r="M16" s="420">
        <v>0</v>
      </c>
      <c r="N16" s="369"/>
    </row>
    <row r="17" spans="1:14" ht="24.9" customHeight="1">
      <c r="A17" s="371" t="str">
        <f>'Page 72'!A17</f>
        <v>Stans</v>
      </c>
      <c r="B17" s="355">
        <v>0</v>
      </c>
      <c r="C17" s="420">
        <v>0</v>
      </c>
      <c r="D17" s="355">
        <v>0</v>
      </c>
      <c r="E17" s="420">
        <v>0</v>
      </c>
      <c r="F17" s="355">
        <v>0</v>
      </c>
      <c r="G17" s="420">
        <v>0</v>
      </c>
      <c r="H17" s="355">
        <v>0</v>
      </c>
      <c r="I17" s="420">
        <v>0</v>
      </c>
      <c r="J17" s="355">
        <v>0</v>
      </c>
      <c r="K17" s="420">
        <v>0</v>
      </c>
      <c r="L17" s="355">
        <v>0</v>
      </c>
      <c r="M17" s="420">
        <v>0</v>
      </c>
      <c r="N17" s="369"/>
    </row>
    <row r="18" spans="1:14" ht="24.9" customHeight="1">
      <c r="A18" s="371" t="str">
        <f>'Page 72'!A18</f>
        <v>Glarus</v>
      </c>
      <c r="B18" s="355">
        <v>0</v>
      </c>
      <c r="C18" s="420">
        <v>0</v>
      </c>
      <c r="D18" s="355">
        <v>0</v>
      </c>
      <c r="E18" s="420">
        <v>0</v>
      </c>
      <c r="F18" s="355">
        <v>0</v>
      </c>
      <c r="G18" s="420">
        <v>0</v>
      </c>
      <c r="H18" s="355">
        <v>0</v>
      </c>
      <c r="I18" s="420">
        <v>0</v>
      </c>
      <c r="J18" s="355">
        <v>0</v>
      </c>
      <c r="K18" s="420">
        <v>0</v>
      </c>
      <c r="L18" s="355">
        <v>0</v>
      </c>
      <c r="M18" s="420">
        <v>0</v>
      </c>
      <c r="N18" s="369"/>
    </row>
    <row r="19" spans="1:14" ht="24.9" customHeight="1">
      <c r="A19" s="371" t="str">
        <f>'Page 72'!A19</f>
        <v>Zug</v>
      </c>
      <c r="B19" s="355">
        <v>0</v>
      </c>
      <c r="C19" s="420">
        <v>0</v>
      </c>
      <c r="D19" s="355">
        <v>0</v>
      </c>
      <c r="E19" s="420">
        <v>0</v>
      </c>
      <c r="F19" s="355">
        <v>0</v>
      </c>
      <c r="G19" s="420">
        <v>0</v>
      </c>
      <c r="H19" s="355">
        <v>0</v>
      </c>
      <c r="I19" s="420">
        <v>0</v>
      </c>
      <c r="J19" s="355">
        <v>0</v>
      </c>
      <c r="K19" s="420">
        <v>0</v>
      </c>
      <c r="L19" s="355">
        <v>0</v>
      </c>
      <c r="M19" s="420">
        <v>0</v>
      </c>
      <c r="N19" s="369"/>
    </row>
    <row r="20" spans="1:14" ht="24.9" customHeight="1">
      <c r="A20" s="371" t="str">
        <f>'Page 72'!A20</f>
        <v>Fribourg</v>
      </c>
      <c r="B20" s="355">
        <v>0</v>
      </c>
      <c r="C20" s="420">
        <v>0</v>
      </c>
      <c r="D20" s="355">
        <v>0</v>
      </c>
      <c r="E20" s="420">
        <v>0</v>
      </c>
      <c r="F20" s="355">
        <v>0</v>
      </c>
      <c r="G20" s="420">
        <v>0</v>
      </c>
      <c r="H20" s="355">
        <v>0</v>
      </c>
      <c r="I20" s="420">
        <v>0</v>
      </c>
      <c r="J20" s="355">
        <v>0</v>
      </c>
      <c r="K20" s="420">
        <v>0</v>
      </c>
      <c r="L20" s="355">
        <v>0</v>
      </c>
      <c r="M20" s="420">
        <v>0</v>
      </c>
      <c r="N20" s="369"/>
    </row>
    <row r="21" spans="1:14" ht="24.9" customHeight="1">
      <c r="A21" s="371" t="s">
        <v>176</v>
      </c>
      <c r="B21" s="355">
        <v>0</v>
      </c>
      <c r="C21" s="420">
        <v>0</v>
      </c>
      <c r="D21" s="355">
        <v>0</v>
      </c>
      <c r="E21" s="420">
        <v>0</v>
      </c>
      <c r="F21" s="355">
        <v>0</v>
      </c>
      <c r="G21" s="420">
        <v>0</v>
      </c>
      <c r="H21" s="355">
        <v>0</v>
      </c>
      <c r="I21" s="420">
        <v>0</v>
      </c>
      <c r="J21" s="355">
        <v>0</v>
      </c>
      <c r="K21" s="420">
        <v>0</v>
      </c>
      <c r="L21" s="355">
        <v>0</v>
      </c>
      <c r="M21" s="420">
        <v>0</v>
      </c>
      <c r="N21" s="369"/>
    </row>
    <row r="22" spans="1:14" ht="24.9" customHeight="1">
      <c r="A22" s="371" t="str">
        <f>'Page 72'!A22</f>
        <v>Basel-City</v>
      </c>
      <c r="B22" s="355">
        <v>0</v>
      </c>
      <c r="C22" s="420">
        <v>0</v>
      </c>
      <c r="D22" s="355">
        <v>0</v>
      </c>
      <c r="E22" s="420">
        <v>0</v>
      </c>
      <c r="F22" s="355">
        <v>0</v>
      </c>
      <c r="G22" s="420">
        <v>0</v>
      </c>
      <c r="H22" s="355">
        <v>0</v>
      </c>
      <c r="I22" s="420">
        <v>0</v>
      </c>
      <c r="J22" s="355">
        <v>0</v>
      </c>
      <c r="K22" s="420">
        <v>0</v>
      </c>
      <c r="L22" s="355">
        <v>0</v>
      </c>
      <c r="M22" s="420">
        <v>0</v>
      </c>
      <c r="N22" s="369"/>
    </row>
    <row r="23" spans="1:14" ht="24.9" customHeight="1">
      <c r="A23" s="371" t="str">
        <f>'Page 72'!A23</f>
        <v>Basel-Country</v>
      </c>
      <c r="B23" s="355">
        <v>0</v>
      </c>
      <c r="C23" s="420">
        <v>0</v>
      </c>
      <c r="D23" s="355">
        <v>0</v>
      </c>
      <c r="E23" s="420">
        <v>0</v>
      </c>
      <c r="F23" s="355">
        <v>0</v>
      </c>
      <c r="G23" s="420">
        <v>0</v>
      </c>
      <c r="H23" s="355">
        <v>0</v>
      </c>
      <c r="I23" s="420">
        <v>0</v>
      </c>
      <c r="J23" s="355">
        <v>0</v>
      </c>
      <c r="K23" s="420">
        <v>0</v>
      </c>
      <c r="L23" s="355">
        <v>0</v>
      </c>
      <c r="M23" s="420">
        <v>0</v>
      </c>
      <c r="N23" s="369"/>
    </row>
    <row r="24" spans="1:14" ht="24.9" customHeight="1">
      <c r="A24" s="371" t="str">
        <f>'Page 72'!A24</f>
        <v>Schaffhausen</v>
      </c>
      <c r="B24" s="355">
        <v>0</v>
      </c>
      <c r="C24" s="420">
        <v>0</v>
      </c>
      <c r="D24" s="355">
        <v>0</v>
      </c>
      <c r="E24" s="420">
        <v>0</v>
      </c>
      <c r="F24" s="355">
        <v>0</v>
      </c>
      <c r="G24" s="420">
        <v>0</v>
      </c>
      <c r="H24" s="355">
        <v>0</v>
      </c>
      <c r="I24" s="420">
        <v>0</v>
      </c>
      <c r="J24" s="355">
        <v>0</v>
      </c>
      <c r="K24" s="420">
        <v>0</v>
      </c>
      <c r="L24" s="355">
        <v>0</v>
      </c>
      <c r="M24" s="420">
        <v>0</v>
      </c>
      <c r="N24" s="369"/>
    </row>
    <row r="25" spans="1:14" ht="24.9" customHeight="1">
      <c r="A25" s="371" t="str">
        <f>'Page 72'!A25</f>
        <v>Appenzell A.Rh.</v>
      </c>
      <c r="B25" s="355">
        <v>0</v>
      </c>
      <c r="C25" s="420">
        <v>0</v>
      </c>
      <c r="D25" s="355">
        <v>0</v>
      </c>
      <c r="E25" s="420">
        <v>0</v>
      </c>
      <c r="F25" s="355">
        <v>0</v>
      </c>
      <c r="G25" s="420">
        <v>0</v>
      </c>
      <c r="H25" s="355">
        <v>0</v>
      </c>
      <c r="I25" s="420">
        <v>0</v>
      </c>
      <c r="J25" s="355">
        <v>0</v>
      </c>
      <c r="K25" s="420">
        <v>0</v>
      </c>
      <c r="L25" s="355">
        <v>0</v>
      </c>
      <c r="M25" s="420">
        <v>0</v>
      </c>
      <c r="N25" s="369"/>
    </row>
    <row r="26" spans="1:14" ht="24.9" customHeight="1">
      <c r="A26" s="371" t="str">
        <f>'Page 72'!A26</f>
        <v>Appenzell I.Rh.</v>
      </c>
      <c r="B26" s="355">
        <v>0</v>
      </c>
      <c r="C26" s="420">
        <v>0</v>
      </c>
      <c r="D26" s="355">
        <v>0</v>
      </c>
      <c r="E26" s="420">
        <v>0</v>
      </c>
      <c r="F26" s="355">
        <v>0</v>
      </c>
      <c r="G26" s="420">
        <v>0</v>
      </c>
      <c r="H26" s="355">
        <v>0</v>
      </c>
      <c r="I26" s="420">
        <v>0</v>
      </c>
      <c r="J26" s="355">
        <v>0</v>
      </c>
      <c r="K26" s="420">
        <v>0</v>
      </c>
      <c r="L26" s="355">
        <v>0</v>
      </c>
      <c r="M26" s="420">
        <v>0</v>
      </c>
      <c r="N26" s="369"/>
    </row>
    <row r="27" spans="1:14" ht="24.9" customHeight="1">
      <c r="A27" s="371" t="str">
        <f>'Page 72'!A27</f>
        <v>St. Gall</v>
      </c>
      <c r="B27" s="355">
        <v>0</v>
      </c>
      <c r="C27" s="420">
        <v>0</v>
      </c>
      <c r="D27" s="355">
        <v>0</v>
      </c>
      <c r="E27" s="420">
        <v>0</v>
      </c>
      <c r="F27" s="355">
        <v>0</v>
      </c>
      <c r="G27" s="420">
        <v>0</v>
      </c>
      <c r="H27" s="355">
        <v>0</v>
      </c>
      <c r="I27" s="420">
        <v>0</v>
      </c>
      <c r="J27" s="355">
        <v>0</v>
      </c>
      <c r="K27" s="420">
        <v>0</v>
      </c>
      <c r="L27" s="355">
        <v>0</v>
      </c>
      <c r="M27" s="420">
        <v>0</v>
      </c>
      <c r="N27" s="369"/>
    </row>
    <row r="28" spans="1:14" ht="24.9" customHeight="1">
      <c r="A28" s="464" t="s">
        <v>169</v>
      </c>
      <c r="B28" s="355">
        <v>0</v>
      </c>
      <c r="C28" s="420">
        <v>0</v>
      </c>
      <c r="D28" s="355">
        <v>0</v>
      </c>
      <c r="E28" s="420">
        <v>0</v>
      </c>
      <c r="F28" s="355">
        <v>0</v>
      </c>
      <c r="G28" s="420">
        <v>0</v>
      </c>
      <c r="H28" s="355">
        <v>0</v>
      </c>
      <c r="I28" s="420">
        <v>0</v>
      </c>
      <c r="J28" s="355">
        <v>0</v>
      </c>
      <c r="K28" s="420">
        <v>0</v>
      </c>
      <c r="L28" s="355">
        <v>0</v>
      </c>
      <c r="M28" s="420">
        <v>0</v>
      </c>
      <c r="N28" s="369"/>
    </row>
    <row r="29" spans="1:14" ht="24.9" customHeight="1">
      <c r="A29" s="371" t="str">
        <f>'Page 72'!A29</f>
        <v>Aargau</v>
      </c>
      <c r="B29" s="355">
        <v>0</v>
      </c>
      <c r="C29" s="420">
        <v>0</v>
      </c>
      <c r="D29" s="355">
        <v>0</v>
      </c>
      <c r="E29" s="420">
        <v>0</v>
      </c>
      <c r="F29" s="355">
        <v>0</v>
      </c>
      <c r="G29" s="420">
        <v>0</v>
      </c>
      <c r="H29" s="355">
        <v>0</v>
      </c>
      <c r="I29" s="420">
        <v>0</v>
      </c>
      <c r="J29" s="355">
        <v>0</v>
      </c>
      <c r="K29" s="420">
        <v>0</v>
      </c>
      <c r="L29" s="355">
        <v>0</v>
      </c>
      <c r="M29" s="420">
        <v>0</v>
      </c>
      <c r="N29" s="369"/>
    </row>
    <row r="30" spans="1:14" ht="24.9" customHeight="1">
      <c r="A30" s="371" t="str">
        <f>'Page 72'!A30</f>
        <v>Thurgau</v>
      </c>
      <c r="B30" s="355">
        <v>0</v>
      </c>
      <c r="C30" s="420">
        <v>0</v>
      </c>
      <c r="D30" s="355">
        <v>0</v>
      </c>
      <c r="E30" s="420">
        <v>0</v>
      </c>
      <c r="F30" s="355">
        <v>0</v>
      </c>
      <c r="G30" s="420">
        <v>0</v>
      </c>
      <c r="H30" s="355">
        <v>0</v>
      </c>
      <c r="I30" s="420">
        <v>0</v>
      </c>
      <c r="J30" s="355">
        <v>0</v>
      </c>
      <c r="K30" s="420">
        <v>0</v>
      </c>
      <c r="L30" s="355">
        <v>0</v>
      </c>
      <c r="M30" s="420">
        <v>0</v>
      </c>
      <c r="N30" s="369"/>
    </row>
    <row r="31" spans="1:14" ht="24.9" customHeight="1">
      <c r="A31" s="371" t="str">
        <f>'Page 72'!A31</f>
        <v>Tessin</v>
      </c>
      <c r="B31" s="355">
        <v>0</v>
      </c>
      <c r="C31" s="420">
        <v>0</v>
      </c>
      <c r="D31" s="355">
        <v>0</v>
      </c>
      <c r="E31" s="420">
        <v>0</v>
      </c>
      <c r="F31" s="355">
        <v>0</v>
      </c>
      <c r="G31" s="420">
        <v>0</v>
      </c>
      <c r="H31" s="355">
        <v>0</v>
      </c>
      <c r="I31" s="420">
        <v>0</v>
      </c>
      <c r="J31" s="355">
        <v>0</v>
      </c>
      <c r="K31" s="420">
        <v>0</v>
      </c>
      <c r="L31" s="355">
        <v>0</v>
      </c>
      <c r="M31" s="420">
        <v>0</v>
      </c>
      <c r="N31" s="369"/>
    </row>
    <row r="32" spans="1:14" ht="24.9" customHeight="1">
      <c r="A32" s="371" t="str">
        <f>'Page 72'!A32</f>
        <v>Vaud</v>
      </c>
      <c r="B32" s="355">
        <v>0</v>
      </c>
      <c r="C32" s="420">
        <v>0</v>
      </c>
      <c r="D32" s="355">
        <v>0</v>
      </c>
      <c r="E32" s="420">
        <v>0</v>
      </c>
      <c r="F32" s="355">
        <v>0</v>
      </c>
      <c r="G32" s="420">
        <v>0</v>
      </c>
      <c r="H32" s="355">
        <v>0</v>
      </c>
      <c r="I32" s="420">
        <v>0</v>
      </c>
      <c r="J32" s="355">
        <v>0</v>
      </c>
      <c r="K32" s="420">
        <v>0</v>
      </c>
      <c r="L32" s="355">
        <v>0</v>
      </c>
      <c r="M32" s="420">
        <v>0</v>
      </c>
      <c r="N32" s="369"/>
    </row>
    <row r="33" spans="1:17" ht="24.9" customHeight="1">
      <c r="A33" s="371" t="str">
        <f>'Page 72'!A33</f>
        <v>Valais</v>
      </c>
      <c r="B33" s="355">
        <v>0</v>
      </c>
      <c r="C33" s="420">
        <v>0</v>
      </c>
      <c r="D33" s="355">
        <v>0</v>
      </c>
      <c r="E33" s="420">
        <v>0</v>
      </c>
      <c r="F33" s="355">
        <v>0</v>
      </c>
      <c r="G33" s="420">
        <v>0</v>
      </c>
      <c r="H33" s="355">
        <v>0</v>
      </c>
      <c r="I33" s="420">
        <v>0</v>
      </c>
      <c r="J33" s="355">
        <v>0</v>
      </c>
      <c r="K33" s="420">
        <v>0</v>
      </c>
      <c r="L33" s="355">
        <v>0</v>
      </c>
      <c r="M33" s="420">
        <v>0</v>
      </c>
      <c r="N33" s="369"/>
    </row>
    <row r="34" spans="1:17" ht="24.9" customHeight="1">
      <c r="A34" s="371" t="str">
        <f>'Page 72'!A34</f>
        <v>Neuchâtel</v>
      </c>
      <c r="B34" s="355">
        <v>0</v>
      </c>
      <c r="C34" s="420">
        <v>0</v>
      </c>
      <c r="D34" s="355">
        <v>0</v>
      </c>
      <c r="E34" s="420">
        <v>0</v>
      </c>
      <c r="F34" s="355">
        <v>0</v>
      </c>
      <c r="G34" s="420">
        <v>0</v>
      </c>
      <c r="H34" s="355">
        <v>0</v>
      </c>
      <c r="I34" s="420">
        <v>0</v>
      </c>
      <c r="J34" s="355">
        <v>0</v>
      </c>
      <c r="K34" s="420">
        <v>0</v>
      </c>
      <c r="L34" s="355">
        <v>0</v>
      </c>
      <c r="M34" s="420">
        <v>0</v>
      </c>
      <c r="N34" s="369"/>
    </row>
    <row r="35" spans="1:17" ht="24.9" customHeight="1">
      <c r="A35" s="371" t="str">
        <f>'Page 72'!A35</f>
        <v>Geneva</v>
      </c>
      <c r="B35" s="355">
        <v>0</v>
      </c>
      <c r="C35" s="420">
        <v>0</v>
      </c>
      <c r="D35" s="355">
        <v>0</v>
      </c>
      <c r="E35" s="420">
        <v>0</v>
      </c>
      <c r="F35" s="355">
        <v>0</v>
      </c>
      <c r="G35" s="420">
        <v>0</v>
      </c>
      <c r="H35" s="355">
        <v>0</v>
      </c>
      <c r="I35" s="420">
        <v>0</v>
      </c>
      <c r="J35" s="355">
        <v>0</v>
      </c>
      <c r="K35" s="420">
        <v>0</v>
      </c>
      <c r="L35" s="355">
        <v>0</v>
      </c>
      <c r="M35" s="420">
        <v>0</v>
      </c>
      <c r="N35" s="369"/>
    </row>
    <row r="36" spans="1:17" ht="24.9" customHeight="1">
      <c r="A36" s="371" t="str">
        <f>'Page 72'!A36</f>
        <v>Jura</v>
      </c>
      <c r="B36" s="359">
        <v>0</v>
      </c>
      <c r="C36" s="421">
        <v>0</v>
      </c>
      <c r="D36" s="359">
        <v>0</v>
      </c>
      <c r="E36" s="421">
        <v>0</v>
      </c>
      <c r="F36" s="359">
        <v>0</v>
      </c>
      <c r="G36" s="421">
        <v>0</v>
      </c>
      <c r="H36" s="359">
        <v>0</v>
      </c>
      <c r="I36" s="421">
        <v>0</v>
      </c>
      <c r="J36" s="359">
        <v>0</v>
      </c>
      <c r="K36" s="421">
        <v>0</v>
      </c>
      <c r="L36" s="359">
        <v>0</v>
      </c>
      <c r="M36" s="421">
        <v>0</v>
      </c>
      <c r="N36" s="369"/>
    </row>
    <row r="37" spans="1:17" ht="24.9" customHeight="1">
      <c r="A37" s="371"/>
      <c r="B37" s="334"/>
      <c r="C37" s="335"/>
      <c r="D37" s="334"/>
      <c r="E37" s="335"/>
      <c r="F37" s="334"/>
      <c r="G37" s="335"/>
      <c r="H37" s="334"/>
      <c r="I37" s="335"/>
      <c r="J37" s="334"/>
      <c r="K37" s="335"/>
      <c r="L37" s="334"/>
      <c r="M37" s="335"/>
      <c r="N37" s="370"/>
    </row>
    <row r="38" spans="1:17" ht="24.9" customHeight="1">
      <c r="A38" s="371" t="str">
        <f>'Page 72'!A38</f>
        <v>Municipalities</v>
      </c>
      <c r="B38" s="466"/>
      <c r="C38" s="467"/>
      <c r="D38" s="468"/>
      <c r="E38" s="467"/>
      <c r="F38" s="468"/>
      <c r="G38" s="467"/>
      <c r="H38" s="468"/>
      <c r="I38" s="467"/>
      <c r="J38" s="466"/>
      <c r="K38" s="467"/>
      <c r="L38" s="468"/>
      <c r="M38" s="467"/>
      <c r="N38" s="369"/>
      <c r="O38" s="469"/>
      <c r="P38" s="469"/>
      <c r="Q38" s="469"/>
    </row>
    <row r="39" spans="1:17" ht="24.9" customHeight="1">
      <c r="A39" s="370"/>
      <c r="B39" s="466"/>
      <c r="C39" s="467"/>
      <c r="D39" s="468"/>
      <c r="E39" s="467"/>
      <c r="F39" s="468"/>
      <c r="G39" s="467"/>
      <c r="H39" s="468"/>
      <c r="I39" s="467"/>
      <c r="J39" s="466"/>
      <c r="K39" s="467"/>
      <c r="L39" s="468"/>
      <c r="M39" s="467"/>
      <c r="N39" s="413"/>
      <c r="O39" s="469"/>
      <c r="P39" s="469"/>
      <c r="Q39" s="469"/>
    </row>
    <row r="40" spans="1:17" ht="24.9" customHeight="1">
      <c r="A40" s="371" t="str">
        <f>'Page 72'!A40</f>
        <v>Luzern (City)</v>
      </c>
      <c r="B40" s="361">
        <v>0</v>
      </c>
      <c r="C40" s="362">
        <v>0</v>
      </c>
      <c r="D40" s="361">
        <v>0</v>
      </c>
      <c r="E40" s="362">
        <v>0</v>
      </c>
      <c r="F40" s="361">
        <v>0</v>
      </c>
      <c r="G40" s="362">
        <v>0</v>
      </c>
      <c r="H40" s="361">
        <v>0</v>
      </c>
      <c r="I40" s="362">
        <v>0</v>
      </c>
      <c r="J40" s="361">
        <v>0</v>
      </c>
      <c r="K40" s="362">
        <v>0</v>
      </c>
      <c r="L40" s="361">
        <v>0</v>
      </c>
      <c r="M40" s="362">
        <v>0</v>
      </c>
      <c r="N40" s="369"/>
    </row>
    <row r="41" spans="1:17" ht="24.9" customHeight="1">
      <c r="A41" s="371" t="str">
        <f>'Page 72'!A41</f>
        <v>Freiburg (City)</v>
      </c>
      <c r="B41" s="357">
        <v>0</v>
      </c>
      <c r="C41" s="358">
        <v>0</v>
      </c>
      <c r="D41" s="357">
        <v>0</v>
      </c>
      <c r="E41" s="358">
        <v>0</v>
      </c>
      <c r="F41" s="357">
        <v>0</v>
      </c>
      <c r="G41" s="358">
        <v>0</v>
      </c>
      <c r="H41" s="357">
        <v>0</v>
      </c>
      <c r="I41" s="358">
        <v>0</v>
      </c>
      <c r="J41" s="357">
        <v>0</v>
      </c>
      <c r="K41" s="358">
        <v>0</v>
      </c>
      <c r="L41" s="357">
        <v>0</v>
      </c>
      <c r="M41" s="358">
        <v>0</v>
      </c>
      <c r="N41" s="369"/>
    </row>
    <row r="42" spans="1:17" ht="24.9" customHeight="1">
      <c r="A42" s="371" t="str">
        <f>'Page 72'!A42</f>
        <v>Chur</v>
      </c>
      <c r="B42" s="357">
        <v>0</v>
      </c>
      <c r="C42" s="358">
        <v>0</v>
      </c>
      <c r="D42" s="357">
        <v>0</v>
      </c>
      <c r="E42" s="358">
        <v>0</v>
      </c>
      <c r="F42" s="357">
        <v>0</v>
      </c>
      <c r="G42" s="358">
        <v>0</v>
      </c>
      <c r="H42" s="357">
        <v>0</v>
      </c>
      <c r="I42" s="358">
        <v>0</v>
      </c>
      <c r="J42" s="357">
        <v>0</v>
      </c>
      <c r="K42" s="358">
        <v>0</v>
      </c>
      <c r="L42" s="357">
        <v>0</v>
      </c>
      <c r="M42" s="358">
        <v>0</v>
      </c>
      <c r="N42" s="369"/>
    </row>
    <row r="43" spans="1:17" ht="24.9" customHeight="1">
      <c r="A43" s="465" t="s">
        <v>175</v>
      </c>
      <c r="B43" s="422">
        <v>0</v>
      </c>
      <c r="C43" s="423">
        <v>0</v>
      </c>
      <c r="D43" s="422">
        <v>0</v>
      </c>
      <c r="E43" s="423">
        <v>0</v>
      </c>
      <c r="F43" s="422">
        <v>0</v>
      </c>
      <c r="G43" s="423">
        <v>0</v>
      </c>
      <c r="H43" s="422">
        <v>0</v>
      </c>
      <c r="I43" s="423">
        <v>0</v>
      </c>
      <c r="J43" s="422">
        <v>0</v>
      </c>
      <c r="K43" s="423">
        <v>0</v>
      </c>
      <c r="L43" s="422">
        <v>0</v>
      </c>
      <c r="M43" s="423">
        <v>0</v>
      </c>
      <c r="N43" s="416"/>
    </row>
    <row r="44" spans="1:17" ht="18.899999999999999" customHeight="1">
      <c r="B44" s="382"/>
      <c r="C44" s="382"/>
      <c r="D44" s="383"/>
      <c r="E44" s="382"/>
      <c r="G44" s="384"/>
      <c r="H44" s="385"/>
      <c r="I44" s="386"/>
      <c r="J44" s="382"/>
      <c r="K44" s="386"/>
      <c r="L44" s="382"/>
      <c r="M44" s="382"/>
      <c r="N44" s="382"/>
      <c r="O44" s="386"/>
      <c r="Q44" s="386"/>
    </row>
    <row r="45" spans="1:17" ht="18.899999999999999" customHeight="1">
      <c r="A45" s="315"/>
      <c r="B45" s="387"/>
      <c r="C45" s="384"/>
      <c r="D45" s="383"/>
      <c r="E45" s="382"/>
      <c r="G45" s="384"/>
      <c r="H45" s="385"/>
      <c r="I45" s="382"/>
      <c r="J45" s="382"/>
      <c r="K45" s="382"/>
      <c r="L45" s="382"/>
      <c r="M45" s="382"/>
      <c r="N45" s="382"/>
    </row>
    <row r="46" spans="1:17" ht="18.899999999999999" customHeight="1">
      <c r="A46" s="475" t="str">
        <f>'Page 72'!A46:N46</f>
        <v xml:space="preserve">1) Cantons that collect estate tax </v>
      </c>
      <c r="B46" s="417"/>
      <c r="C46" s="417"/>
      <c r="D46" s="417"/>
      <c r="E46" s="417"/>
      <c r="F46" s="417"/>
      <c r="G46" s="417"/>
      <c r="H46" s="417"/>
      <c r="I46" s="417"/>
      <c r="J46" s="417"/>
      <c r="K46" s="417"/>
      <c r="L46" s="417"/>
      <c r="M46" s="417"/>
      <c r="N46" s="417"/>
    </row>
    <row r="47" spans="1:17" ht="18.899999999999999" customHeight="1">
      <c r="A47" s="475" t="str">
        <f>'Page 72'!A47:N47</f>
        <v>2) Municipalities may collect a maximum surcharge of 100 % of the amount of cantonal tax.</v>
      </c>
      <c r="B47" s="417"/>
      <c r="C47" s="417"/>
      <c r="D47" s="417"/>
      <c r="E47" s="417"/>
      <c r="F47" s="417"/>
      <c r="G47" s="417"/>
      <c r="H47" s="417"/>
      <c r="I47" s="417"/>
      <c r="J47" s="417"/>
      <c r="K47" s="417"/>
      <c r="L47" s="417"/>
      <c r="M47" s="417"/>
      <c r="N47" s="417"/>
    </row>
    <row r="48" spans="1:17" ht="18.899999999999999" customHeight="1">
      <c r="A48" s="311"/>
      <c r="B48" s="321"/>
      <c r="C48" s="329"/>
      <c r="D48" s="318"/>
      <c r="E48" s="326"/>
      <c r="F48" s="319"/>
      <c r="G48" s="329"/>
      <c r="H48" s="320"/>
      <c r="I48" s="326"/>
      <c r="J48" s="317"/>
      <c r="K48" s="317"/>
      <c r="L48" s="326"/>
      <c r="M48" s="317"/>
      <c r="N48" s="326"/>
    </row>
    <row r="49" spans="1:14" ht="18.899999999999999" customHeight="1">
      <c r="A49" s="1021"/>
      <c r="B49" s="1021"/>
      <c r="C49" s="1021"/>
      <c r="D49" s="1021"/>
      <c r="E49" s="1021"/>
      <c r="F49" s="1021"/>
      <c r="G49" s="1021"/>
      <c r="H49" s="1021"/>
      <c r="I49" s="1021"/>
      <c r="J49" s="1021"/>
      <c r="K49" s="1021"/>
      <c r="L49" s="1021"/>
      <c r="M49" s="1021"/>
      <c r="N49" s="1021"/>
    </row>
    <row r="50" spans="1:14" ht="42.75" customHeight="1">
      <c r="A50" s="1019"/>
      <c r="B50" s="1019"/>
      <c r="C50" s="1019"/>
      <c r="D50" s="1019"/>
      <c r="E50" s="1019"/>
      <c r="F50" s="1019"/>
      <c r="G50" s="1019"/>
      <c r="H50" s="1019"/>
      <c r="I50" s="1019"/>
      <c r="J50" s="1019"/>
      <c r="K50" s="1019"/>
      <c r="L50" s="1019"/>
      <c r="M50" s="1019"/>
      <c r="N50" s="1019"/>
    </row>
    <row r="51" spans="1:14" ht="18.899999999999999" customHeight="1">
      <c r="B51" s="387"/>
      <c r="C51" s="384"/>
      <c r="D51" s="383"/>
      <c r="E51" s="382"/>
      <c r="G51" s="384"/>
      <c r="H51" s="385"/>
      <c r="I51" s="382"/>
      <c r="J51" s="382"/>
      <c r="K51" s="382"/>
      <c r="L51" s="382"/>
      <c r="M51" s="382"/>
      <c r="N51" s="382"/>
    </row>
    <row r="52" spans="1:14">
      <c r="B52" s="387"/>
      <c r="C52" s="384"/>
      <c r="D52" s="383"/>
      <c r="E52" s="382"/>
      <c r="G52" s="384"/>
      <c r="H52" s="385"/>
      <c r="I52" s="382"/>
      <c r="J52" s="382"/>
      <c r="K52" s="382"/>
      <c r="L52" s="382"/>
      <c r="M52" s="382"/>
      <c r="N52" s="382"/>
    </row>
    <row r="53" spans="1:14">
      <c r="B53" s="387"/>
      <c r="C53" s="384"/>
      <c r="D53" s="383"/>
      <c r="E53" s="382"/>
      <c r="G53" s="384"/>
      <c r="H53" s="385"/>
      <c r="I53" s="382"/>
      <c r="J53" s="382"/>
      <c r="K53" s="382"/>
      <c r="L53" s="382"/>
      <c r="M53" s="382"/>
      <c r="N53" s="382"/>
    </row>
    <row r="54" spans="1:14">
      <c r="B54" s="387"/>
      <c r="C54" s="384"/>
      <c r="D54" s="383"/>
      <c r="E54" s="382"/>
      <c r="G54" s="384"/>
      <c r="H54" s="385"/>
      <c r="I54" s="382"/>
      <c r="J54" s="382"/>
      <c r="K54" s="382"/>
      <c r="L54" s="382"/>
      <c r="M54" s="382"/>
      <c r="N54" s="382"/>
    </row>
    <row r="55" spans="1:14">
      <c r="B55" s="382"/>
      <c r="C55" s="382"/>
      <c r="D55" s="382"/>
      <c r="E55" s="382"/>
      <c r="F55" s="382"/>
      <c r="G55" s="382"/>
      <c r="H55" s="382"/>
      <c r="I55" s="382"/>
      <c r="J55" s="382"/>
      <c r="K55" s="382"/>
      <c r="L55" s="382"/>
      <c r="M55" s="382"/>
      <c r="N55" s="382"/>
    </row>
    <row r="56" spans="1:14">
      <c r="B56" s="382"/>
      <c r="C56" s="382"/>
      <c r="D56" s="382"/>
      <c r="E56" s="382"/>
      <c r="F56" s="382"/>
      <c r="G56" s="382"/>
      <c r="H56" s="382"/>
      <c r="I56" s="382"/>
      <c r="J56" s="382"/>
      <c r="K56" s="382"/>
      <c r="L56" s="382"/>
      <c r="M56" s="382"/>
      <c r="N56" s="382"/>
    </row>
    <row r="57" spans="1:14">
      <c r="B57" s="382"/>
      <c r="C57" s="382"/>
      <c r="D57" s="382"/>
      <c r="E57" s="382"/>
      <c r="F57" s="382"/>
      <c r="G57" s="382"/>
      <c r="H57" s="382"/>
      <c r="I57" s="382"/>
      <c r="J57" s="382"/>
      <c r="K57" s="382"/>
      <c r="L57" s="382"/>
      <c r="M57" s="382"/>
      <c r="N57" s="382"/>
    </row>
    <row r="58" spans="1:14">
      <c r="B58" s="382"/>
      <c r="C58" s="382"/>
      <c r="D58" s="382"/>
      <c r="E58" s="382"/>
      <c r="F58" s="382"/>
      <c r="G58" s="382"/>
      <c r="H58" s="382"/>
      <c r="I58" s="382"/>
      <c r="J58" s="382"/>
      <c r="K58" s="382"/>
      <c r="L58" s="382"/>
      <c r="M58" s="382"/>
      <c r="N58" s="382"/>
    </row>
    <row r="59" spans="1:14">
      <c r="B59" s="382"/>
      <c r="C59" s="382"/>
      <c r="D59" s="382"/>
      <c r="E59" s="382"/>
      <c r="F59" s="382"/>
      <c r="G59" s="382"/>
      <c r="H59" s="382"/>
      <c r="I59" s="382"/>
      <c r="J59" s="382"/>
      <c r="K59" s="382"/>
      <c r="L59" s="382"/>
      <c r="M59" s="382"/>
      <c r="N59" s="382"/>
    </row>
    <row r="60" spans="1:14">
      <c r="B60" s="382"/>
      <c r="C60" s="382"/>
      <c r="D60" s="382"/>
      <c r="E60" s="382"/>
      <c r="F60" s="382"/>
      <c r="G60" s="382"/>
      <c r="H60" s="382"/>
      <c r="I60" s="382"/>
      <c r="J60" s="382"/>
      <c r="K60" s="382"/>
      <c r="L60" s="382"/>
      <c r="M60" s="382"/>
      <c r="N60" s="382"/>
    </row>
    <row r="61" spans="1:14">
      <c r="B61" s="382"/>
      <c r="C61" s="382"/>
      <c r="D61" s="382"/>
      <c r="E61" s="382"/>
      <c r="F61" s="382"/>
      <c r="G61" s="382"/>
      <c r="H61" s="382"/>
      <c r="I61" s="382"/>
      <c r="J61" s="382"/>
      <c r="K61" s="382"/>
      <c r="L61" s="382"/>
      <c r="M61" s="382"/>
      <c r="N61" s="382"/>
    </row>
    <row r="62" spans="1:14">
      <c r="B62" s="382"/>
      <c r="C62" s="382"/>
      <c r="D62" s="382"/>
      <c r="E62" s="382"/>
      <c r="F62" s="382"/>
      <c r="G62" s="382"/>
      <c r="H62" s="382"/>
      <c r="I62" s="382"/>
      <c r="J62" s="382"/>
      <c r="K62" s="382"/>
      <c r="L62" s="382"/>
      <c r="M62" s="382"/>
      <c r="N62" s="382"/>
    </row>
    <row r="63" spans="1:14">
      <c r="B63" s="382"/>
      <c r="C63" s="382"/>
      <c r="D63" s="382"/>
      <c r="E63" s="382"/>
      <c r="F63" s="382"/>
      <c r="G63" s="382"/>
      <c r="H63" s="382"/>
      <c r="I63" s="382"/>
      <c r="J63" s="382"/>
      <c r="K63" s="382"/>
      <c r="L63" s="382"/>
      <c r="M63" s="382"/>
      <c r="N63" s="382"/>
    </row>
    <row r="64" spans="1:14">
      <c r="B64" s="382"/>
      <c r="C64" s="382"/>
      <c r="D64" s="382"/>
      <c r="E64" s="382"/>
      <c r="F64" s="382"/>
      <c r="G64" s="382"/>
      <c r="H64" s="382"/>
      <c r="I64" s="382"/>
      <c r="J64" s="382"/>
      <c r="K64" s="382"/>
      <c r="L64" s="382"/>
      <c r="M64" s="382"/>
      <c r="N64" s="382"/>
    </row>
    <row r="65" spans="2:14">
      <c r="B65" s="382"/>
      <c r="C65" s="382"/>
      <c r="D65" s="382"/>
      <c r="E65" s="382"/>
      <c r="F65" s="382"/>
      <c r="G65" s="382"/>
      <c r="H65" s="382"/>
      <c r="I65" s="382"/>
      <c r="J65" s="382"/>
      <c r="K65" s="382"/>
      <c r="L65" s="382"/>
      <c r="M65" s="382"/>
      <c r="N65" s="382"/>
    </row>
    <row r="66" spans="2:14">
      <c r="B66" s="382"/>
      <c r="C66" s="382"/>
      <c r="D66" s="382"/>
      <c r="E66" s="382"/>
      <c r="F66" s="382"/>
      <c r="G66" s="382"/>
      <c r="H66" s="382"/>
      <c r="I66" s="382"/>
      <c r="J66" s="382"/>
      <c r="K66" s="382"/>
      <c r="L66" s="382"/>
      <c r="M66" s="382"/>
      <c r="N66" s="382"/>
    </row>
    <row r="67" spans="2:14">
      <c r="B67" s="382"/>
      <c r="C67" s="382"/>
      <c r="D67" s="382"/>
      <c r="E67" s="382"/>
      <c r="F67" s="382"/>
      <c r="G67" s="382"/>
      <c r="H67" s="382"/>
      <c r="I67" s="382"/>
      <c r="J67" s="382"/>
      <c r="K67" s="382"/>
      <c r="L67" s="382"/>
      <c r="M67" s="382"/>
      <c r="N67" s="382"/>
    </row>
    <row r="68" spans="2:14">
      <c r="B68" s="382"/>
      <c r="C68" s="382"/>
      <c r="D68" s="382"/>
      <c r="E68" s="382"/>
      <c r="F68" s="382"/>
      <c r="G68" s="382"/>
      <c r="H68" s="382"/>
      <c r="I68" s="382"/>
      <c r="J68" s="382"/>
      <c r="K68" s="382"/>
      <c r="L68" s="382"/>
      <c r="M68" s="382"/>
      <c r="N68" s="382"/>
    </row>
    <row r="69" spans="2:14">
      <c r="B69" s="382"/>
      <c r="C69" s="382"/>
      <c r="D69" s="382"/>
      <c r="E69" s="382"/>
      <c r="F69" s="382"/>
      <c r="G69" s="382"/>
      <c r="H69" s="382"/>
      <c r="I69" s="382"/>
      <c r="J69" s="382"/>
      <c r="K69" s="382"/>
      <c r="L69" s="382"/>
      <c r="M69" s="382"/>
      <c r="N69" s="382"/>
    </row>
    <row r="70" spans="2:14">
      <c r="B70" s="382"/>
      <c r="C70" s="382"/>
      <c r="D70" s="382"/>
      <c r="E70" s="382"/>
      <c r="F70" s="382"/>
      <c r="G70" s="382"/>
      <c r="H70" s="382"/>
      <c r="I70" s="382"/>
      <c r="J70" s="382"/>
      <c r="K70" s="382"/>
      <c r="L70" s="382"/>
      <c r="M70" s="382"/>
      <c r="N70" s="382"/>
    </row>
    <row r="71" spans="2:14">
      <c r="B71" s="382"/>
      <c r="C71" s="382"/>
      <c r="D71" s="382"/>
      <c r="E71" s="382"/>
      <c r="F71" s="382"/>
      <c r="G71" s="382"/>
      <c r="H71" s="382"/>
      <c r="I71" s="382"/>
      <c r="J71" s="382"/>
      <c r="K71" s="382"/>
      <c r="L71" s="382"/>
      <c r="M71" s="382"/>
      <c r="N71" s="382"/>
    </row>
    <row r="72" spans="2:14">
      <c r="B72" s="382"/>
      <c r="C72" s="382"/>
      <c r="D72" s="382"/>
      <c r="E72" s="382"/>
      <c r="F72" s="382"/>
      <c r="G72" s="382"/>
      <c r="H72" s="382"/>
      <c r="I72" s="382"/>
      <c r="J72" s="382"/>
      <c r="K72" s="382"/>
      <c r="L72" s="382"/>
      <c r="M72" s="382"/>
      <c r="N72" s="382"/>
    </row>
    <row r="73" spans="2:14">
      <c r="B73" s="382"/>
      <c r="C73" s="382"/>
      <c r="D73" s="382"/>
      <c r="E73" s="382"/>
      <c r="F73" s="382"/>
      <c r="G73" s="382"/>
      <c r="H73" s="382"/>
      <c r="I73" s="382"/>
      <c r="J73" s="382"/>
      <c r="K73" s="382"/>
      <c r="L73" s="382"/>
      <c r="M73" s="382"/>
      <c r="N73" s="382"/>
    </row>
    <row r="74" spans="2:14">
      <c r="B74" s="382"/>
      <c r="C74" s="382"/>
      <c r="D74" s="382"/>
      <c r="E74" s="382"/>
      <c r="F74" s="382"/>
      <c r="G74" s="382"/>
      <c r="H74" s="382"/>
      <c r="I74" s="382"/>
      <c r="J74" s="382"/>
      <c r="K74" s="382"/>
      <c r="L74" s="382"/>
      <c r="M74" s="382"/>
      <c r="N74" s="382"/>
    </row>
    <row r="75" spans="2:14">
      <c r="B75" s="382"/>
      <c r="C75" s="382"/>
      <c r="D75" s="382"/>
      <c r="E75" s="382"/>
      <c r="F75" s="382"/>
      <c r="G75" s="382"/>
      <c r="H75" s="382"/>
      <c r="I75" s="382"/>
      <c r="J75" s="382"/>
      <c r="K75" s="382"/>
      <c r="L75" s="382"/>
      <c r="M75" s="382"/>
      <c r="N75" s="382"/>
    </row>
    <row r="76" spans="2:14">
      <c r="B76" s="382"/>
      <c r="C76" s="382"/>
      <c r="D76" s="382"/>
      <c r="E76" s="382"/>
      <c r="F76" s="382"/>
      <c r="G76" s="382"/>
      <c r="H76" s="382"/>
      <c r="I76" s="382"/>
      <c r="J76" s="382"/>
      <c r="K76" s="382"/>
      <c r="L76" s="382"/>
      <c r="M76" s="382"/>
      <c r="N76" s="382"/>
    </row>
    <row r="77" spans="2:14">
      <c r="B77" s="382"/>
      <c r="C77" s="382"/>
      <c r="D77" s="382"/>
      <c r="E77" s="382"/>
      <c r="F77" s="382"/>
      <c r="G77" s="382"/>
      <c r="H77" s="382"/>
      <c r="I77" s="382"/>
      <c r="J77" s="382"/>
      <c r="K77" s="382"/>
      <c r="L77" s="382"/>
      <c r="M77" s="382"/>
      <c r="N77" s="382"/>
    </row>
    <row r="78" spans="2:14">
      <c r="B78" s="382"/>
      <c r="C78" s="382"/>
      <c r="D78" s="382"/>
      <c r="E78" s="382"/>
      <c r="F78" s="382"/>
      <c r="G78" s="382"/>
      <c r="H78" s="382"/>
      <c r="I78" s="382"/>
      <c r="J78" s="382"/>
      <c r="K78" s="382"/>
      <c r="L78" s="382"/>
      <c r="M78" s="382"/>
      <c r="N78" s="382"/>
    </row>
    <row r="79" spans="2:14">
      <c r="B79" s="382"/>
      <c r="C79" s="382"/>
      <c r="D79" s="382"/>
      <c r="E79" s="382"/>
      <c r="F79" s="382"/>
      <c r="G79" s="382"/>
      <c r="H79" s="382"/>
      <c r="I79" s="382"/>
      <c r="J79" s="382"/>
      <c r="K79" s="382"/>
      <c r="L79" s="382"/>
      <c r="M79" s="382"/>
      <c r="N79" s="382"/>
    </row>
    <row r="80" spans="2:14">
      <c r="B80" s="382"/>
      <c r="C80" s="382"/>
      <c r="D80" s="382"/>
      <c r="E80" s="382"/>
      <c r="F80" s="382"/>
      <c r="G80" s="382"/>
      <c r="H80" s="382"/>
      <c r="I80" s="382"/>
      <c r="J80" s="382"/>
      <c r="K80" s="382"/>
      <c r="L80" s="382"/>
      <c r="M80" s="382"/>
      <c r="N80" s="382"/>
    </row>
    <row r="81" spans="2:14">
      <c r="B81" s="382"/>
      <c r="C81" s="382"/>
      <c r="D81" s="382"/>
      <c r="E81" s="382"/>
      <c r="F81" s="382"/>
      <c r="G81" s="382"/>
      <c r="H81" s="382"/>
      <c r="I81" s="382"/>
      <c r="J81" s="382"/>
      <c r="K81" s="382"/>
      <c r="L81" s="382"/>
      <c r="M81" s="382"/>
      <c r="N81" s="382"/>
    </row>
    <row r="82" spans="2:14">
      <c r="B82" s="382"/>
      <c r="C82" s="382"/>
      <c r="D82" s="382"/>
      <c r="E82" s="382"/>
      <c r="F82" s="382"/>
      <c r="G82" s="382"/>
      <c r="H82" s="382"/>
      <c r="I82" s="382"/>
      <c r="J82" s="382"/>
      <c r="K82" s="382"/>
      <c r="L82" s="382"/>
      <c r="M82" s="382"/>
      <c r="N82" s="382"/>
    </row>
    <row r="83" spans="2:14">
      <c r="B83" s="382"/>
      <c r="C83" s="382"/>
      <c r="D83" s="382"/>
      <c r="E83" s="382"/>
      <c r="F83" s="382"/>
      <c r="G83" s="382"/>
      <c r="H83" s="382"/>
      <c r="I83" s="382"/>
      <c r="J83" s="382"/>
      <c r="K83" s="382"/>
      <c r="L83" s="382"/>
      <c r="M83" s="382"/>
      <c r="N83" s="382"/>
    </row>
    <row r="84" spans="2:14">
      <c r="B84" s="382"/>
      <c r="C84" s="382"/>
      <c r="D84" s="382"/>
      <c r="E84" s="382"/>
      <c r="F84" s="382"/>
      <c r="G84" s="382"/>
      <c r="H84" s="382"/>
      <c r="I84" s="382"/>
      <c r="J84" s="382"/>
      <c r="K84" s="382"/>
      <c r="L84" s="382"/>
      <c r="M84" s="382"/>
      <c r="N84" s="382"/>
    </row>
    <row r="85" spans="2:14">
      <c r="B85" s="382"/>
      <c r="C85" s="382"/>
      <c r="D85" s="382"/>
      <c r="E85" s="382"/>
      <c r="F85" s="382"/>
      <c r="G85" s="382"/>
      <c r="H85" s="382"/>
      <c r="I85" s="382"/>
      <c r="J85" s="382"/>
      <c r="K85" s="382"/>
      <c r="L85" s="382"/>
      <c r="M85" s="382"/>
      <c r="N85" s="382"/>
    </row>
    <row r="86" spans="2:14">
      <c r="B86" s="382"/>
      <c r="C86" s="382"/>
      <c r="D86" s="382"/>
      <c r="E86" s="382"/>
      <c r="F86" s="382"/>
      <c r="G86" s="382"/>
      <c r="H86" s="382"/>
      <c r="I86" s="382"/>
      <c r="J86" s="382"/>
      <c r="K86" s="382"/>
      <c r="L86" s="382"/>
      <c r="M86" s="382"/>
      <c r="N86" s="382"/>
    </row>
    <row r="87" spans="2:14">
      <c r="B87" s="382"/>
      <c r="C87" s="382"/>
      <c r="D87" s="382"/>
      <c r="E87" s="382"/>
      <c r="F87" s="382"/>
      <c r="G87" s="382"/>
      <c r="H87" s="382"/>
      <c r="I87" s="382"/>
      <c r="J87" s="382"/>
      <c r="K87" s="382"/>
      <c r="L87" s="382"/>
      <c r="M87" s="382"/>
      <c r="N87" s="382"/>
    </row>
    <row r="88" spans="2:14">
      <c r="B88" s="382"/>
      <c r="C88" s="382"/>
      <c r="D88" s="382"/>
      <c r="E88" s="382"/>
      <c r="F88" s="382"/>
      <c r="G88" s="382"/>
      <c r="H88" s="382"/>
      <c r="I88" s="382"/>
      <c r="J88" s="382"/>
      <c r="K88" s="382"/>
      <c r="L88" s="382"/>
      <c r="M88" s="382"/>
      <c r="N88" s="382"/>
    </row>
    <row r="89" spans="2:14">
      <c r="B89" s="382"/>
      <c r="C89" s="382"/>
      <c r="D89" s="382"/>
      <c r="E89" s="382"/>
      <c r="F89" s="382"/>
      <c r="G89" s="382"/>
      <c r="H89" s="382"/>
      <c r="I89" s="382"/>
      <c r="J89" s="382"/>
      <c r="K89" s="382"/>
      <c r="L89" s="382"/>
      <c r="M89" s="382"/>
      <c r="N89" s="382"/>
    </row>
    <row r="90" spans="2:14">
      <c r="B90" s="382"/>
      <c r="C90" s="382"/>
      <c r="D90" s="382"/>
      <c r="E90" s="382"/>
      <c r="F90" s="382"/>
      <c r="G90" s="382"/>
      <c r="H90" s="382"/>
      <c r="I90" s="382"/>
      <c r="J90" s="382"/>
      <c r="K90" s="382"/>
      <c r="L90" s="382"/>
      <c r="M90" s="382"/>
      <c r="N90" s="382"/>
    </row>
    <row r="91" spans="2:14">
      <c r="B91" s="382"/>
      <c r="C91" s="382"/>
      <c r="D91" s="382"/>
      <c r="E91" s="382"/>
      <c r="F91" s="382"/>
      <c r="G91" s="382"/>
      <c r="H91" s="382"/>
      <c r="I91" s="382"/>
      <c r="J91" s="382"/>
      <c r="K91" s="382"/>
      <c r="L91" s="382"/>
      <c r="M91" s="382"/>
      <c r="N91" s="382"/>
    </row>
    <row r="92" spans="2:14">
      <c r="B92" s="382"/>
      <c r="C92" s="382"/>
      <c r="D92" s="382"/>
      <c r="E92" s="382"/>
      <c r="F92" s="382"/>
      <c r="G92" s="382"/>
      <c r="H92" s="382"/>
      <c r="I92" s="382"/>
      <c r="J92" s="382"/>
      <c r="K92" s="382"/>
      <c r="L92" s="382"/>
      <c r="M92" s="382"/>
      <c r="N92" s="382"/>
    </row>
    <row r="93" spans="2:14">
      <c r="B93" s="382"/>
      <c r="C93" s="382"/>
      <c r="D93" s="382"/>
      <c r="E93" s="382"/>
      <c r="F93" s="382"/>
      <c r="G93" s="382"/>
      <c r="H93" s="382"/>
      <c r="I93" s="382"/>
      <c r="J93" s="382"/>
      <c r="K93" s="382"/>
      <c r="L93" s="382"/>
      <c r="M93" s="382"/>
      <c r="N93" s="382"/>
    </row>
    <row r="94" spans="2:14">
      <c r="B94" s="382"/>
      <c r="C94" s="382"/>
      <c r="D94" s="382"/>
      <c r="E94" s="382"/>
      <c r="F94" s="382"/>
      <c r="G94" s="382"/>
      <c r="H94" s="382"/>
      <c r="I94" s="382"/>
      <c r="J94" s="382"/>
      <c r="K94" s="382"/>
      <c r="L94" s="382"/>
      <c r="M94" s="382"/>
      <c r="N94" s="382"/>
    </row>
    <row r="95" spans="2:14">
      <c r="B95" s="382"/>
      <c r="C95" s="382"/>
      <c r="D95" s="382"/>
      <c r="E95" s="382"/>
      <c r="F95" s="382"/>
      <c r="G95" s="382"/>
      <c r="H95" s="382"/>
      <c r="I95" s="382"/>
      <c r="J95" s="382"/>
      <c r="K95" s="382"/>
      <c r="L95" s="382"/>
      <c r="M95" s="382"/>
      <c r="N95" s="382"/>
    </row>
    <row r="96" spans="2:14">
      <c r="B96" s="382"/>
      <c r="C96" s="382"/>
      <c r="D96" s="382"/>
      <c r="E96" s="382"/>
      <c r="F96" s="382"/>
      <c r="G96" s="382"/>
      <c r="H96" s="382"/>
      <c r="I96" s="382"/>
      <c r="J96" s="382"/>
      <c r="K96" s="382"/>
      <c r="L96" s="382"/>
      <c r="M96" s="382"/>
      <c r="N96" s="382"/>
    </row>
    <row r="97" spans="2:14">
      <c r="B97" s="382"/>
      <c r="C97" s="382"/>
      <c r="D97" s="382"/>
      <c r="E97" s="382"/>
      <c r="F97" s="382"/>
      <c r="G97" s="382"/>
      <c r="H97" s="382"/>
      <c r="I97" s="382"/>
      <c r="J97" s="382"/>
      <c r="K97" s="382"/>
      <c r="L97" s="382"/>
      <c r="M97" s="382"/>
      <c r="N97" s="382"/>
    </row>
    <row r="98" spans="2:14">
      <c r="B98" s="382"/>
      <c r="C98" s="382"/>
      <c r="D98" s="382"/>
      <c r="E98" s="382"/>
      <c r="F98" s="382"/>
      <c r="G98" s="382"/>
      <c r="H98" s="382"/>
      <c r="I98" s="382"/>
      <c r="J98" s="382"/>
      <c r="K98" s="382"/>
      <c r="L98" s="382"/>
      <c r="M98" s="382"/>
      <c r="N98" s="382"/>
    </row>
    <row r="99" spans="2:14">
      <c r="B99" s="382"/>
      <c r="C99" s="382"/>
      <c r="D99" s="382"/>
      <c r="E99" s="382"/>
      <c r="F99" s="382"/>
      <c r="G99" s="382"/>
      <c r="H99" s="382"/>
      <c r="I99" s="382"/>
      <c r="J99" s="382"/>
      <c r="K99" s="382"/>
      <c r="L99" s="382"/>
      <c r="M99" s="382"/>
      <c r="N99" s="382"/>
    </row>
    <row r="100" spans="2:14">
      <c r="B100" s="382"/>
      <c r="C100" s="382"/>
      <c r="D100" s="382"/>
      <c r="E100" s="382"/>
      <c r="F100" s="382"/>
      <c r="G100" s="382"/>
      <c r="H100" s="382"/>
      <c r="I100" s="382"/>
      <c r="J100" s="382"/>
      <c r="K100" s="382"/>
      <c r="L100" s="382"/>
      <c r="M100" s="382"/>
      <c r="N100" s="382"/>
    </row>
    <row r="101" spans="2:14">
      <c r="B101" s="382"/>
      <c r="C101" s="382"/>
      <c r="D101" s="382"/>
      <c r="E101" s="382"/>
      <c r="F101" s="382"/>
      <c r="G101" s="382"/>
      <c r="H101" s="382"/>
      <c r="I101" s="382"/>
      <c r="J101" s="382"/>
      <c r="K101" s="382"/>
      <c r="L101" s="382"/>
      <c r="M101" s="382"/>
      <c r="N101" s="382"/>
    </row>
    <row r="102" spans="2:14">
      <c r="B102" s="382"/>
      <c r="C102" s="382"/>
      <c r="D102" s="382"/>
      <c r="E102" s="382"/>
      <c r="F102" s="382"/>
      <c r="G102" s="382"/>
      <c r="H102" s="382"/>
      <c r="I102" s="382"/>
      <c r="J102" s="382"/>
      <c r="K102" s="382"/>
      <c r="L102" s="382"/>
      <c r="M102" s="382"/>
      <c r="N102" s="382"/>
    </row>
    <row r="103" spans="2:14">
      <c r="B103" s="382"/>
      <c r="C103" s="382"/>
      <c r="D103" s="382"/>
      <c r="E103" s="382"/>
      <c r="F103" s="382"/>
      <c r="G103" s="382"/>
      <c r="H103" s="382"/>
      <c r="I103" s="382"/>
      <c r="J103" s="382"/>
      <c r="K103" s="382"/>
      <c r="L103" s="382"/>
      <c r="M103" s="382"/>
      <c r="N103" s="382"/>
    </row>
    <row r="104" spans="2:14">
      <c r="B104" s="382"/>
      <c r="C104" s="382"/>
      <c r="D104" s="382"/>
      <c r="E104" s="382"/>
      <c r="F104" s="382"/>
      <c r="G104" s="382"/>
      <c r="H104" s="382"/>
      <c r="I104" s="382"/>
      <c r="J104" s="382"/>
      <c r="K104" s="382"/>
      <c r="L104" s="382"/>
      <c r="M104" s="382"/>
      <c r="N104" s="382"/>
    </row>
    <row r="105" spans="2:14">
      <c r="B105" s="382"/>
      <c r="C105" s="382"/>
      <c r="D105" s="382"/>
      <c r="E105" s="382"/>
      <c r="F105" s="382"/>
      <c r="G105" s="382"/>
      <c r="H105" s="382"/>
      <c r="I105" s="382"/>
      <c r="J105" s="382"/>
      <c r="K105" s="382"/>
      <c r="L105" s="382"/>
      <c r="M105" s="382"/>
      <c r="N105" s="382"/>
    </row>
    <row r="106" spans="2:14">
      <c r="B106" s="382"/>
      <c r="C106" s="382"/>
      <c r="D106" s="382"/>
      <c r="E106" s="382"/>
      <c r="F106" s="382"/>
      <c r="G106" s="382"/>
      <c r="H106" s="382"/>
      <c r="I106" s="382"/>
      <c r="J106" s="382"/>
      <c r="K106" s="382"/>
      <c r="L106" s="382"/>
      <c r="M106" s="382"/>
      <c r="N106" s="382"/>
    </row>
    <row r="107" spans="2:14">
      <c r="B107" s="382"/>
      <c r="C107" s="382"/>
      <c r="D107" s="382"/>
      <c r="E107" s="382"/>
      <c r="F107" s="382"/>
      <c r="G107" s="382"/>
      <c r="H107" s="382"/>
      <c r="I107" s="382"/>
      <c r="J107" s="382"/>
      <c r="K107" s="382"/>
      <c r="L107" s="382"/>
      <c r="M107" s="382"/>
      <c r="N107" s="382"/>
    </row>
    <row r="108" spans="2:14">
      <c r="B108" s="382"/>
      <c r="C108" s="382"/>
      <c r="D108" s="382"/>
      <c r="E108" s="382"/>
      <c r="F108" s="382"/>
      <c r="G108" s="382"/>
      <c r="H108" s="382"/>
      <c r="I108" s="382"/>
      <c r="J108" s="382"/>
      <c r="K108" s="382"/>
      <c r="L108" s="382"/>
      <c r="M108" s="382"/>
      <c r="N108" s="382"/>
    </row>
    <row r="109" spans="2:14">
      <c r="B109" s="382"/>
      <c r="C109" s="382"/>
      <c r="D109" s="382"/>
      <c r="E109" s="382"/>
      <c r="F109" s="382"/>
      <c r="G109" s="382"/>
      <c r="H109" s="382"/>
      <c r="I109" s="382"/>
      <c r="J109" s="382"/>
      <c r="K109" s="382"/>
      <c r="L109" s="382"/>
      <c r="M109" s="382"/>
      <c r="N109" s="382"/>
    </row>
    <row r="110" spans="2:14">
      <c r="B110" s="382"/>
      <c r="C110" s="382"/>
      <c r="D110" s="382"/>
      <c r="E110" s="382"/>
      <c r="F110" s="382"/>
      <c r="G110" s="382"/>
      <c r="H110" s="382"/>
      <c r="I110" s="382"/>
      <c r="J110" s="382"/>
      <c r="K110" s="382"/>
      <c r="L110" s="382"/>
      <c r="M110" s="382"/>
      <c r="N110" s="382"/>
    </row>
    <row r="111" spans="2:14">
      <c r="B111" s="382"/>
      <c r="C111" s="382"/>
      <c r="D111" s="382"/>
      <c r="E111" s="382"/>
      <c r="F111" s="382"/>
      <c r="G111" s="382"/>
      <c r="H111" s="382"/>
      <c r="I111" s="382"/>
      <c r="J111" s="382"/>
      <c r="K111" s="382"/>
      <c r="L111" s="382"/>
      <c r="M111" s="382"/>
      <c r="N111" s="382"/>
    </row>
    <row r="112" spans="2:14">
      <c r="B112" s="382"/>
      <c r="C112" s="382"/>
      <c r="D112" s="382"/>
      <c r="E112" s="382"/>
      <c r="F112" s="382"/>
      <c r="G112" s="382"/>
      <c r="H112" s="382"/>
      <c r="I112" s="382"/>
      <c r="J112" s="382"/>
      <c r="K112" s="382"/>
      <c r="L112" s="382"/>
      <c r="M112" s="382"/>
      <c r="N112" s="382"/>
    </row>
    <row r="113" spans="2:14">
      <c r="B113" s="382"/>
      <c r="C113" s="382"/>
      <c r="D113" s="382"/>
      <c r="E113" s="382"/>
      <c r="F113" s="382"/>
      <c r="G113" s="382"/>
      <c r="H113" s="382"/>
      <c r="I113" s="382"/>
      <c r="J113" s="382"/>
      <c r="K113" s="382"/>
      <c r="L113" s="382"/>
      <c r="M113" s="382"/>
      <c r="N113" s="382"/>
    </row>
  </sheetData>
  <mergeCells count="11">
    <mergeCell ref="H7:I7"/>
    <mergeCell ref="A49:N49"/>
    <mergeCell ref="A50:N50"/>
    <mergeCell ref="B9:M9"/>
    <mergeCell ref="B5:M5"/>
    <mergeCell ref="B6:M6"/>
    <mergeCell ref="J7:K7"/>
    <mergeCell ref="L7:M7"/>
    <mergeCell ref="B7:C7"/>
    <mergeCell ref="D7:E7"/>
    <mergeCell ref="F7:G7"/>
  </mergeCells>
  <phoneticPr fontId="7" type="noConversion"/>
  <printOptions horizontalCentered="1"/>
  <pageMargins left="0.39370078740157483" right="0.39370078740157483" top="0.59055118110236227" bottom="0.59055118110236227" header="0.39370078740157483" footer="0.39370078740157483"/>
  <pageSetup paperSize="9" scale="59" orientation="portrait" r:id="rId1"/>
  <headerFooter alignWithMargins="0">
    <oddHeader>&amp;C&amp;"Helvetica,Fett"&amp;12 2010</oddHeader>
    <oddFooter>&amp;C&amp;"Helvetica,Standard" Eidg. Steuerverwaltung  -  Administration fédérale des contributions  -  Amministrazione federale delle contribuzioni&amp;R77</odd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69">
    <pageSetUpPr fitToPage="1"/>
  </sheetPr>
  <dimension ref="A1:N113"/>
  <sheetViews>
    <sheetView zoomScale="60" zoomScaleNormal="60" workbookViewId="0"/>
  </sheetViews>
  <sheetFormatPr baseColWidth="10" defaultColWidth="10.33203125" defaultRowHeight="13.2"/>
  <cols>
    <col min="1" max="1" width="23.6640625" style="319" customWidth="1"/>
    <col min="2" max="2" width="9.6640625" style="319" customWidth="1"/>
    <col min="3" max="3" width="9.6640625" style="326" customWidth="1"/>
    <col min="4" max="4" width="9.6640625" style="319" customWidth="1"/>
    <col min="5" max="5" width="9.6640625" style="326" customWidth="1"/>
    <col min="6" max="6" width="9.6640625" style="319" customWidth="1"/>
    <col min="7" max="7" width="9.6640625" style="326" customWidth="1"/>
    <col min="8" max="8" width="9.6640625" style="319" customWidth="1"/>
    <col min="9" max="9" width="9.6640625" style="326" customWidth="1"/>
    <col min="10" max="10" width="9.6640625" style="319" customWidth="1"/>
    <col min="11" max="11" width="9.6640625" style="326" customWidth="1"/>
    <col min="12" max="12" width="11.109375" style="319" bestFit="1" customWidth="1"/>
    <col min="13" max="13" width="9.6640625" style="326" customWidth="1"/>
    <col min="14" max="14" width="23.88671875" style="321" bestFit="1" customWidth="1"/>
    <col min="15" max="241" width="12.6640625" style="319" customWidth="1"/>
    <col min="242" max="16384" width="10.33203125" style="319"/>
  </cols>
  <sheetData>
    <row r="1" spans="1:14" ht="18.899999999999999" customHeight="1">
      <c r="A1" s="311" t="s">
        <v>177</v>
      </c>
      <c r="C1" s="325"/>
      <c r="D1" s="311"/>
      <c r="E1" s="325"/>
    </row>
    <row r="2" spans="1:14" ht="18.899999999999999" customHeight="1"/>
    <row r="3" spans="1:14" ht="18.899999999999999" customHeight="1">
      <c r="A3" s="314" t="str">
        <f>'Page 72'!$A$3</f>
        <v>Inheritance</v>
      </c>
    </row>
    <row r="4" spans="1:14" ht="18.899999999999999" customHeight="1" thickBot="1">
      <c r="A4" s="411"/>
    </row>
    <row r="5" spans="1:14" ht="18.899999999999999" customHeight="1">
      <c r="A5" s="379">
        <v>38</v>
      </c>
      <c r="B5" s="1031" t="s">
        <v>178</v>
      </c>
      <c r="C5" s="1032"/>
      <c r="D5" s="1032"/>
      <c r="E5" s="1032"/>
      <c r="F5" s="1032"/>
      <c r="G5" s="1032"/>
      <c r="H5" s="1032"/>
      <c r="I5" s="1032"/>
      <c r="J5" s="1032"/>
      <c r="K5" s="1032"/>
      <c r="L5" s="1032"/>
      <c r="M5" s="1033"/>
      <c r="N5" s="322"/>
    </row>
    <row r="6" spans="1:14" ht="18.899999999999999" customHeight="1" thickBot="1">
      <c r="A6" s="379" t="str">
        <f>'Page 72'!$A$6</f>
        <v>Taxing authority</v>
      </c>
      <c r="B6" s="1034"/>
      <c r="C6" s="1035"/>
      <c r="D6" s="1035"/>
      <c r="E6" s="1035"/>
      <c r="F6" s="1035"/>
      <c r="G6" s="1035"/>
      <c r="H6" s="1035"/>
      <c r="I6" s="1035"/>
      <c r="J6" s="1035"/>
      <c r="K6" s="1035"/>
      <c r="L6" s="1035"/>
      <c r="M6" s="1036"/>
      <c r="N6" s="323"/>
    </row>
    <row r="7" spans="1:14" ht="18.899999999999999" customHeight="1">
      <c r="A7" s="333"/>
      <c r="B7" s="1017" t="s">
        <v>51</v>
      </c>
      <c r="C7" s="1018"/>
      <c r="D7" s="1017" t="s">
        <v>52</v>
      </c>
      <c r="E7" s="1018"/>
      <c r="F7" s="1017" t="s">
        <v>53</v>
      </c>
      <c r="G7" s="1018"/>
      <c r="H7" s="1017" t="s">
        <v>54</v>
      </c>
      <c r="I7" s="1018"/>
      <c r="J7" s="1026" t="s">
        <v>64</v>
      </c>
      <c r="K7" s="1027"/>
      <c r="L7" s="1026" t="s">
        <v>65</v>
      </c>
      <c r="M7" s="1027"/>
      <c r="N7" s="322"/>
    </row>
    <row r="8" spans="1:14" ht="18.899999999999999" customHeight="1">
      <c r="A8" s="379"/>
      <c r="B8" s="313"/>
      <c r="C8" s="327"/>
      <c r="D8" s="313"/>
      <c r="E8" s="327"/>
      <c r="F8" s="313"/>
      <c r="G8" s="327"/>
      <c r="H8" s="313"/>
      <c r="I8" s="327"/>
      <c r="J8" s="313"/>
      <c r="K8" s="327"/>
      <c r="L8" s="313"/>
      <c r="M8" s="327"/>
      <c r="N8" s="322"/>
    </row>
    <row r="9" spans="1:14" ht="18.899999999999999" customHeight="1">
      <c r="A9" s="379" t="str">
        <f>'Page 72'!$A$9</f>
        <v>Cantons</v>
      </c>
      <c r="B9" s="1022" t="str">
        <f>'Page 72'!$B$9:$M$9</f>
        <v>Inheritance tax</v>
      </c>
      <c r="C9" s="1023"/>
      <c r="D9" s="1023"/>
      <c r="E9" s="1023"/>
      <c r="F9" s="1023"/>
      <c r="G9" s="1023"/>
      <c r="H9" s="1023"/>
      <c r="I9" s="1023"/>
      <c r="J9" s="1023"/>
      <c r="K9" s="1023"/>
      <c r="L9" s="1023"/>
      <c r="M9" s="1024"/>
      <c r="N9" s="413"/>
    </row>
    <row r="10" spans="1:14" ht="18.899999999999999" customHeight="1">
      <c r="A10" s="314"/>
      <c r="B10" s="324" t="s">
        <v>4</v>
      </c>
      <c r="C10" s="328" t="s">
        <v>1</v>
      </c>
      <c r="D10" s="324" t="s">
        <v>4</v>
      </c>
      <c r="E10" s="328" t="s">
        <v>1</v>
      </c>
      <c r="F10" s="324" t="s">
        <v>4</v>
      </c>
      <c r="G10" s="328" t="s">
        <v>1</v>
      </c>
      <c r="H10" s="324" t="s">
        <v>4</v>
      </c>
      <c r="I10" s="330" t="s">
        <v>1</v>
      </c>
      <c r="J10" s="324" t="s">
        <v>4</v>
      </c>
      <c r="K10" s="328" t="s">
        <v>1</v>
      </c>
      <c r="L10" s="324" t="s">
        <v>4</v>
      </c>
      <c r="M10" s="328" t="s">
        <v>1</v>
      </c>
      <c r="N10" s="368"/>
    </row>
    <row r="11" spans="1:14" ht="24.9" customHeight="1">
      <c r="A11" s="371" t="str">
        <f>'Page 72'!A11</f>
        <v>Zurich</v>
      </c>
      <c r="B11" s="355">
        <v>300</v>
      </c>
      <c r="C11" s="356">
        <v>1.5</v>
      </c>
      <c r="D11" s="355">
        <v>2250</v>
      </c>
      <c r="E11" s="356">
        <v>4.5</v>
      </c>
      <c r="F11" s="355">
        <v>6750</v>
      </c>
      <c r="G11" s="356">
        <v>6.75</v>
      </c>
      <c r="H11" s="355">
        <v>67500</v>
      </c>
      <c r="I11" s="356">
        <v>13.5</v>
      </c>
      <c r="J11" s="355">
        <v>161850</v>
      </c>
      <c r="K11" s="356">
        <v>16.184999999999999</v>
      </c>
      <c r="L11" s="355">
        <v>897300</v>
      </c>
      <c r="M11" s="356">
        <v>17.946000000000002</v>
      </c>
      <c r="N11" s="369"/>
    </row>
    <row r="12" spans="1:14" ht="24.9" customHeight="1">
      <c r="A12" s="371" t="str">
        <f>'Page 72'!A12</f>
        <v>Berne</v>
      </c>
      <c r="B12" s="355">
        <v>480</v>
      </c>
      <c r="C12" s="356">
        <v>2.4</v>
      </c>
      <c r="D12" s="355">
        <v>2280</v>
      </c>
      <c r="E12" s="356">
        <v>4.5599999999999996</v>
      </c>
      <c r="F12" s="355">
        <v>5280</v>
      </c>
      <c r="G12" s="356">
        <v>5.28</v>
      </c>
      <c r="H12" s="355">
        <v>41970</v>
      </c>
      <c r="I12" s="356">
        <v>8.3940000000000001</v>
      </c>
      <c r="J12" s="355">
        <v>113361</v>
      </c>
      <c r="K12" s="356">
        <v>11.3361</v>
      </c>
      <c r="L12" s="355">
        <v>713361</v>
      </c>
      <c r="M12" s="356">
        <v>14.26722</v>
      </c>
      <c r="N12" s="369"/>
    </row>
    <row r="13" spans="1:14" ht="24.9" customHeight="1">
      <c r="A13" s="371" t="str">
        <f>'Page 72'!A13</f>
        <v>Lucerne</v>
      </c>
      <c r="B13" s="355">
        <v>1320</v>
      </c>
      <c r="C13" s="356">
        <v>6.6</v>
      </c>
      <c r="D13" s="355">
        <v>4200</v>
      </c>
      <c r="E13" s="356">
        <v>8.4</v>
      </c>
      <c r="F13" s="355">
        <v>9000</v>
      </c>
      <c r="G13" s="356">
        <v>9</v>
      </c>
      <c r="H13" s="355">
        <v>57000</v>
      </c>
      <c r="I13" s="356">
        <v>11.4</v>
      </c>
      <c r="J13" s="355">
        <v>120000</v>
      </c>
      <c r="K13" s="356">
        <v>12</v>
      </c>
      <c r="L13" s="355">
        <v>600000</v>
      </c>
      <c r="M13" s="356">
        <v>12</v>
      </c>
      <c r="N13" s="369"/>
    </row>
    <row r="14" spans="1:14" ht="24.9" customHeight="1">
      <c r="A14" s="371" t="str">
        <f>'Page 72'!A14</f>
        <v>Altdorf</v>
      </c>
      <c r="B14" s="355">
        <v>1600</v>
      </c>
      <c r="C14" s="356">
        <v>8</v>
      </c>
      <c r="D14" s="355">
        <v>4000</v>
      </c>
      <c r="E14" s="356">
        <v>8</v>
      </c>
      <c r="F14" s="355">
        <v>8000</v>
      </c>
      <c r="G14" s="356">
        <v>8</v>
      </c>
      <c r="H14" s="355">
        <v>40000</v>
      </c>
      <c r="I14" s="356">
        <v>8</v>
      </c>
      <c r="J14" s="355">
        <v>80000</v>
      </c>
      <c r="K14" s="356">
        <v>8</v>
      </c>
      <c r="L14" s="355">
        <v>400000</v>
      </c>
      <c r="M14" s="356">
        <v>8</v>
      </c>
      <c r="N14" s="369"/>
    </row>
    <row r="15" spans="1:14" ht="24.9" customHeight="1">
      <c r="A15" s="371" t="str">
        <f>'Page 72'!A15</f>
        <v>Schwyz</v>
      </c>
      <c r="B15" s="355">
        <v>0</v>
      </c>
      <c r="C15" s="356">
        <v>0</v>
      </c>
      <c r="D15" s="355">
        <v>0</v>
      </c>
      <c r="E15" s="356">
        <v>0</v>
      </c>
      <c r="F15" s="355">
        <v>0</v>
      </c>
      <c r="G15" s="356">
        <v>0</v>
      </c>
      <c r="H15" s="355">
        <v>0</v>
      </c>
      <c r="I15" s="356">
        <v>0</v>
      </c>
      <c r="J15" s="355">
        <v>0</v>
      </c>
      <c r="K15" s="356">
        <v>0</v>
      </c>
      <c r="L15" s="355">
        <v>0</v>
      </c>
      <c r="M15" s="356">
        <v>0</v>
      </c>
      <c r="N15" s="369"/>
    </row>
    <row r="16" spans="1:14" ht="24.9" customHeight="1">
      <c r="A16" s="371" t="str">
        <f>'Page 72'!A16</f>
        <v>Sarnen</v>
      </c>
      <c r="B16" s="355">
        <v>0</v>
      </c>
      <c r="C16" s="356">
        <v>0</v>
      </c>
      <c r="D16" s="355">
        <v>0</v>
      </c>
      <c r="E16" s="356">
        <v>0</v>
      </c>
      <c r="F16" s="355">
        <v>0</v>
      </c>
      <c r="G16" s="356">
        <v>0</v>
      </c>
      <c r="H16" s="355">
        <v>0</v>
      </c>
      <c r="I16" s="356">
        <v>0</v>
      </c>
      <c r="J16" s="355">
        <v>0</v>
      </c>
      <c r="K16" s="356">
        <v>0</v>
      </c>
      <c r="L16" s="355">
        <v>0</v>
      </c>
      <c r="M16" s="356">
        <v>0</v>
      </c>
      <c r="N16" s="369"/>
    </row>
    <row r="17" spans="1:14" ht="24.9" customHeight="1">
      <c r="A17" s="371" t="str">
        <f>'Page 72'!A17</f>
        <v>Stans</v>
      </c>
      <c r="B17" s="355">
        <v>0</v>
      </c>
      <c r="C17" s="356">
        <v>0</v>
      </c>
      <c r="D17" s="355">
        <v>1500</v>
      </c>
      <c r="E17" s="356">
        <v>3</v>
      </c>
      <c r="F17" s="355">
        <v>4000</v>
      </c>
      <c r="G17" s="356">
        <v>4</v>
      </c>
      <c r="H17" s="355">
        <v>24000</v>
      </c>
      <c r="I17" s="356">
        <v>4.8</v>
      </c>
      <c r="J17" s="355">
        <v>49000</v>
      </c>
      <c r="K17" s="356">
        <v>4.9000000000000004</v>
      </c>
      <c r="L17" s="355">
        <v>249000</v>
      </c>
      <c r="M17" s="356">
        <v>4.9800000000000004</v>
      </c>
      <c r="N17" s="369"/>
    </row>
    <row r="18" spans="1:14" ht="24.9" customHeight="1">
      <c r="A18" s="371" t="str">
        <f>'Page 72'!A18</f>
        <v>Glarus</v>
      </c>
      <c r="B18" s="355">
        <v>459.99999999999994</v>
      </c>
      <c r="C18" s="356">
        <v>2.2999999999999998</v>
      </c>
      <c r="D18" s="355">
        <v>1839.9999999999998</v>
      </c>
      <c r="E18" s="356">
        <v>3.6799999999999997</v>
      </c>
      <c r="F18" s="355">
        <v>4140</v>
      </c>
      <c r="G18" s="356">
        <v>4.1399999999999997</v>
      </c>
      <c r="H18" s="355">
        <v>45080</v>
      </c>
      <c r="I18" s="356">
        <v>9.016</v>
      </c>
      <c r="J18" s="355">
        <v>91080</v>
      </c>
      <c r="K18" s="356">
        <v>9.1080000000000005</v>
      </c>
      <c r="L18" s="355">
        <v>573850</v>
      </c>
      <c r="M18" s="356">
        <v>11.477</v>
      </c>
      <c r="N18" s="369"/>
    </row>
    <row r="19" spans="1:14" ht="24.9" customHeight="1">
      <c r="A19" s="371" t="str">
        <f>'Page 72'!A19</f>
        <v>Zug</v>
      </c>
      <c r="B19" s="355">
        <v>800</v>
      </c>
      <c r="C19" s="356">
        <v>4</v>
      </c>
      <c r="D19" s="355">
        <v>2040</v>
      </c>
      <c r="E19" s="356">
        <v>4.08</v>
      </c>
      <c r="F19" s="355">
        <v>4320</v>
      </c>
      <c r="G19" s="356">
        <v>4.32</v>
      </c>
      <c r="H19" s="355">
        <v>28360</v>
      </c>
      <c r="I19" s="356">
        <v>5.6719999999999997</v>
      </c>
      <c r="J19" s="355">
        <v>67360</v>
      </c>
      <c r="K19" s="356">
        <v>6.7359999999999998</v>
      </c>
      <c r="L19" s="355">
        <v>387360</v>
      </c>
      <c r="M19" s="356">
        <v>7.7472000000000003</v>
      </c>
      <c r="N19" s="369"/>
    </row>
    <row r="20" spans="1:14" ht="24.9" customHeight="1">
      <c r="A20" s="371" t="str">
        <f>'Page 72'!A20</f>
        <v>Fribourg</v>
      </c>
      <c r="B20" s="355">
        <v>787.5</v>
      </c>
      <c r="C20" s="356">
        <v>3.9375</v>
      </c>
      <c r="D20" s="355">
        <v>2362.5</v>
      </c>
      <c r="E20" s="356">
        <v>4.7249999999999996</v>
      </c>
      <c r="F20" s="355">
        <v>4987.5</v>
      </c>
      <c r="G20" s="356">
        <v>4.9874999999999998</v>
      </c>
      <c r="H20" s="355">
        <v>25987.5</v>
      </c>
      <c r="I20" s="356">
        <v>5.1974999999999998</v>
      </c>
      <c r="J20" s="355">
        <v>52237.5</v>
      </c>
      <c r="K20" s="356">
        <v>5.2237499999999999</v>
      </c>
      <c r="L20" s="355">
        <v>262237.5</v>
      </c>
      <c r="M20" s="356">
        <v>5.2447499999999998</v>
      </c>
      <c r="N20" s="369"/>
    </row>
    <row r="21" spans="1:14" ht="24.9" customHeight="1">
      <c r="A21" s="371" t="s">
        <v>176</v>
      </c>
      <c r="B21" s="355">
        <v>800</v>
      </c>
      <c r="C21" s="356">
        <v>4</v>
      </c>
      <c r="D21" s="355">
        <v>3308.1000000000004</v>
      </c>
      <c r="E21" s="356">
        <v>6.616200000000001</v>
      </c>
      <c r="F21" s="355">
        <v>8898.2999999999993</v>
      </c>
      <c r="G21" s="356">
        <v>8.898299999999999</v>
      </c>
      <c r="H21" s="355">
        <v>50000.05</v>
      </c>
      <c r="I21" s="356">
        <v>10.000010000000001</v>
      </c>
      <c r="J21" s="355">
        <v>100000.05000000002</v>
      </c>
      <c r="K21" s="356">
        <v>10.000005000000002</v>
      </c>
      <c r="L21" s="355">
        <v>500000.05</v>
      </c>
      <c r="M21" s="356">
        <v>10.000000999999999</v>
      </c>
      <c r="N21" s="369"/>
    </row>
    <row r="22" spans="1:14" ht="24.9" customHeight="1">
      <c r="A22" s="371" t="str">
        <f>'Page 72'!A22</f>
        <v>Basel-City</v>
      </c>
      <c r="B22" s="355">
        <v>1350</v>
      </c>
      <c r="C22" s="356">
        <v>6.75</v>
      </c>
      <c r="D22" s="355">
        <v>3750</v>
      </c>
      <c r="E22" s="356">
        <v>7.5</v>
      </c>
      <c r="F22" s="355">
        <v>7350</v>
      </c>
      <c r="G22" s="356">
        <v>7.35</v>
      </c>
      <c r="H22" s="355">
        <v>52500</v>
      </c>
      <c r="I22" s="356">
        <v>10.5</v>
      </c>
      <c r="J22" s="355">
        <v>104790</v>
      </c>
      <c r="K22" s="356">
        <v>10.478999999999999</v>
      </c>
      <c r="L22" s="355">
        <v>750000</v>
      </c>
      <c r="M22" s="356">
        <v>15</v>
      </c>
      <c r="N22" s="369"/>
    </row>
    <row r="23" spans="1:14" ht="24.9" customHeight="1">
      <c r="A23" s="371" t="str">
        <f>'Page 72'!A23</f>
        <v>Basel-Country</v>
      </c>
      <c r="B23" s="355">
        <v>0</v>
      </c>
      <c r="C23" s="356">
        <v>0</v>
      </c>
      <c r="D23" s="355">
        <v>3000</v>
      </c>
      <c r="E23" s="356">
        <v>6</v>
      </c>
      <c r="F23" s="355">
        <v>10500</v>
      </c>
      <c r="G23" s="356">
        <v>10.5</v>
      </c>
      <c r="H23" s="355">
        <v>70500</v>
      </c>
      <c r="I23" s="356">
        <v>14.1</v>
      </c>
      <c r="J23" s="355">
        <v>145500</v>
      </c>
      <c r="K23" s="356">
        <v>14.55</v>
      </c>
      <c r="L23" s="355">
        <v>745500</v>
      </c>
      <c r="M23" s="356">
        <v>14.91</v>
      </c>
      <c r="N23" s="369"/>
    </row>
    <row r="24" spans="1:14" ht="24.9" customHeight="1">
      <c r="A24" s="371" t="str">
        <f>'Page 72'!A24</f>
        <v>Schaffhausen</v>
      </c>
      <c r="B24" s="355">
        <v>400</v>
      </c>
      <c r="C24" s="356">
        <v>2</v>
      </c>
      <c r="D24" s="355">
        <v>2600</v>
      </c>
      <c r="E24" s="356">
        <v>5.2</v>
      </c>
      <c r="F24" s="355">
        <v>7800</v>
      </c>
      <c r="G24" s="356">
        <v>7.8</v>
      </c>
      <c r="H24" s="355">
        <v>70600</v>
      </c>
      <c r="I24" s="356">
        <v>14.12</v>
      </c>
      <c r="J24" s="355">
        <v>158400</v>
      </c>
      <c r="K24" s="356">
        <v>15.84</v>
      </c>
      <c r="L24" s="355">
        <v>798400</v>
      </c>
      <c r="M24" s="356">
        <v>15.968</v>
      </c>
      <c r="N24" s="369"/>
    </row>
    <row r="25" spans="1:14" ht="24.9" customHeight="1">
      <c r="A25" s="371" t="str">
        <f>'Page 72'!A25</f>
        <v>Appenzell A.Rh.</v>
      </c>
      <c r="B25" s="355">
        <v>3300</v>
      </c>
      <c r="C25" s="356">
        <v>16.5</v>
      </c>
      <c r="D25" s="355">
        <v>9900</v>
      </c>
      <c r="E25" s="356">
        <v>19.8</v>
      </c>
      <c r="F25" s="355">
        <v>20900</v>
      </c>
      <c r="G25" s="356">
        <v>20.9</v>
      </c>
      <c r="H25" s="355">
        <v>108900</v>
      </c>
      <c r="I25" s="356">
        <v>21.78</v>
      </c>
      <c r="J25" s="355">
        <v>218900</v>
      </c>
      <c r="K25" s="356">
        <v>21.89</v>
      </c>
      <c r="L25" s="355">
        <v>1098900</v>
      </c>
      <c r="M25" s="356">
        <v>21.978000000000002</v>
      </c>
      <c r="N25" s="369"/>
    </row>
    <row r="26" spans="1:14" ht="24.9" customHeight="1">
      <c r="A26" s="371" t="str">
        <f>'Page 72'!A26</f>
        <v>Appenzell I.Rh.</v>
      </c>
      <c r="B26" s="355">
        <v>900</v>
      </c>
      <c r="C26" s="356">
        <v>4.5</v>
      </c>
      <c r="D26" s="355">
        <v>2700</v>
      </c>
      <c r="E26" s="356">
        <v>5.4</v>
      </c>
      <c r="F26" s="355">
        <v>5700</v>
      </c>
      <c r="G26" s="356">
        <v>5.7</v>
      </c>
      <c r="H26" s="355">
        <v>29700</v>
      </c>
      <c r="I26" s="356">
        <v>5.94</v>
      </c>
      <c r="J26" s="355">
        <v>59700</v>
      </c>
      <c r="K26" s="356">
        <v>5.97</v>
      </c>
      <c r="L26" s="355">
        <v>299700</v>
      </c>
      <c r="M26" s="356">
        <v>5.9939999999999998</v>
      </c>
      <c r="N26" s="369"/>
    </row>
    <row r="27" spans="1:14" ht="24.9" customHeight="1">
      <c r="A27" s="371" t="str">
        <f>'Page 72'!A27</f>
        <v>St. Gall</v>
      </c>
      <c r="B27" s="355">
        <v>2000</v>
      </c>
      <c r="C27" s="356">
        <v>10</v>
      </c>
      <c r="D27" s="355">
        <v>8000</v>
      </c>
      <c r="E27" s="356">
        <v>16</v>
      </c>
      <c r="F27" s="355">
        <v>18000</v>
      </c>
      <c r="G27" s="356">
        <v>18</v>
      </c>
      <c r="H27" s="355">
        <v>98000</v>
      </c>
      <c r="I27" s="356">
        <v>19.600000000000001</v>
      </c>
      <c r="J27" s="355">
        <v>198000</v>
      </c>
      <c r="K27" s="356">
        <v>19.8</v>
      </c>
      <c r="L27" s="355">
        <v>998000</v>
      </c>
      <c r="M27" s="356">
        <v>19.96</v>
      </c>
      <c r="N27" s="369"/>
    </row>
    <row r="28" spans="1:14" ht="24.9" customHeight="1">
      <c r="A28" s="464" t="s">
        <v>169</v>
      </c>
      <c r="B28" s="355">
        <v>0</v>
      </c>
      <c r="C28" s="356">
        <v>0</v>
      </c>
      <c r="D28" s="355">
        <v>0</v>
      </c>
      <c r="E28" s="356">
        <v>0</v>
      </c>
      <c r="F28" s="355">
        <v>0</v>
      </c>
      <c r="G28" s="356">
        <v>0</v>
      </c>
      <c r="H28" s="355">
        <v>0</v>
      </c>
      <c r="I28" s="356">
        <v>0</v>
      </c>
      <c r="J28" s="355">
        <v>0</v>
      </c>
      <c r="K28" s="356">
        <v>0</v>
      </c>
      <c r="L28" s="355">
        <v>0</v>
      </c>
      <c r="M28" s="356">
        <v>0</v>
      </c>
      <c r="N28" s="369"/>
    </row>
    <row r="29" spans="1:14" ht="24.9" customHeight="1">
      <c r="A29" s="371" t="str">
        <f>'Page 72'!A29</f>
        <v>Aargau</v>
      </c>
      <c r="B29" s="355">
        <v>1200</v>
      </c>
      <c r="C29" s="356">
        <v>6</v>
      </c>
      <c r="D29" s="355">
        <v>3000</v>
      </c>
      <c r="E29" s="356">
        <v>6</v>
      </c>
      <c r="F29" s="355">
        <v>6000</v>
      </c>
      <c r="G29" s="356">
        <v>6</v>
      </c>
      <c r="H29" s="355">
        <v>73800</v>
      </c>
      <c r="I29" s="356">
        <v>14.76</v>
      </c>
      <c r="J29" s="355">
        <v>182000</v>
      </c>
      <c r="K29" s="356">
        <v>18.2</v>
      </c>
      <c r="L29" s="355">
        <v>1102000</v>
      </c>
      <c r="M29" s="356">
        <v>22.04</v>
      </c>
      <c r="N29" s="369"/>
    </row>
    <row r="30" spans="1:14" ht="24.9" customHeight="1">
      <c r="A30" s="371" t="str">
        <f>'Page 72'!A30</f>
        <v>Thurgau</v>
      </c>
      <c r="B30" s="355">
        <v>880</v>
      </c>
      <c r="C30" s="356">
        <v>4.4000000000000004</v>
      </c>
      <c r="D30" s="355">
        <v>2500</v>
      </c>
      <c r="E30" s="356">
        <v>5</v>
      </c>
      <c r="F30" s="355">
        <v>6000</v>
      </c>
      <c r="G30" s="356">
        <v>6</v>
      </c>
      <c r="H30" s="355">
        <v>70000</v>
      </c>
      <c r="I30" s="356">
        <v>14</v>
      </c>
      <c r="J30" s="355">
        <v>140000</v>
      </c>
      <c r="K30" s="356">
        <v>14</v>
      </c>
      <c r="L30" s="355">
        <v>700000</v>
      </c>
      <c r="M30" s="356">
        <v>14</v>
      </c>
      <c r="N30" s="369"/>
    </row>
    <row r="31" spans="1:14" ht="24.9" customHeight="1">
      <c r="A31" s="371" t="str">
        <f>'Page 72'!A31</f>
        <v>Tessin</v>
      </c>
      <c r="B31" s="355">
        <v>1275</v>
      </c>
      <c r="C31" s="356">
        <v>6.375</v>
      </c>
      <c r="D31" s="355">
        <v>3485</v>
      </c>
      <c r="E31" s="356">
        <v>6.97</v>
      </c>
      <c r="F31" s="355">
        <v>7947.5</v>
      </c>
      <c r="G31" s="356">
        <v>7.9474999999999998</v>
      </c>
      <c r="H31" s="355">
        <v>59917.5</v>
      </c>
      <c r="I31" s="356">
        <v>11.983499999999999</v>
      </c>
      <c r="J31" s="355">
        <v>145457.5</v>
      </c>
      <c r="K31" s="356">
        <v>14.54575</v>
      </c>
      <c r="L31" s="355">
        <v>775000</v>
      </c>
      <c r="M31" s="356">
        <v>15.5</v>
      </c>
      <c r="N31" s="369"/>
    </row>
    <row r="32" spans="1:14" ht="24.9" customHeight="1">
      <c r="A32" s="371" t="str">
        <f>'Page 72'!A32</f>
        <v>Vaud</v>
      </c>
      <c r="B32" s="355">
        <v>1188</v>
      </c>
      <c r="C32" s="356">
        <v>5.94</v>
      </c>
      <c r="D32" s="355">
        <v>3498.0000000000005</v>
      </c>
      <c r="E32" s="356">
        <v>6.9960000000000013</v>
      </c>
      <c r="F32" s="355">
        <v>8118</v>
      </c>
      <c r="G32" s="356">
        <v>8.1180000000000003</v>
      </c>
      <c r="H32" s="355">
        <v>62500</v>
      </c>
      <c r="I32" s="356">
        <v>12.5</v>
      </c>
      <c r="J32" s="355">
        <v>125000</v>
      </c>
      <c r="K32" s="356">
        <v>12.5</v>
      </c>
      <c r="L32" s="355">
        <v>625000</v>
      </c>
      <c r="M32" s="356">
        <v>12.5</v>
      </c>
      <c r="N32" s="369"/>
    </row>
    <row r="33" spans="1:14" ht="24.9" customHeight="1">
      <c r="A33" s="371" t="str">
        <f>'Page 72'!A33</f>
        <v>Valais</v>
      </c>
      <c r="B33" s="355">
        <v>2000</v>
      </c>
      <c r="C33" s="356">
        <v>10</v>
      </c>
      <c r="D33" s="355">
        <v>5000</v>
      </c>
      <c r="E33" s="356">
        <v>10</v>
      </c>
      <c r="F33" s="355">
        <v>10000</v>
      </c>
      <c r="G33" s="356">
        <v>10</v>
      </c>
      <c r="H33" s="355">
        <v>50000</v>
      </c>
      <c r="I33" s="356">
        <v>10</v>
      </c>
      <c r="J33" s="355">
        <v>100000</v>
      </c>
      <c r="K33" s="356">
        <v>10</v>
      </c>
      <c r="L33" s="355">
        <v>500000</v>
      </c>
      <c r="M33" s="356">
        <v>10</v>
      </c>
      <c r="N33" s="369"/>
    </row>
    <row r="34" spans="1:14" ht="24.9" customHeight="1">
      <c r="A34" s="371" t="str">
        <f>'Page 72'!A34</f>
        <v>Neuchâtel</v>
      </c>
      <c r="B34" s="355">
        <v>3000</v>
      </c>
      <c r="C34" s="356">
        <v>15</v>
      </c>
      <c r="D34" s="355">
        <v>7500</v>
      </c>
      <c r="E34" s="356">
        <v>15</v>
      </c>
      <c r="F34" s="355">
        <v>15000</v>
      </c>
      <c r="G34" s="356">
        <v>15</v>
      </c>
      <c r="H34" s="355">
        <v>75000</v>
      </c>
      <c r="I34" s="356">
        <v>15</v>
      </c>
      <c r="J34" s="355">
        <v>150000</v>
      </c>
      <c r="K34" s="356">
        <v>15</v>
      </c>
      <c r="L34" s="355">
        <v>750000</v>
      </c>
      <c r="M34" s="356">
        <v>15</v>
      </c>
      <c r="N34" s="369"/>
    </row>
    <row r="35" spans="1:14" ht="24.9" customHeight="1">
      <c r="A35" s="371" t="str">
        <f>'Page 72'!A35</f>
        <v>Geneva</v>
      </c>
      <c r="B35" s="355">
        <v>3339</v>
      </c>
      <c r="C35" s="356">
        <v>16.695</v>
      </c>
      <c r="D35" s="355">
        <v>8694</v>
      </c>
      <c r="E35" s="356">
        <v>17.388000000000002</v>
      </c>
      <c r="F35" s="355">
        <v>17619</v>
      </c>
      <c r="G35" s="356">
        <v>17.619</v>
      </c>
      <c r="H35" s="355">
        <v>107919</v>
      </c>
      <c r="I35" s="356">
        <v>21.5838</v>
      </c>
      <c r="J35" s="355">
        <v>223419</v>
      </c>
      <c r="K35" s="356">
        <v>22.341899999999999</v>
      </c>
      <c r="L35" s="355">
        <v>1147419</v>
      </c>
      <c r="M35" s="356">
        <v>22.94838</v>
      </c>
      <c r="N35" s="369"/>
    </row>
    <row r="36" spans="1:14" ht="24.9" customHeight="1">
      <c r="A36" s="371" t="str">
        <f>'Page 72'!A36</f>
        <v>Jura</v>
      </c>
      <c r="B36" s="359">
        <v>1400.0000000000002</v>
      </c>
      <c r="C36" s="360">
        <v>7.0000000000000009</v>
      </c>
      <c r="D36" s="359">
        <v>5600.0000000000009</v>
      </c>
      <c r="E36" s="360">
        <v>11.200000000000001</v>
      </c>
      <c r="F36" s="359">
        <v>12600.000000000002</v>
      </c>
      <c r="G36" s="360">
        <v>12.600000000000001</v>
      </c>
      <c r="H36" s="359">
        <v>68600</v>
      </c>
      <c r="I36" s="360">
        <v>13.72</v>
      </c>
      <c r="J36" s="359">
        <v>138600</v>
      </c>
      <c r="K36" s="360">
        <v>13.86</v>
      </c>
      <c r="L36" s="359">
        <v>698600.00000000012</v>
      </c>
      <c r="M36" s="360">
        <v>13.972000000000003</v>
      </c>
      <c r="N36" s="369"/>
    </row>
    <row r="37" spans="1:14" ht="24.9" customHeight="1">
      <c r="A37" s="371"/>
      <c r="B37" s="334"/>
      <c r="C37" s="335"/>
      <c r="D37" s="334"/>
      <c r="E37" s="335"/>
      <c r="F37" s="334"/>
      <c r="G37" s="335"/>
      <c r="H37" s="334"/>
      <c r="I37" s="335"/>
      <c r="J37" s="334"/>
      <c r="K37" s="335"/>
      <c r="L37" s="334"/>
      <c r="M37" s="335"/>
      <c r="N37" s="370"/>
    </row>
    <row r="38" spans="1:14" ht="24.9" customHeight="1">
      <c r="A38" s="371" t="str">
        <f>'Page 72'!A38</f>
        <v>Municipalities</v>
      </c>
      <c r="B38" s="336"/>
      <c r="C38" s="335"/>
      <c r="D38" s="334"/>
      <c r="E38" s="335"/>
      <c r="F38" s="334"/>
      <c r="G38" s="335"/>
      <c r="H38" s="334"/>
      <c r="I38" s="335"/>
      <c r="J38" s="336"/>
      <c r="K38" s="335"/>
      <c r="L38" s="334"/>
      <c r="M38" s="335"/>
      <c r="N38" s="369"/>
    </row>
    <row r="39" spans="1:14" ht="24.9" customHeight="1">
      <c r="A39" s="370"/>
      <c r="B39" s="336"/>
      <c r="C39" s="335"/>
      <c r="D39" s="334"/>
      <c r="E39" s="335"/>
      <c r="F39" s="334"/>
      <c r="G39" s="335"/>
      <c r="H39" s="334"/>
      <c r="I39" s="335"/>
      <c r="J39" s="336"/>
      <c r="K39" s="335"/>
      <c r="L39" s="334"/>
      <c r="M39" s="335"/>
      <c r="N39" s="413"/>
    </row>
    <row r="40" spans="1:14" ht="24.9" customHeight="1">
      <c r="A40" s="371" t="str">
        <f>'Page 72'!A40</f>
        <v>Luzern (City)</v>
      </c>
      <c r="B40" s="361">
        <v>0</v>
      </c>
      <c r="C40" s="362">
        <v>0</v>
      </c>
      <c r="D40" s="361">
        <v>0</v>
      </c>
      <c r="E40" s="362">
        <v>0</v>
      </c>
      <c r="F40" s="361">
        <v>0</v>
      </c>
      <c r="G40" s="362">
        <v>0</v>
      </c>
      <c r="H40" s="361">
        <v>0</v>
      </c>
      <c r="I40" s="362">
        <v>0</v>
      </c>
      <c r="J40" s="361">
        <v>0</v>
      </c>
      <c r="K40" s="362">
        <v>0</v>
      </c>
      <c r="L40" s="361">
        <v>0</v>
      </c>
      <c r="M40" s="362">
        <v>0</v>
      </c>
      <c r="N40" s="369"/>
    </row>
    <row r="41" spans="1:14" ht="24.9" customHeight="1">
      <c r="A41" s="371" t="str">
        <f>'Page 72'!A41</f>
        <v>Freiburg (City)</v>
      </c>
      <c r="B41" s="357">
        <v>551.25</v>
      </c>
      <c r="C41" s="358">
        <v>2.7562500000000001</v>
      </c>
      <c r="D41" s="357">
        <v>1653.75</v>
      </c>
      <c r="E41" s="358">
        <v>3.3075000000000001</v>
      </c>
      <c r="F41" s="357">
        <v>3491.25</v>
      </c>
      <c r="G41" s="358">
        <v>3.49125</v>
      </c>
      <c r="H41" s="357">
        <v>18191.25</v>
      </c>
      <c r="I41" s="358">
        <v>3.6382500000000002</v>
      </c>
      <c r="J41" s="357">
        <v>36566.25</v>
      </c>
      <c r="K41" s="358">
        <v>3.656625</v>
      </c>
      <c r="L41" s="357">
        <v>183566.25</v>
      </c>
      <c r="M41" s="358">
        <v>3.6713249999999999</v>
      </c>
      <c r="N41" s="369"/>
    </row>
    <row r="42" spans="1:14" ht="24.9" customHeight="1">
      <c r="A42" s="371" t="str">
        <f>'Page 72'!A42</f>
        <v>Chur</v>
      </c>
      <c r="B42" s="357">
        <v>635</v>
      </c>
      <c r="C42" s="358">
        <v>3.1749999999999998</v>
      </c>
      <c r="D42" s="357">
        <v>2135</v>
      </c>
      <c r="E42" s="358">
        <v>4.2699999999999996</v>
      </c>
      <c r="F42" s="357">
        <v>4635</v>
      </c>
      <c r="G42" s="358">
        <v>4.6349999999999998</v>
      </c>
      <c r="H42" s="357">
        <v>24635</v>
      </c>
      <c r="I42" s="358">
        <v>4.9269999999999996</v>
      </c>
      <c r="J42" s="357">
        <v>49635</v>
      </c>
      <c r="K42" s="358">
        <v>4.9634999999999998</v>
      </c>
      <c r="L42" s="357">
        <v>249635</v>
      </c>
      <c r="M42" s="358">
        <v>4.9927000000000001</v>
      </c>
      <c r="N42" s="369"/>
    </row>
    <row r="43" spans="1:14" ht="24.9" customHeight="1">
      <c r="A43" s="465" t="s">
        <v>175</v>
      </c>
      <c r="B43" s="422">
        <v>1188</v>
      </c>
      <c r="C43" s="423">
        <v>5.94</v>
      </c>
      <c r="D43" s="422">
        <v>3498.0000000000005</v>
      </c>
      <c r="E43" s="423">
        <v>6.9960000000000013</v>
      </c>
      <c r="F43" s="422">
        <v>8118</v>
      </c>
      <c r="G43" s="423">
        <v>8.1180000000000003</v>
      </c>
      <c r="H43" s="422">
        <v>62500</v>
      </c>
      <c r="I43" s="423">
        <v>12.5</v>
      </c>
      <c r="J43" s="422">
        <v>125000</v>
      </c>
      <c r="K43" s="423">
        <v>12.5</v>
      </c>
      <c r="L43" s="422">
        <v>625000</v>
      </c>
      <c r="M43" s="423">
        <v>12.5</v>
      </c>
      <c r="N43" s="416"/>
    </row>
    <row r="44" spans="1:14" ht="18.899999999999999" customHeight="1">
      <c r="B44" s="317"/>
      <c r="D44" s="318"/>
      <c r="G44" s="329"/>
      <c r="H44" s="320"/>
      <c r="J44" s="317"/>
      <c r="L44" s="317"/>
    </row>
    <row r="45" spans="1:14" ht="18.899999999999999" customHeight="1">
      <c r="B45" s="315"/>
      <c r="C45" s="329"/>
      <c r="D45" s="318"/>
      <c r="G45" s="329"/>
      <c r="H45" s="320"/>
      <c r="J45" s="317"/>
      <c r="L45" s="317"/>
    </row>
    <row r="46" spans="1:14" ht="18.899999999999999" customHeight="1">
      <c r="A46" s="1037" t="str">
        <f>'Page 72'!$A$46:$N$46</f>
        <v xml:space="preserve">1) Cantons that collect estate tax </v>
      </c>
      <c r="B46" s="1037"/>
      <c r="C46" s="1037"/>
      <c r="D46" s="1037"/>
      <c r="E46" s="1037"/>
      <c r="F46" s="1037"/>
      <c r="G46" s="1037"/>
      <c r="H46" s="1037"/>
      <c r="I46" s="1037"/>
      <c r="J46" s="1037"/>
      <c r="K46" s="1037"/>
      <c r="L46" s="1037"/>
      <c r="M46" s="1037"/>
      <c r="N46" s="1037"/>
    </row>
    <row r="47" spans="1:14" ht="18.899999999999999" customHeight="1">
      <c r="A47" s="1037" t="str">
        <f>'Page 72'!$A$46:$N$47</f>
        <v>2) Municipalities may collect a maximum surcharge of 100 % of the amount of cantonal tax.</v>
      </c>
      <c r="B47" s="1037"/>
      <c r="C47" s="1037"/>
      <c r="D47" s="1037"/>
      <c r="E47" s="1037"/>
      <c r="F47" s="1037"/>
      <c r="G47" s="1037"/>
      <c r="H47" s="1037"/>
      <c r="I47" s="1037"/>
      <c r="J47" s="1037"/>
      <c r="K47" s="1037"/>
      <c r="L47" s="1037"/>
      <c r="M47" s="1037"/>
      <c r="N47" s="1037"/>
    </row>
    <row r="48" spans="1:14" ht="39.75" customHeight="1">
      <c r="A48" s="311"/>
      <c r="B48" s="321"/>
      <c r="C48" s="329"/>
      <c r="D48" s="318"/>
      <c r="G48" s="329"/>
      <c r="H48" s="320"/>
      <c r="J48" s="317"/>
      <c r="K48" s="317"/>
      <c r="L48" s="326"/>
      <c r="M48" s="317"/>
      <c r="N48" s="326"/>
    </row>
    <row r="49" spans="1:14" ht="18.899999999999999" customHeight="1">
      <c r="A49" s="1021"/>
      <c r="B49" s="1021"/>
      <c r="C49" s="1021"/>
      <c r="D49" s="1021"/>
      <c r="E49" s="1021"/>
      <c r="F49" s="1021"/>
      <c r="G49" s="1021"/>
      <c r="H49" s="1021"/>
      <c r="I49" s="1021"/>
      <c r="J49" s="1021"/>
      <c r="K49" s="1021"/>
      <c r="L49" s="1021"/>
      <c r="M49" s="1021"/>
      <c r="N49" s="1021"/>
    </row>
    <row r="50" spans="1:14" ht="42" customHeight="1">
      <c r="A50" s="1019"/>
      <c r="B50" s="1019"/>
      <c r="C50" s="1019"/>
      <c r="D50" s="1019"/>
      <c r="E50" s="1019"/>
      <c r="F50" s="1019"/>
      <c r="G50" s="1019"/>
      <c r="H50" s="1019"/>
      <c r="I50" s="1019"/>
      <c r="J50" s="1019"/>
      <c r="K50" s="1019"/>
      <c r="L50" s="1019"/>
      <c r="M50" s="1019"/>
      <c r="N50" s="1019"/>
    </row>
    <row r="51" spans="1:14" ht="18.899999999999999" customHeight="1">
      <c r="B51" s="317"/>
      <c r="D51" s="317"/>
      <c r="F51" s="317"/>
      <c r="H51" s="317"/>
      <c r="J51" s="317"/>
      <c r="L51" s="317"/>
    </row>
    <row r="52" spans="1:14" ht="18.899999999999999" customHeight="1">
      <c r="B52" s="317"/>
      <c r="D52" s="317"/>
      <c r="F52" s="317"/>
      <c r="H52" s="317"/>
      <c r="J52" s="317"/>
      <c r="L52" s="317"/>
    </row>
    <row r="53" spans="1:14" ht="18.899999999999999" customHeight="1">
      <c r="B53" s="317"/>
      <c r="D53" s="317"/>
      <c r="F53" s="317"/>
      <c r="H53" s="317"/>
      <c r="J53" s="317"/>
      <c r="L53" s="317"/>
    </row>
    <row r="54" spans="1:14" ht="18.899999999999999" customHeight="1">
      <c r="B54" s="317"/>
      <c r="D54" s="317"/>
      <c r="F54" s="317"/>
      <c r="H54" s="317"/>
      <c r="J54" s="317"/>
      <c r="L54" s="317"/>
    </row>
    <row r="55" spans="1:14" ht="18.899999999999999" customHeight="1">
      <c r="B55" s="317"/>
      <c r="D55" s="317"/>
      <c r="F55" s="317"/>
      <c r="H55" s="317"/>
      <c r="J55" s="317"/>
      <c r="L55" s="317"/>
    </row>
    <row r="56" spans="1:14" ht="18.899999999999999" customHeight="1">
      <c r="B56" s="317"/>
      <c r="D56" s="317"/>
      <c r="F56" s="317"/>
      <c r="H56" s="317"/>
      <c r="J56" s="317"/>
      <c r="L56" s="317"/>
    </row>
    <row r="57" spans="1:14">
      <c r="B57" s="317"/>
      <c r="D57" s="317"/>
      <c r="F57" s="317"/>
      <c r="H57" s="317"/>
      <c r="J57" s="317"/>
      <c r="L57" s="317"/>
    </row>
    <row r="58" spans="1:14">
      <c r="B58" s="317"/>
      <c r="D58" s="317"/>
      <c r="F58" s="317"/>
      <c r="H58" s="317"/>
      <c r="J58" s="317"/>
      <c r="L58" s="317"/>
    </row>
    <row r="59" spans="1:14">
      <c r="B59" s="317"/>
      <c r="D59" s="317"/>
      <c r="F59" s="317"/>
      <c r="H59" s="317"/>
      <c r="J59" s="317"/>
      <c r="L59" s="317"/>
    </row>
    <row r="60" spans="1:14">
      <c r="B60" s="317"/>
      <c r="D60" s="317"/>
      <c r="F60" s="317"/>
      <c r="H60" s="317"/>
      <c r="J60" s="317"/>
      <c r="L60" s="317"/>
    </row>
    <row r="61" spans="1:14">
      <c r="B61" s="317"/>
      <c r="D61" s="317"/>
      <c r="F61" s="317"/>
      <c r="H61" s="317"/>
      <c r="J61" s="317"/>
      <c r="L61" s="317"/>
    </row>
    <row r="62" spans="1:14">
      <c r="B62" s="317"/>
      <c r="D62" s="317"/>
      <c r="F62" s="317"/>
      <c r="H62" s="317"/>
      <c r="J62" s="317"/>
      <c r="L62" s="317"/>
    </row>
    <row r="63" spans="1:14">
      <c r="B63" s="317"/>
      <c r="D63" s="317"/>
      <c r="F63" s="317"/>
      <c r="H63" s="317"/>
      <c r="J63" s="317"/>
      <c r="L63" s="317"/>
    </row>
    <row r="64" spans="1:14">
      <c r="B64" s="317"/>
      <c r="D64" s="317"/>
      <c r="F64" s="317"/>
      <c r="H64" s="317"/>
      <c r="J64" s="317"/>
      <c r="L64" s="317"/>
    </row>
    <row r="65" spans="2:12">
      <c r="B65" s="317"/>
      <c r="D65" s="317"/>
      <c r="F65" s="317"/>
      <c r="H65" s="317"/>
      <c r="J65" s="317"/>
      <c r="L65" s="317"/>
    </row>
    <row r="66" spans="2:12">
      <c r="B66" s="317"/>
      <c r="D66" s="317"/>
      <c r="F66" s="317"/>
      <c r="H66" s="317"/>
      <c r="J66" s="317"/>
      <c r="L66" s="317"/>
    </row>
    <row r="67" spans="2:12">
      <c r="B67" s="317"/>
      <c r="D67" s="317"/>
      <c r="F67" s="317"/>
      <c r="H67" s="317"/>
      <c r="J67" s="317"/>
      <c r="L67" s="317"/>
    </row>
    <row r="68" spans="2:12">
      <c r="B68" s="317"/>
      <c r="D68" s="317"/>
      <c r="F68" s="317"/>
      <c r="H68" s="317"/>
      <c r="J68" s="317"/>
      <c r="L68" s="317"/>
    </row>
    <row r="69" spans="2:12">
      <c r="B69" s="317"/>
      <c r="D69" s="317"/>
      <c r="F69" s="317"/>
      <c r="H69" s="317"/>
      <c r="J69" s="317"/>
      <c r="L69" s="317"/>
    </row>
    <row r="70" spans="2:12">
      <c r="B70" s="317"/>
      <c r="D70" s="317"/>
      <c r="F70" s="317"/>
      <c r="H70" s="317"/>
      <c r="J70" s="317"/>
      <c r="L70" s="317"/>
    </row>
    <row r="71" spans="2:12">
      <c r="B71" s="317"/>
      <c r="D71" s="317"/>
      <c r="F71" s="317"/>
      <c r="H71" s="317"/>
      <c r="J71" s="317"/>
      <c r="L71" s="317"/>
    </row>
    <row r="72" spans="2:12">
      <c r="B72" s="317"/>
      <c r="D72" s="317"/>
      <c r="F72" s="317"/>
      <c r="H72" s="317"/>
      <c r="J72" s="317"/>
      <c r="L72" s="317"/>
    </row>
    <row r="73" spans="2:12">
      <c r="B73" s="317"/>
      <c r="D73" s="317"/>
      <c r="F73" s="317"/>
      <c r="H73" s="317"/>
      <c r="J73" s="317"/>
      <c r="L73" s="317"/>
    </row>
    <row r="74" spans="2:12">
      <c r="B74" s="317"/>
      <c r="D74" s="317"/>
      <c r="F74" s="317"/>
      <c r="H74" s="317"/>
      <c r="J74" s="317"/>
      <c r="L74" s="317"/>
    </row>
    <row r="75" spans="2:12">
      <c r="B75" s="317"/>
      <c r="D75" s="317"/>
      <c r="F75" s="317"/>
      <c r="H75" s="317"/>
      <c r="J75" s="317"/>
      <c r="L75" s="317"/>
    </row>
    <row r="76" spans="2:12">
      <c r="B76" s="317"/>
      <c r="D76" s="317"/>
      <c r="F76" s="317"/>
      <c r="H76" s="317"/>
      <c r="J76" s="317"/>
      <c r="L76" s="317"/>
    </row>
    <row r="77" spans="2:12">
      <c r="B77" s="317"/>
      <c r="D77" s="317"/>
      <c r="F77" s="317"/>
      <c r="H77" s="317"/>
      <c r="J77" s="317"/>
      <c r="L77" s="317"/>
    </row>
    <row r="78" spans="2:12">
      <c r="B78" s="317"/>
      <c r="D78" s="317"/>
      <c r="F78" s="317"/>
      <c r="H78" s="317"/>
      <c r="J78" s="317"/>
      <c r="L78" s="317"/>
    </row>
    <row r="79" spans="2:12">
      <c r="B79" s="317"/>
      <c r="D79" s="317"/>
      <c r="F79" s="317"/>
      <c r="H79" s="317"/>
      <c r="J79" s="317"/>
      <c r="L79" s="317"/>
    </row>
    <row r="80" spans="2:12">
      <c r="B80" s="317"/>
      <c r="D80" s="317"/>
      <c r="F80" s="317"/>
      <c r="H80" s="317"/>
      <c r="J80" s="317"/>
      <c r="L80" s="317"/>
    </row>
    <row r="81" spans="2:12">
      <c r="B81" s="317"/>
      <c r="D81" s="317"/>
      <c r="F81" s="317"/>
      <c r="H81" s="317"/>
      <c r="J81" s="317"/>
      <c r="L81" s="317"/>
    </row>
    <row r="82" spans="2:12">
      <c r="B82" s="317"/>
      <c r="D82" s="317"/>
      <c r="F82" s="317"/>
      <c r="H82" s="317"/>
      <c r="J82" s="317"/>
      <c r="L82" s="317"/>
    </row>
    <row r="83" spans="2:12">
      <c r="B83" s="317"/>
      <c r="D83" s="317"/>
      <c r="F83" s="317"/>
      <c r="H83" s="317"/>
      <c r="J83" s="317"/>
      <c r="L83" s="317"/>
    </row>
    <row r="84" spans="2:12">
      <c r="B84" s="317"/>
      <c r="D84" s="317"/>
      <c r="F84" s="317"/>
      <c r="H84" s="317"/>
      <c r="J84" s="317"/>
      <c r="L84" s="317"/>
    </row>
    <row r="85" spans="2:12">
      <c r="B85" s="317"/>
      <c r="D85" s="317"/>
      <c r="F85" s="317"/>
      <c r="H85" s="317"/>
      <c r="J85" s="317"/>
      <c r="L85" s="317"/>
    </row>
    <row r="86" spans="2:12">
      <c r="B86" s="317"/>
      <c r="D86" s="317"/>
      <c r="F86" s="317"/>
      <c r="H86" s="317"/>
      <c r="J86" s="317"/>
      <c r="L86" s="317"/>
    </row>
    <row r="87" spans="2:12">
      <c r="B87" s="317"/>
      <c r="D87" s="317"/>
      <c r="F87" s="317"/>
      <c r="H87" s="317"/>
      <c r="J87" s="317"/>
      <c r="L87" s="317"/>
    </row>
    <row r="88" spans="2:12">
      <c r="B88" s="317"/>
      <c r="D88" s="317"/>
      <c r="F88" s="317"/>
      <c r="H88" s="317"/>
      <c r="J88" s="317"/>
      <c r="L88" s="317"/>
    </row>
    <row r="89" spans="2:12">
      <c r="B89" s="317"/>
      <c r="D89" s="317"/>
      <c r="F89" s="317"/>
      <c r="H89" s="317"/>
      <c r="J89" s="317"/>
      <c r="L89" s="317"/>
    </row>
    <row r="90" spans="2:12">
      <c r="B90" s="317"/>
      <c r="D90" s="317"/>
      <c r="F90" s="317"/>
      <c r="H90" s="317"/>
      <c r="J90" s="317"/>
      <c r="L90" s="317"/>
    </row>
    <row r="91" spans="2:12">
      <c r="B91" s="317"/>
      <c r="D91" s="317"/>
      <c r="F91" s="317"/>
      <c r="H91" s="317"/>
      <c r="J91" s="317"/>
      <c r="L91" s="317"/>
    </row>
    <row r="92" spans="2:12">
      <c r="B92" s="317"/>
      <c r="D92" s="317"/>
      <c r="F92" s="317"/>
      <c r="H92" s="317"/>
      <c r="J92" s="317"/>
      <c r="L92" s="317"/>
    </row>
    <row r="93" spans="2:12">
      <c r="B93" s="317"/>
      <c r="D93" s="317"/>
      <c r="F93" s="317"/>
      <c r="H93" s="317"/>
      <c r="J93" s="317"/>
      <c r="L93" s="317"/>
    </row>
    <row r="94" spans="2:12">
      <c r="B94" s="317"/>
      <c r="D94" s="317"/>
      <c r="F94" s="317"/>
      <c r="H94" s="317"/>
      <c r="J94" s="317"/>
      <c r="L94" s="317"/>
    </row>
    <row r="95" spans="2:12">
      <c r="B95" s="317"/>
      <c r="D95" s="317"/>
      <c r="F95" s="317"/>
      <c r="H95" s="317"/>
      <c r="J95" s="317"/>
      <c r="L95" s="317"/>
    </row>
    <row r="96" spans="2:12">
      <c r="B96" s="317"/>
      <c r="D96" s="317"/>
      <c r="F96" s="317"/>
      <c r="H96" s="317"/>
      <c r="J96" s="317"/>
      <c r="L96" s="317"/>
    </row>
    <row r="97" spans="2:12">
      <c r="B97" s="317"/>
      <c r="D97" s="317"/>
      <c r="F97" s="317"/>
      <c r="H97" s="317"/>
      <c r="J97" s="317"/>
      <c r="L97" s="317"/>
    </row>
    <row r="98" spans="2:12">
      <c r="B98" s="317"/>
      <c r="D98" s="317"/>
      <c r="F98" s="317"/>
      <c r="H98" s="317"/>
      <c r="J98" s="317"/>
      <c r="L98" s="317"/>
    </row>
    <row r="99" spans="2:12">
      <c r="B99" s="317"/>
      <c r="D99" s="317"/>
      <c r="F99" s="317"/>
      <c r="H99" s="317"/>
      <c r="J99" s="317"/>
      <c r="L99" s="317"/>
    </row>
    <row r="100" spans="2:12">
      <c r="B100" s="317"/>
      <c r="D100" s="317"/>
      <c r="F100" s="317"/>
      <c r="H100" s="317"/>
      <c r="J100" s="317"/>
      <c r="L100" s="317"/>
    </row>
    <row r="101" spans="2:12">
      <c r="B101" s="317"/>
      <c r="D101" s="317"/>
      <c r="F101" s="317"/>
      <c r="H101" s="317"/>
      <c r="J101" s="317"/>
      <c r="L101" s="317"/>
    </row>
    <row r="102" spans="2:12">
      <c r="B102" s="317"/>
      <c r="D102" s="317"/>
      <c r="F102" s="317"/>
      <c r="H102" s="317"/>
      <c r="J102" s="317"/>
      <c r="L102" s="317"/>
    </row>
    <row r="103" spans="2:12">
      <c r="B103" s="317"/>
      <c r="D103" s="317"/>
      <c r="F103" s="317"/>
      <c r="H103" s="317"/>
      <c r="J103" s="317"/>
      <c r="L103" s="317"/>
    </row>
    <row r="104" spans="2:12">
      <c r="B104" s="317"/>
      <c r="D104" s="317"/>
      <c r="F104" s="317"/>
      <c r="H104" s="317"/>
      <c r="J104" s="317"/>
      <c r="L104" s="317"/>
    </row>
    <row r="105" spans="2:12">
      <c r="B105" s="317"/>
      <c r="D105" s="317"/>
      <c r="F105" s="317"/>
      <c r="H105" s="317"/>
      <c r="J105" s="317"/>
      <c r="L105" s="317"/>
    </row>
    <row r="106" spans="2:12">
      <c r="B106" s="317"/>
      <c r="D106" s="317"/>
      <c r="F106" s="317"/>
      <c r="H106" s="317"/>
      <c r="J106" s="317"/>
      <c r="L106" s="317"/>
    </row>
    <row r="107" spans="2:12">
      <c r="B107" s="317"/>
      <c r="D107" s="317"/>
      <c r="F107" s="317"/>
      <c r="H107" s="317"/>
      <c r="J107" s="317"/>
      <c r="L107" s="317"/>
    </row>
    <row r="108" spans="2:12">
      <c r="B108" s="317"/>
      <c r="D108" s="317"/>
      <c r="F108" s="317"/>
      <c r="H108" s="317"/>
      <c r="J108" s="317"/>
      <c r="L108" s="317"/>
    </row>
    <row r="109" spans="2:12">
      <c r="B109" s="317"/>
      <c r="D109" s="317"/>
      <c r="F109" s="317"/>
      <c r="H109" s="317"/>
      <c r="J109" s="317"/>
      <c r="L109" s="317"/>
    </row>
    <row r="110" spans="2:12">
      <c r="B110" s="317"/>
      <c r="D110" s="317"/>
      <c r="F110" s="317"/>
      <c r="H110" s="317"/>
      <c r="J110" s="317"/>
      <c r="L110" s="317"/>
    </row>
    <row r="111" spans="2:12">
      <c r="B111" s="317"/>
      <c r="D111" s="317"/>
      <c r="F111" s="317"/>
      <c r="H111" s="317"/>
      <c r="J111" s="317"/>
      <c r="L111" s="317"/>
    </row>
    <row r="112" spans="2:12">
      <c r="B112" s="317"/>
      <c r="D112" s="317"/>
      <c r="F112" s="317"/>
      <c r="H112" s="317"/>
      <c r="J112" s="317"/>
      <c r="L112" s="317"/>
    </row>
    <row r="113" spans="2:12">
      <c r="B113" s="317"/>
      <c r="D113" s="317"/>
      <c r="F113" s="317"/>
      <c r="H113" s="317"/>
      <c r="J113" s="317"/>
      <c r="L113" s="317"/>
    </row>
  </sheetData>
  <mergeCells count="13">
    <mergeCell ref="A50:N50"/>
    <mergeCell ref="B9:M9"/>
    <mergeCell ref="A46:N46"/>
    <mergeCell ref="A47:N47"/>
    <mergeCell ref="A49:N49"/>
    <mergeCell ref="B5:M5"/>
    <mergeCell ref="B6:M6"/>
    <mergeCell ref="B7:C7"/>
    <mergeCell ref="D7:E7"/>
    <mergeCell ref="F7:G7"/>
    <mergeCell ref="H7:I7"/>
    <mergeCell ref="J7:K7"/>
    <mergeCell ref="L7:M7"/>
  </mergeCells>
  <phoneticPr fontId="7" type="noConversion"/>
  <printOptions horizontalCentered="1"/>
  <pageMargins left="0.39370078740157483" right="0.39370078740157483" top="0.59055118110236227" bottom="0.59055118110236227" header="0.39370078740157483" footer="0.39370078740157483"/>
  <pageSetup paperSize="9" scale="59" orientation="portrait" r:id="rId1"/>
  <headerFooter alignWithMargins="0">
    <oddHeader>&amp;C&amp;"Helvetica,Fett"&amp;12 2010</oddHeader>
    <oddFooter xml:space="preserve">&amp;L78&amp;C&amp;"Helvetica,Standard" Eidg. Steuerverwaltung  -  Administration fédérale des contributions  -  Amministrazione federale delle contribuzioni&amp;R
</oddFooter>
  </headerFooter>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73">
    <pageSetUpPr fitToPage="1"/>
  </sheetPr>
  <dimension ref="A1:N113"/>
  <sheetViews>
    <sheetView zoomScale="60" zoomScaleNormal="60" workbookViewId="0"/>
  </sheetViews>
  <sheetFormatPr baseColWidth="10" defaultColWidth="10.33203125" defaultRowHeight="13.2"/>
  <cols>
    <col min="1" max="1" width="23.6640625" style="319" customWidth="1"/>
    <col min="2" max="2" width="9.6640625" style="319" customWidth="1"/>
    <col min="3" max="3" width="9.6640625" style="326" customWidth="1"/>
    <col min="4" max="4" width="9.6640625" style="319" customWidth="1"/>
    <col min="5" max="5" width="9.6640625" style="326" customWidth="1"/>
    <col min="6" max="6" width="9.6640625" style="319" customWidth="1"/>
    <col min="7" max="7" width="9.6640625" style="326" customWidth="1"/>
    <col min="8" max="8" width="9.6640625" style="319" customWidth="1"/>
    <col min="9" max="9" width="9.6640625" style="326" customWidth="1"/>
    <col min="10" max="10" width="9.6640625" style="319" customWidth="1"/>
    <col min="11" max="11" width="9.6640625" style="326" customWidth="1"/>
    <col min="12" max="12" width="11.109375" style="319" bestFit="1" customWidth="1"/>
    <col min="13" max="13" width="9.6640625" style="326" customWidth="1"/>
    <col min="14" max="14" width="23.88671875" style="321" bestFit="1" customWidth="1"/>
    <col min="15" max="241" width="12.6640625" style="319" customWidth="1"/>
    <col min="242" max="16384" width="10.33203125" style="319"/>
  </cols>
  <sheetData>
    <row r="1" spans="1:14" ht="18.899999999999999" customHeight="1">
      <c r="A1" s="311" t="s">
        <v>179</v>
      </c>
      <c r="C1" s="325"/>
      <c r="D1" s="311"/>
      <c r="E1" s="325"/>
    </row>
    <row r="2" spans="1:14" ht="18.899999999999999" customHeight="1"/>
    <row r="3" spans="1:14" ht="18.899999999999999" customHeight="1">
      <c r="A3" s="314" t="str">
        <f>'Page 72'!$A$3</f>
        <v>Inheritance</v>
      </c>
    </row>
    <row r="4" spans="1:14" ht="18.899999999999999" customHeight="1" thickBot="1">
      <c r="A4" s="411"/>
    </row>
    <row r="5" spans="1:14" ht="18.899999999999999" customHeight="1">
      <c r="A5" s="379">
        <v>39</v>
      </c>
      <c r="B5" s="1031" t="s">
        <v>180</v>
      </c>
      <c r="C5" s="1032"/>
      <c r="D5" s="1032"/>
      <c r="E5" s="1032"/>
      <c r="F5" s="1032"/>
      <c r="G5" s="1032"/>
      <c r="H5" s="1032"/>
      <c r="I5" s="1032"/>
      <c r="J5" s="1032"/>
      <c r="K5" s="1032"/>
      <c r="L5" s="1032"/>
      <c r="M5" s="1033"/>
      <c r="N5" s="322"/>
    </row>
    <row r="6" spans="1:14" ht="18.899999999999999" customHeight="1" thickBot="1">
      <c r="A6" s="379" t="str">
        <f>'Page 72'!$A$6</f>
        <v>Taxing authority</v>
      </c>
      <c r="B6" s="1034"/>
      <c r="C6" s="1035"/>
      <c r="D6" s="1035"/>
      <c r="E6" s="1035"/>
      <c r="F6" s="1035"/>
      <c r="G6" s="1035"/>
      <c r="H6" s="1035"/>
      <c r="I6" s="1035"/>
      <c r="J6" s="1035"/>
      <c r="K6" s="1035"/>
      <c r="L6" s="1035"/>
      <c r="M6" s="1036"/>
      <c r="N6" s="323"/>
    </row>
    <row r="7" spans="1:14" ht="18.899999999999999" customHeight="1">
      <c r="A7" s="379"/>
      <c r="B7" s="1017" t="s">
        <v>51</v>
      </c>
      <c r="C7" s="1018"/>
      <c r="D7" s="1017" t="s">
        <v>52</v>
      </c>
      <c r="E7" s="1018"/>
      <c r="F7" s="1017" t="s">
        <v>53</v>
      </c>
      <c r="G7" s="1018"/>
      <c r="H7" s="1017" t="s">
        <v>54</v>
      </c>
      <c r="I7" s="1018"/>
      <c r="J7" s="1026" t="s">
        <v>64</v>
      </c>
      <c r="K7" s="1027"/>
      <c r="L7" s="1026" t="s">
        <v>65</v>
      </c>
      <c r="M7" s="1027"/>
      <c r="N7" s="322"/>
    </row>
    <row r="8" spans="1:14" ht="18.899999999999999" customHeight="1">
      <c r="A8" s="379"/>
      <c r="B8" s="313"/>
      <c r="C8" s="327"/>
      <c r="D8" s="313"/>
      <c r="E8" s="327"/>
      <c r="F8" s="313"/>
      <c r="G8" s="327"/>
      <c r="H8" s="313"/>
      <c r="I8" s="327"/>
      <c r="J8" s="313"/>
      <c r="K8" s="327"/>
      <c r="L8" s="313"/>
      <c r="M8" s="327"/>
      <c r="N8" s="322"/>
    </row>
    <row r="9" spans="1:14" ht="18.899999999999999" customHeight="1">
      <c r="A9" s="379" t="str">
        <f>'Page 72'!$A$9</f>
        <v>Cantons</v>
      </c>
      <c r="B9" s="1022" t="str">
        <f>'Page 72'!$B$9:$M$9</f>
        <v>Inheritance tax</v>
      </c>
      <c r="C9" s="1023"/>
      <c r="D9" s="1023"/>
      <c r="E9" s="1023"/>
      <c r="F9" s="1023"/>
      <c r="G9" s="1023"/>
      <c r="H9" s="1023"/>
      <c r="I9" s="1023"/>
      <c r="J9" s="1023"/>
      <c r="K9" s="1023"/>
      <c r="L9" s="1023"/>
      <c r="M9" s="1024"/>
      <c r="N9" s="413"/>
    </row>
    <row r="10" spans="1:14" ht="18.899999999999999" customHeight="1">
      <c r="A10" s="314"/>
      <c r="B10" s="324" t="s">
        <v>4</v>
      </c>
      <c r="C10" s="328" t="s">
        <v>1</v>
      </c>
      <c r="D10" s="324" t="s">
        <v>4</v>
      </c>
      <c r="E10" s="328" t="s">
        <v>1</v>
      </c>
      <c r="F10" s="324" t="s">
        <v>4</v>
      </c>
      <c r="G10" s="328" t="s">
        <v>1</v>
      </c>
      <c r="H10" s="324" t="s">
        <v>4</v>
      </c>
      <c r="I10" s="330" t="s">
        <v>1</v>
      </c>
      <c r="J10" s="324" t="s">
        <v>4</v>
      </c>
      <c r="K10" s="328" t="s">
        <v>1</v>
      </c>
      <c r="L10" s="324" t="s">
        <v>4</v>
      </c>
      <c r="M10" s="328" t="s">
        <v>1</v>
      </c>
      <c r="N10" s="368"/>
    </row>
    <row r="11" spans="1:14" ht="24.9" customHeight="1">
      <c r="A11" s="371" t="s">
        <v>66</v>
      </c>
      <c r="B11" s="353">
        <v>2000</v>
      </c>
      <c r="C11" s="354">
        <v>10</v>
      </c>
      <c r="D11" s="353">
        <v>6000</v>
      </c>
      <c r="E11" s="354">
        <v>12</v>
      </c>
      <c r="F11" s="353">
        <v>14000</v>
      </c>
      <c r="G11" s="354">
        <v>14</v>
      </c>
      <c r="H11" s="353">
        <v>117000</v>
      </c>
      <c r="I11" s="354">
        <v>23.4</v>
      </c>
      <c r="J11" s="353">
        <v>275000</v>
      </c>
      <c r="K11" s="354">
        <v>27.5</v>
      </c>
      <c r="L11" s="353">
        <v>1500000</v>
      </c>
      <c r="M11" s="354">
        <v>30</v>
      </c>
      <c r="N11" s="369"/>
    </row>
    <row r="12" spans="1:14" ht="24.9" customHeight="1">
      <c r="A12" s="371" t="s">
        <v>67</v>
      </c>
      <c r="B12" s="355">
        <v>880</v>
      </c>
      <c r="C12" s="356">
        <v>4.4000000000000004</v>
      </c>
      <c r="D12" s="355">
        <v>4180</v>
      </c>
      <c r="E12" s="356">
        <v>8.36</v>
      </c>
      <c r="F12" s="355">
        <v>9680</v>
      </c>
      <c r="G12" s="356">
        <v>9.68</v>
      </c>
      <c r="H12" s="355">
        <v>76945</v>
      </c>
      <c r="I12" s="356">
        <v>15.388999999999999</v>
      </c>
      <c r="J12" s="355">
        <v>207828.5</v>
      </c>
      <c r="K12" s="356">
        <v>20.78285</v>
      </c>
      <c r="L12" s="355">
        <v>1307828.5</v>
      </c>
      <c r="M12" s="356">
        <v>26.156569999999999</v>
      </c>
      <c r="N12" s="369"/>
    </row>
    <row r="13" spans="1:14" ht="24.9" customHeight="1">
      <c r="A13" s="371" t="s">
        <v>68</v>
      </c>
      <c r="B13" s="355">
        <v>1320</v>
      </c>
      <c r="C13" s="356">
        <v>6.6</v>
      </c>
      <c r="D13" s="355">
        <v>4200</v>
      </c>
      <c r="E13" s="356">
        <v>8.4</v>
      </c>
      <c r="F13" s="355">
        <v>9000</v>
      </c>
      <c r="G13" s="356">
        <v>9</v>
      </c>
      <c r="H13" s="355">
        <v>57000</v>
      </c>
      <c r="I13" s="356">
        <v>11.4</v>
      </c>
      <c r="J13" s="355">
        <v>120000</v>
      </c>
      <c r="K13" s="356">
        <v>12</v>
      </c>
      <c r="L13" s="355">
        <v>600000</v>
      </c>
      <c r="M13" s="356">
        <v>12</v>
      </c>
      <c r="N13" s="369"/>
    </row>
    <row r="14" spans="1:14" ht="24.9" customHeight="1">
      <c r="A14" s="371" t="s">
        <v>10</v>
      </c>
      <c r="B14" s="355">
        <v>2400</v>
      </c>
      <c r="C14" s="356">
        <v>12</v>
      </c>
      <c r="D14" s="355">
        <v>6000</v>
      </c>
      <c r="E14" s="356">
        <v>12</v>
      </c>
      <c r="F14" s="355">
        <v>12000</v>
      </c>
      <c r="G14" s="356">
        <v>12</v>
      </c>
      <c r="H14" s="355">
        <v>60000</v>
      </c>
      <c r="I14" s="356">
        <v>12</v>
      </c>
      <c r="J14" s="355">
        <v>120000</v>
      </c>
      <c r="K14" s="356">
        <v>12</v>
      </c>
      <c r="L14" s="355">
        <v>600000</v>
      </c>
      <c r="M14" s="356">
        <v>12</v>
      </c>
      <c r="N14" s="369"/>
    </row>
    <row r="15" spans="1:14" ht="24.9" customHeight="1">
      <c r="A15" s="371" t="s">
        <v>13</v>
      </c>
      <c r="B15" s="355">
        <v>0</v>
      </c>
      <c r="C15" s="356">
        <v>0</v>
      </c>
      <c r="D15" s="355">
        <v>0</v>
      </c>
      <c r="E15" s="356">
        <v>0</v>
      </c>
      <c r="F15" s="355">
        <v>0</v>
      </c>
      <c r="G15" s="356">
        <v>0</v>
      </c>
      <c r="H15" s="355">
        <v>0</v>
      </c>
      <c r="I15" s="356">
        <v>0</v>
      </c>
      <c r="J15" s="355">
        <v>0</v>
      </c>
      <c r="K15" s="356">
        <v>0</v>
      </c>
      <c r="L15" s="355">
        <v>0</v>
      </c>
      <c r="M15" s="356">
        <v>0</v>
      </c>
      <c r="N15" s="369"/>
    </row>
    <row r="16" spans="1:14" ht="24.9" customHeight="1">
      <c r="A16" s="371" t="s">
        <v>16</v>
      </c>
      <c r="B16" s="355">
        <v>2000</v>
      </c>
      <c r="C16" s="356">
        <v>10</v>
      </c>
      <c r="D16" s="355">
        <v>5000</v>
      </c>
      <c r="E16" s="356">
        <v>10</v>
      </c>
      <c r="F16" s="355">
        <v>10000</v>
      </c>
      <c r="G16" s="356">
        <v>10</v>
      </c>
      <c r="H16" s="355">
        <v>50000</v>
      </c>
      <c r="I16" s="356">
        <v>10</v>
      </c>
      <c r="J16" s="355">
        <v>100000</v>
      </c>
      <c r="K16" s="356">
        <v>10</v>
      </c>
      <c r="L16" s="355">
        <v>500000</v>
      </c>
      <c r="M16" s="356">
        <v>10</v>
      </c>
      <c r="N16" s="369"/>
    </row>
    <row r="17" spans="1:14" ht="24.9" customHeight="1">
      <c r="A17" s="371" t="s">
        <v>19</v>
      </c>
      <c r="B17" s="355">
        <v>0</v>
      </c>
      <c r="C17" s="356">
        <v>0</v>
      </c>
      <c r="D17" s="355">
        <v>1500</v>
      </c>
      <c r="E17" s="356">
        <v>3</v>
      </c>
      <c r="F17" s="355">
        <v>4000</v>
      </c>
      <c r="G17" s="356">
        <v>4</v>
      </c>
      <c r="H17" s="355">
        <v>24000</v>
      </c>
      <c r="I17" s="356">
        <v>4.8</v>
      </c>
      <c r="J17" s="355">
        <v>49000</v>
      </c>
      <c r="K17" s="356">
        <v>4.9000000000000004</v>
      </c>
      <c r="L17" s="355">
        <v>249000</v>
      </c>
      <c r="M17" s="356">
        <v>4.9800000000000004</v>
      </c>
      <c r="N17" s="369"/>
    </row>
    <row r="18" spans="1:14" ht="24.9" customHeight="1">
      <c r="A18" s="371" t="s">
        <v>21</v>
      </c>
      <c r="B18" s="355">
        <v>805.00000000000011</v>
      </c>
      <c r="C18" s="356">
        <v>4.0250000000000004</v>
      </c>
      <c r="D18" s="355">
        <v>3220.0000000000005</v>
      </c>
      <c r="E18" s="356">
        <v>6.4400000000000013</v>
      </c>
      <c r="F18" s="355">
        <v>7245.0000000000009</v>
      </c>
      <c r="G18" s="356">
        <v>7.245000000000001</v>
      </c>
      <c r="H18" s="355">
        <v>78890</v>
      </c>
      <c r="I18" s="356">
        <v>15.778</v>
      </c>
      <c r="J18" s="355">
        <v>159390</v>
      </c>
      <c r="K18" s="356">
        <v>15.939</v>
      </c>
      <c r="L18" s="355">
        <v>1004237.5</v>
      </c>
      <c r="M18" s="356">
        <v>20.08475</v>
      </c>
      <c r="N18" s="369"/>
    </row>
    <row r="19" spans="1:14" ht="24.9" customHeight="1">
      <c r="A19" s="371" t="s">
        <v>23</v>
      </c>
      <c r="B19" s="355">
        <v>1200</v>
      </c>
      <c r="C19" s="356">
        <v>6</v>
      </c>
      <c r="D19" s="355">
        <v>3060</v>
      </c>
      <c r="E19" s="356">
        <v>6.12</v>
      </c>
      <c r="F19" s="355">
        <v>6480</v>
      </c>
      <c r="G19" s="356">
        <v>6.48</v>
      </c>
      <c r="H19" s="355">
        <v>42540</v>
      </c>
      <c r="I19" s="356">
        <v>8.5079999999999991</v>
      </c>
      <c r="J19" s="355">
        <v>101040</v>
      </c>
      <c r="K19" s="356">
        <v>10.103999999999999</v>
      </c>
      <c r="L19" s="355">
        <v>581040</v>
      </c>
      <c r="M19" s="356">
        <v>11.620799999999999</v>
      </c>
      <c r="N19" s="369"/>
    </row>
    <row r="20" spans="1:14" ht="24.9" customHeight="1">
      <c r="A20" s="371" t="s">
        <v>3</v>
      </c>
      <c r="B20" s="355">
        <v>1237.5</v>
      </c>
      <c r="C20" s="356">
        <v>6.1875</v>
      </c>
      <c r="D20" s="355">
        <v>3712.5</v>
      </c>
      <c r="E20" s="356">
        <v>7.4249999999999998</v>
      </c>
      <c r="F20" s="355">
        <v>7837.5</v>
      </c>
      <c r="G20" s="356">
        <v>7.8375000000000004</v>
      </c>
      <c r="H20" s="355">
        <v>40837.5</v>
      </c>
      <c r="I20" s="356">
        <v>8.1675000000000004</v>
      </c>
      <c r="J20" s="355">
        <v>82087.5</v>
      </c>
      <c r="K20" s="356">
        <v>8.2087500000000002</v>
      </c>
      <c r="L20" s="355">
        <v>412087.5</v>
      </c>
      <c r="M20" s="356">
        <v>8.2417499999999997</v>
      </c>
      <c r="N20" s="369"/>
    </row>
    <row r="21" spans="1:14" ht="24.9" customHeight="1">
      <c r="A21" s="371" t="s">
        <v>168</v>
      </c>
      <c r="B21" s="355">
        <v>1800</v>
      </c>
      <c r="C21" s="356">
        <v>9</v>
      </c>
      <c r="D21" s="355">
        <v>7443.2</v>
      </c>
      <c r="E21" s="356">
        <v>14.8864</v>
      </c>
      <c r="F21" s="355">
        <v>20021.150000000001</v>
      </c>
      <c r="G21" s="356">
        <v>20.021150000000002</v>
      </c>
      <c r="H21" s="355">
        <v>112500.09999999999</v>
      </c>
      <c r="I21" s="356">
        <v>22.500019999999999</v>
      </c>
      <c r="J21" s="355">
        <v>225000.1</v>
      </c>
      <c r="K21" s="356">
        <v>22.50001</v>
      </c>
      <c r="L21" s="355">
        <v>1125000.0999999999</v>
      </c>
      <c r="M21" s="356">
        <v>22.500001999999999</v>
      </c>
      <c r="N21" s="369"/>
    </row>
    <row r="22" spans="1:14" ht="24.9" customHeight="1">
      <c r="A22" s="371" t="s">
        <v>76</v>
      </c>
      <c r="B22" s="355">
        <v>1800</v>
      </c>
      <c r="C22" s="356">
        <v>9</v>
      </c>
      <c r="D22" s="355">
        <v>4800</v>
      </c>
      <c r="E22" s="356">
        <v>9.6</v>
      </c>
      <c r="F22" s="355">
        <v>9800</v>
      </c>
      <c r="G22" s="356">
        <v>9.8000000000000007</v>
      </c>
      <c r="H22" s="355">
        <v>59760</v>
      </c>
      <c r="I22" s="356">
        <v>11.952</v>
      </c>
      <c r="J22" s="355">
        <v>139720</v>
      </c>
      <c r="K22" s="356">
        <v>13.972</v>
      </c>
      <c r="L22" s="355">
        <v>999600</v>
      </c>
      <c r="M22" s="356">
        <v>19.992000000000001</v>
      </c>
      <c r="N22" s="369"/>
    </row>
    <row r="23" spans="1:14" ht="24.9" customHeight="1">
      <c r="A23" s="371" t="s">
        <v>77</v>
      </c>
      <c r="B23" s="355">
        <v>0</v>
      </c>
      <c r="C23" s="356">
        <v>0</v>
      </c>
      <c r="D23" s="355">
        <v>6750</v>
      </c>
      <c r="E23" s="356">
        <v>13.5</v>
      </c>
      <c r="F23" s="355">
        <v>18000</v>
      </c>
      <c r="G23" s="356">
        <v>18</v>
      </c>
      <c r="H23" s="355">
        <v>108000</v>
      </c>
      <c r="I23" s="356">
        <v>21.6</v>
      </c>
      <c r="J23" s="355">
        <v>220500</v>
      </c>
      <c r="K23" s="356">
        <v>22.05</v>
      </c>
      <c r="L23" s="355">
        <v>1120500</v>
      </c>
      <c r="M23" s="356">
        <v>22.41</v>
      </c>
      <c r="N23" s="369"/>
    </row>
    <row r="24" spans="1:14" ht="24.9" customHeight="1">
      <c r="A24" s="371" t="s">
        <v>14</v>
      </c>
      <c r="B24" s="355">
        <v>600</v>
      </c>
      <c r="C24" s="356">
        <v>3</v>
      </c>
      <c r="D24" s="355">
        <v>3900</v>
      </c>
      <c r="E24" s="356">
        <v>7.8</v>
      </c>
      <c r="F24" s="355">
        <v>11700</v>
      </c>
      <c r="G24" s="356">
        <v>11.7</v>
      </c>
      <c r="H24" s="355">
        <v>105900</v>
      </c>
      <c r="I24" s="356">
        <v>21.18</v>
      </c>
      <c r="J24" s="355">
        <v>237600</v>
      </c>
      <c r="K24" s="356">
        <v>23.76</v>
      </c>
      <c r="L24" s="355">
        <v>1197600</v>
      </c>
      <c r="M24" s="356">
        <v>23.952000000000002</v>
      </c>
      <c r="N24" s="369"/>
    </row>
    <row r="25" spans="1:14" ht="24.9" customHeight="1">
      <c r="A25" s="371" t="s">
        <v>62</v>
      </c>
      <c r="B25" s="355">
        <v>4800</v>
      </c>
      <c r="C25" s="356">
        <v>24</v>
      </c>
      <c r="D25" s="355">
        <v>14400</v>
      </c>
      <c r="E25" s="356">
        <v>28.8</v>
      </c>
      <c r="F25" s="355">
        <v>30400</v>
      </c>
      <c r="G25" s="356">
        <v>30.4</v>
      </c>
      <c r="H25" s="355">
        <v>158400</v>
      </c>
      <c r="I25" s="356">
        <v>31.68</v>
      </c>
      <c r="J25" s="355">
        <v>318400</v>
      </c>
      <c r="K25" s="356">
        <v>31.84</v>
      </c>
      <c r="L25" s="355">
        <v>1598400</v>
      </c>
      <c r="M25" s="356">
        <v>31.968</v>
      </c>
      <c r="N25" s="369"/>
    </row>
    <row r="26" spans="1:14" ht="24.9" customHeight="1">
      <c r="A26" s="371" t="s">
        <v>45</v>
      </c>
      <c r="B26" s="355">
        <v>1350</v>
      </c>
      <c r="C26" s="356">
        <v>6.75</v>
      </c>
      <c r="D26" s="355">
        <v>4050</v>
      </c>
      <c r="E26" s="356">
        <v>8.1</v>
      </c>
      <c r="F26" s="355">
        <v>8550</v>
      </c>
      <c r="G26" s="356">
        <v>8.5500000000000007</v>
      </c>
      <c r="H26" s="355">
        <v>44550</v>
      </c>
      <c r="I26" s="356">
        <v>8.91</v>
      </c>
      <c r="J26" s="355">
        <v>89550</v>
      </c>
      <c r="K26" s="356">
        <v>8.9550000000000001</v>
      </c>
      <c r="L26" s="355">
        <v>449550</v>
      </c>
      <c r="M26" s="356">
        <v>8.9909999999999997</v>
      </c>
      <c r="N26" s="369"/>
    </row>
    <row r="27" spans="1:14" ht="24.9" customHeight="1">
      <c r="A27" s="371" t="s">
        <v>73</v>
      </c>
      <c r="B27" s="355">
        <v>3000</v>
      </c>
      <c r="C27" s="356">
        <v>15</v>
      </c>
      <c r="D27" s="355">
        <v>12000</v>
      </c>
      <c r="E27" s="356">
        <v>24</v>
      </c>
      <c r="F27" s="355">
        <v>27000</v>
      </c>
      <c r="G27" s="356">
        <v>27</v>
      </c>
      <c r="H27" s="355">
        <v>147000</v>
      </c>
      <c r="I27" s="356">
        <v>29.4</v>
      </c>
      <c r="J27" s="355">
        <v>297000</v>
      </c>
      <c r="K27" s="356">
        <v>29.7</v>
      </c>
      <c r="L27" s="355">
        <v>1497000</v>
      </c>
      <c r="M27" s="356">
        <v>29.94</v>
      </c>
      <c r="N27" s="369"/>
    </row>
    <row r="28" spans="1:14" ht="24.9" customHeight="1">
      <c r="A28" s="371" t="s">
        <v>169</v>
      </c>
      <c r="B28" s="355">
        <v>0</v>
      </c>
      <c r="C28" s="356">
        <v>0</v>
      </c>
      <c r="D28" s="355">
        <v>0</v>
      </c>
      <c r="E28" s="356">
        <v>0</v>
      </c>
      <c r="F28" s="355">
        <v>0</v>
      </c>
      <c r="G28" s="356">
        <v>0</v>
      </c>
      <c r="H28" s="355">
        <v>0</v>
      </c>
      <c r="I28" s="356">
        <v>0</v>
      </c>
      <c r="J28" s="355">
        <v>0</v>
      </c>
      <c r="K28" s="356">
        <v>0</v>
      </c>
      <c r="L28" s="355">
        <v>0</v>
      </c>
      <c r="M28" s="356">
        <v>0</v>
      </c>
      <c r="N28" s="369"/>
    </row>
    <row r="29" spans="1:14" ht="24.9" customHeight="1">
      <c r="A29" s="371" t="s">
        <v>57</v>
      </c>
      <c r="B29" s="355">
        <v>2400</v>
      </c>
      <c r="C29" s="356">
        <v>12</v>
      </c>
      <c r="D29" s="355">
        <v>6000</v>
      </c>
      <c r="E29" s="356">
        <v>12</v>
      </c>
      <c r="F29" s="355">
        <v>12000</v>
      </c>
      <c r="G29" s="356">
        <v>12</v>
      </c>
      <c r="H29" s="355">
        <v>109200</v>
      </c>
      <c r="I29" s="356">
        <v>21.84</v>
      </c>
      <c r="J29" s="355">
        <v>262400</v>
      </c>
      <c r="K29" s="356">
        <v>26.24</v>
      </c>
      <c r="L29" s="355">
        <v>1542400</v>
      </c>
      <c r="M29" s="356">
        <v>30.847999999999999</v>
      </c>
      <c r="N29" s="369"/>
    </row>
    <row r="30" spans="1:14" ht="24.9" customHeight="1">
      <c r="A30" s="371" t="s">
        <v>58</v>
      </c>
      <c r="B30" s="355">
        <v>1320</v>
      </c>
      <c r="C30" s="356">
        <v>6.6</v>
      </c>
      <c r="D30" s="355">
        <v>3750</v>
      </c>
      <c r="E30" s="356">
        <v>7.5</v>
      </c>
      <c r="F30" s="355">
        <v>9000</v>
      </c>
      <c r="G30" s="356">
        <v>9</v>
      </c>
      <c r="H30" s="355">
        <v>105000</v>
      </c>
      <c r="I30" s="356">
        <v>21</v>
      </c>
      <c r="J30" s="355">
        <v>210000</v>
      </c>
      <c r="K30" s="356">
        <v>21</v>
      </c>
      <c r="L30" s="355">
        <v>1050000</v>
      </c>
      <c r="M30" s="356">
        <v>21</v>
      </c>
      <c r="N30" s="369"/>
    </row>
    <row r="31" spans="1:14" ht="24.9" customHeight="1">
      <c r="A31" s="371" t="s">
        <v>59</v>
      </c>
      <c r="B31" s="355">
        <v>1657.5</v>
      </c>
      <c r="C31" s="356">
        <v>8.2874999999999996</v>
      </c>
      <c r="D31" s="355">
        <v>4530.5</v>
      </c>
      <c r="E31" s="356">
        <v>9.0609999999999999</v>
      </c>
      <c r="F31" s="355">
        <v>10331.75</v>
      </c>
      <c r="G31" s="356">
        <v>10.33175</v>
      </c>
      <c r="H31" s="355">
        <v>77892.75</v>
      </c>
      <c r="I31" s="356">
        <v>15.57855</v>
      </c>
      <c r="J31" s="355">
        <v>185000</v>
      </c>
      <c r="K31" s="356">
        <v>18.5</v>
      </c>
      <c r="L31" s="355">
        <v>925000</v>
      </c>
      <c r="M31" s="356">
        <v>18.5</v>
      </c>
      <c r="N31" s="369"/>
    </row>
    <row r="32" spans="1:14" ht="24.9" customHeight="1">
      <c r="A32" s="371" t="s">
        <v>55</v>
      </c>
      <c r="B32" s="355">
        <v>1782</v>
      </c>
      <c r="C32" s="356">
        <v>8.91</v>
      </c>
      <c r="D32" s="355">
        <v>5247</v>
      </c>
      <c r="E32" s="356">
        <v>10.494</v>
      </c>
      <c r="F32" s="355">
        <v>12176.999999999998</v>
      </c>
      <c r="G32" s="356">
        <v>12.176999999999998</v>
      </c>
      <c r="H32" s="355">
        <v>82500</v>
      </c>
      <c r="I32" s="356">
        <v>16.5</v>
      </c>
      <c r="J32" s="355">
        <v>165000</v>
      </c>
      <c r="K32" s="356">
        <v>16.5</v>
      </c>
      <c r="L32" s="355">
        <v>825000</v>
      </c>
      <c r="M32" s="356">
        <v>16.5</v>
      </c>
      <c r="N32" s="369"/>
    </row>
    <row r="33" spans="1:14" ht="24.9" customHeight="1">
      <c r="A33" s="371" t="s">
        <v>56</v>
      </c>
      <c r="B33" s="355">
        <v>2000</v>
      </c>
      <c r="C33" s="356">
        <v>10</v>
      </c>
      <c r="D33" s="355">
        <v>5000</v>
      </c>
      <c r="E33" s="356">
        <v>10</v>
      </c>
      <c r="F33" s="355">
        <v>10000</v>
      </c>
      <c r="G33" s="356">
        <v>10</v>
      </c>
      <c r="H33" s="355">
        <v>50000</v>
      </c>
      <c r="I33" s="356">
        <v>10</v>
      </c>
      <c r="J33" s="355">
        <v>100000</v>
      </c>
      <c r="K33" s="356">
        <v>10</v>
      </c>
      <c r="L33" s="355">
        <v>500000</v>
      </c>
      <c r="M33" s="356">
        <v>10</v>
      </c>
      <c r="N33" s="369"/>
    </row>
    <row r="34" spans="1:14" ht="24.9" customHeight="1">
      <c r="A34" s="371" t="s">
        <v>18</v>
      </c>
      <c r="B34" s="355">
        <v>3600</v>
      </c>
      <c r="C34" s="356">
        <v>18</v>
      </c>
      <c r="D34" s="355">
        <v>9000</v>
      </c>
      <c r="E34" s="356">
        <v>18</v>
      </c>
      <c r="F34" s="355">
        <v>18000</v>
      </c>
      <c r="G34" s="356">
        <v>18</v>
      </c>
      <c r="H34" s="355">
        <v>90000</v>
      </c>
      <c r="I34" s="356">
        <v>18</v>
      </c>
      <c r="J34" s="355">
        <v>180000</v>
      </c>
      <c r="K34" s="356">
        <v>18</v>
      </c>
      <c r="L34" s="355">
        <v>900000</v>
      </c>
      <c r="M34" s="356">
        <v>18</v>
      </c>
      <c r="N34" s="369"/>
    </row>
    <row r="35" spans="1:14" ht="24.9" customHeight="1">
      <c r="A35" s="371" t="s">
        <v>74</v>
      </c>
      <c r="B35" s="355">
        <v>4158</v>
      </c>
      <c r="C35" s="356">
        <v>20.79</v>
      </c>
      <c r="D35" s="355">
        <v>10773</v>
      </c>
      <c r="E35" s="356">
        <v>21.545999999999999</v>
      </c>
      <c r="F35" s="355">
        <v>21798</v>
      </c>
      <c r="G35" s="356">
        <v>21.797999999999998</v>
      </c>
      <c r="H35" s="355">
        <v>128898</v>
      </c>
      <c r="I35" s="356">
        <v>25.779599999999999</v>
      </c>
      <c r="J35" s="355">
        <v>265398</v>
      </c>
      <c r="K35" s="356">
        <v>26.5398</v>
      </c>
      <c r="L35" s="355">
        <v>1357398</v>
      </c>
      <c r="M35" s="356">
        <v>27.147960000000001</v>
      </c>
      <c r="N35" s="369"/>
    </row>
    <row r="36" spans="1:14" ht="24.9" customHeight="1">
      <c r="A36" s="371" t="s">
        <v>60</v>
      </c>
      <c r="B36" s="359">
        <v>2100</v>
      </c>
      <c r="C36" s="360">
        <v>10.5</v>
      </c>
      <c r="D36" s="359">
        <v>8400</v>
      </c>
      <c r="E36" s="360">
        <v>16.8</v>
      </c>
      <c r="F36" s="359">
        <v>18900</v>
      </c>
      <c r="G36" s="360">
        <v>18.899999999999999</v>
      </c>
      <c r="H36" s="359">
        <v>102900</v>
      </c>
      <c r="I36" s="360">
        <v>20.58</v>
      </c>
      <c r="J36" s="359">
        <v>207900</v>
      </c>
      <c r="K36" s="360">
        <v>20.79</v>
      </c>
      <c r="L36" s="359">
        <v>1047900</v>
      </c>
      <c r="M36" s="360">
        <v>20.957999999999998</v>
      </c>
      <c r="N36" s="369"/>
    </row>
    <row r="37" spans="1:14" ht="24.9" customHeight="1">
      <c r="A37" s="371"/>
      <c r="B37" s="334"/>
      <c r="C37" s="335"/>
      <c r="D37" s="334"/>
      <c r="E37" s="335"/>
      <c r="F37" s="334"/>
      <c r="G37" s="335"/>
      <c r="H37" s="334"/>
      <c r="I37" s="335"/>
      <c r="J37" s="334"/>
      <c r="K37" s="335"/>
      <c r="L37" s="334"/>
      <c r="M37" s="335"/>
      <c r="N37" s="370"/>
    </row>
    <row r="38" spans="1:14" ht="24.9" customHeight="1">
      <c r="A38" s="470" t="str">
        <f>'Page 74'!A38</f>
        <v>Municipalities</v>
      </c>
      <c r="B38" s="466"/>
      <c r="C38" s="467"/>
      <c r="D38" s="468"/>
      <c r="E38" s="467"/>
      <c r="F38" s="468"/>
      <c r="G38" s="467"/>
      <c r="H38" s="468"/>
      <c r="I38" s="467"/>
      <c r="J38" s="466"/>
      <c r="K38" s="467"/>
      <c r="L38" s="468"/>
      <c r="M38" s="467"/>
      <c r="N38" s="413"/>
    </row>
    <row r="39" spans="1:14" ht="24.9" customHeight="1">
      <c r="A39" s="370"/>
      <c r="B39" s="466"/>
      <c r="C39" s="467"/>
      <c r="D39" s="468"/>
      <c r="E39" s="467"/>
      <c r="F39" s="468"/>
      <c r="G39" s="467"/>
      <c r="H39" s="468"/>
      <c r="I39" s="467"/>
      <c r="J39" s="466"/>
      <c r="K39" s="467"/>
      <c r="L39" s="468"/>
      <c r="M39" s="467"/>
      <c r="N39" s="413"/>
    </row>
    <row r="40" spans="1:14" ht="24.9" customHeight="1">
      <c r="A40" s="470" t="str">
        <f>'Page 74'!A40</f>
        <v>Luzern (City)</v>
      </c>
      <c r="B40" s="361">
        <v>0</v>
      </c>
      <c r="C40" s="424">
        <v>0</v>
      </c>
      <c r="D40" s="425">
        <v>0</v>
      </c>
      <c r="E40" s="424">
        <v>0</v>
      </c>
      <c r="F40" s="425">
        <v>0</v>
      </c>
      <c r="G40" s="424">
        <v>0</v>
      </c>
      <c r="H40" s="425">
        <v>0</v>
      </c>
      <c r="I40" s="424">
        <v>0</v>
      </c>
      <c r="J40" s="425">
        <v>0</v>
      </c>
      <c r="K40" s="424">
        <v>0</v>
      </c>
      <c r="L40" s="425">
        <v>0</v>
      </c>
      <c r="M40" s="362">
        <v>0</v>
      </c>
      <c r="N40" s="369"/>
    </row>
    <row r="41" spans="1:14" ht="24.9" customHeight="1">
      <c r="A41" s="470" t="str">
        <f>'Page 74'!A41</f>
        <v>Freiburg (City)</v>
      </c>
      <c r="B41" s="357">
        <v>866.25</v>
      </c>
      <c r="C41" s="331">
        <v>4.3312499999999998</v>
      </c>
      <c r="D41" s="316">
        <v>2598.75</v>
      </c>
      <c r="E41" s="331">
        <v>5.1974999999999998</v>
      </c>
      <c r="F41" s="316">
        <v>5486.25</v>
      </c>
      <c r="G41" s="331">
        <v>5.4862500000000001</v>
      </c>
      <c r="H41" s="316">
        <v>28586.25</v>
      </c>
      <c r="I41" s="331">
        <v>5.7172499999999999</v>
      </c>
      <c r="J41" s="316">
        <v>57461.249999999993</v>
      </c>
      <c r="K41" s="331">
        <v>5.7461249999999993</v>
      </c>
      <c r="L41" s="316">
        <v>288461.25</v>
      </c>
      <c r="M41" s="358">
        <v>5.7692249999999996</v>
      </c>
      <c r="N41" s="369"/>
    </row>
    <row r="42" spans="1:14" ht="24.9" customHeight="1">
      <c r="A42" s="470" t="str">
        <f>'Page 74'!A42</f>
        <v>Chur</v>
      </c>
      <c r="B42" s="357">
        <v>635</v>
      </c>
      <c r="C42" s="331">
        <v>3.1749999999999998</v>
      </c>
      <c r="D42" s="316">
        <v>2135</v>
      </c>
      <c r="E42" s="331">
        <v>4.2699999999999996</v>
      </c>
      <c r="F42" s="316">
        <v>4635</v>
      </c>
      <c r="G42" s="331">
        <v>4.6349999999999998</v>
      </c>
      <c r="H42" s="316">
        <v>24635</v>
      </c>
      <c r="I42" s="331">
        <v>4.9269999999999996</v>
      </c>
      <c r="J42" s="316">
        <v>49635</v>
      </c>
      <c r="K42" s="331">
        <v>4.9634999999999998</v>
      </c>
      <c r="L42" s="316">
        <v>249635</v>
      </c>
      <c r="M42" s="358">
        <v>4.9927000000000001</v>
      </c>
      <c r="N42" s="369"/>
    </row>
    <row r="43" spans="1:14" ht="24.9" customHeight="1">
      <c r="A43" s="470" t="s">
        <v>175</v>
      </c>
      <c r="B43" s="422">
        <v>1782</v>
      </c>
      <c r="C43" s="426">
        <v>8.91</v>
      </c>
      <c r="D43" s="427">
        <v>5247</v>
      </c>
      <c r="E43" s="426">
        <v>10.494</v>
      </c>
      <c r="F43" s="427">
        <v>12176.999999999998</v>
      </c>
      <c r="G43" s="426">
        <v>12.176999999999998</v>
      </c>
      <c r="H43" s="427">
        <v>82500</v>
      </c>
      <c r="I43" s="426">
        <v>16.5</v>
      </c>
      <c r="J43" s="427">
        <v>165000</v>
      </c>
      <c r="K43" s="426">
        <v>16.5</v>
      </c>
      <c r="L43" s="427">
        <v>825000</v>
      </c>
      <c r="M43" s="423">
        <v>16.5</v>
      </c>
      <c r="N43" s="471"/>
    </row>
    <row r="44" spans="1:14" ht="18.899999999999999" customHeight="1">
      <c r="B44" s="317"/>
      <c r="D44" s="318"/>
      <c r="G44" s="329"/>
      <c r="H44" s="320"/>
      <c r="J44" s="317"/>
      <c r="L44" s="317"/>
    </row>
    <row r="45" spans="1:14" ht="18.899999999999999" customHeight="1">
      <c r="B45" s="315"/>
      <c r="C45" s="329"/>
      <c r="D45" s="318"/>
      <c r="G45" s="329"/>
      <c r="H45" s="320"/>
      <c r="J45" s="317"/>
      <c r="L45" s="317"/>
    </row>
    <row r="46" spans="1:14" ht="18.899999999999999" customHeight="1">
      <c r="A46" s="1037" t="str">
        <f>'Page 72'!$A$46:$N$46</f>
        <v xml:space="preserve">1) Cantons that collect estate tax </v>
      </c>
      <c r="B46" s="1037"/>
      <c r="C46" s="1037"/>
      <c r="D46" s="1037"/>
      <c r="E46" s="1037"/>
      <c r="F46" s="1037"/>
      <c r="G46" s="1037"/>
      <c r="H46" s="1037"/>
      <c r="I46" s="1037"/>
      <c r="J46" s="1037"/>
      <c r="K46" s="1037"/>
      <c r="L46" s="1037"/>
      <c r="M46" s="1037"/>
      <c r="N46" s="1037"/>
    </row>
    <row r="47" spans="1:14" ht="18.899999999999999" customHeight="1">
      <c r="A47" s="1037" t="str">
        <f>'Page 72'!$A$46:$N$47</f>
        <v>2) Municipalities may collect a maximum surcharge of 100 % of the amount of cantonal tax.</v>
      </c>
      <c r="B47" s="1037"/>
      <c r="C47" s="1037"/>
      <c r="D47" s="1037"/>
      <c r="E47" s="1037"/>
      <c r="F47" s="1037"/>
      <c r="G47" s="1037"/>
      <c r="H47" s="1037"/>
      <c r="I47" s="1037"/>
      <c r="J47" s="1037"/>
      <c r="K47" s="1037"/>
      <c r="L47" s="1037"/>
      <c r="M47" s="1037"/>
      <c r="N47" s="1037"/>
    </row>
    <row r="48" spans="1:14" ht="39.75" customHeight="1">
      <c r="A48" s="311"/>
      <c r="B48" s="321"/>
      <c r="C48" s="329"/>
      <c r="D48" s="318"/>
      <c r="G48" s="329"/>
      <c r="H48" s="320"/>
      <c r="J48" s="317"/>
      <c r="K48" s="317"/>
      <c r="L48" s="326"/>
      <c r="M48" s="317"/>
      <c r="N48" s="326"/>
    </row>
    <row r="49" spans="1:14" ht="18.899999999999999" customHeight="1">
      <c r="A49" s="1021"/>
      <c r="B49" s="1021"/>
      <c r="C49" s="1021"/>
      <c r="D49" s="1021"/>
      <c r="E49" s="1021"/>
      <c r="F49" s="1021"/>
      <c r="G49" s="1021"/>
      <c r="H49" s="1021"/>
      <c r="I49" s="1021"/>
      <c r="J49" s="1021"/>
      <c r="K49" s="1021"/>
      <c r="L49" s="1021"/>
      <c r="M49" s="1021"/>
      <c r="N49" s="1021"/>
    </row>
    <row r="50" spans="1:14" ht="38.25" customHeight="1">
      <c r="A50" s="1019"/>
      <c r="B50" s="1019"/>
      <c r="C50" s="1019"/>
      <c r="D50" s="1019"/>
      <c r="E50" s="1019"/>
      <c r="F50" s="1019"/>
      <c r="G50" s="1019"/>
      <c r="H50" s="1019"/>
      <c r="I50" s="1019"/>
      <c r="J50" s="1019"/>
      <c r="K50" s="1019"/>
      <c r="L50" s="1019"/>
      <c r="M50" s="1019"/>
      <c r="N50" s="1019"/>
    </row>
    <row r="51" spans="1:14" ht="18.899999999999999" customHeight="1">
      <c r="B51" s="317"/>
      <c r="D51" s="317"/>
      <c r="F51" s="317"/>
      <c r="H51" s="317"/>
      <c r="J51" s="317"/>
      <c r="L51" s="317"/>
    </row>
    <row r="52" spans="1:14" ht="18.899999999999999" customHeight="1">
      <c r="B52" s="317"/>
      <c r="D52" s="317"/>
      <c r="F52" s="317"/>
      <c r="H52" s="317"/>
      <c r="J52" s="317"/>
      <c r="L52" s="317"/>
    </row>
    <row r="53" spans="1:14" ht="18.899999999999999" customHeight="1">
      <c r="B53" s="317"/>
      <c r="D53" s="317"/>
      <c r="F53" s="317"/>
      <c r="H53" s="317"/>
      <c r="J53" s="317"/>
      <c r="L53" s="317"/>
    </row>
    <row r="54" spans="1:14" ht="18.899999999999999" customHeight="1">
      <c r="B54" s="317"/>
      <c r="D54" s="317"/>
      <c r="F54" s="317"/>
      <c r="H54" s="317"/>
      <c r="J54" s="317"/>
      <c r="L54" s="317"/>
    </row>
    <row r="55" spans="1:14" ht="18.899999999999999" customHeight="1">
      <c r="B55" s="317"/>
      <c r="D55" s="317"/>
      <c r="F55" s="317"/>
      <c r="H55" s="317"/>
      <c r="J55" s="317"/>
      <c r="L55" s="317"/>
    </row>
    <row r="56" spans="1:14" ht="18.899999999999999" customHeight="1">
      <c r="B56" s="317"/>
      <c r="D56" s="317"/>
      <c r="F56" s="317"/>
      <c r="H56" s="317"/>
      <c r="J56" s="317"/>
      <c r="L56" s="317"/>
    </row>
    <row r="57" spans="1:14">
      <c r="B57" s="317"/>
      <c r="D57" s="317"/>
      <c r="F57" s="317"/>
      <c r="H57" s="317"/>
      <c r="J57" s="317"/>
      <c r="L57" s="317"/>
    </row>
    <row r="58" spans="1:14">
      <c r="B58" s="317"/>
      <c r="D58" s="317"/>
      <c r="F58" s="317"/>
      <c r="H58" s="317"/>
      <c r="J58" s="317"/>
      <c r="L58" s="317"/>
    </row>
    <row r="59" spans="1:14">
      <c r="B59" s="317"/>
      <c r="D59" s="317"/>
      <c r="F59" s="317"/>
      <c r="H59" s="317"/>
      <c r="J59" s="317"/>
      <c r="L59" s="317"/>
    </row>
    <row r="60" spans="1:14">
      <c r="B60" s="317"/>
      <c r="D60" s="317"/>
      <c r="F60" s="317"/>
      <c r="H60" s="317"/>
      <c r="J60" s="317"/>
      <c r="L60" s="317"/>
    </row>
    <row r="61" spans="1:14">
      <c r="B61" s="317"/>
      <c r="D61" s="317"/>
      <c r="F61" s="317"/>
      <c r="H61" s="317"/>
      <c r="J61" s="317"/>
      <c r="L61" s="317"/>
    </row>
    <row r="62" spans="1:14">
      <c r="B62" s="317"/>
      <c r="D62" s="317"/>
      <c r="F62" s="317"/>
      <c r="H62" s="317"/>
      <c r="J62" s="317"/>
      <c r="L62" s="317"/>
    </row>
    <row r="63" spans="1:14">
      <c r="B63" s="317"/>
      <c r="D63" s="317"/>
      <c r="F63" s="317"/>
      <c r="H63" s="317"/>
      <c r="J63" s="317"/>
      <c r="L63" s="317"/>
    </row>
    <row r="64" spans="1:14">
      <c r="B64" s="317"/>
      <c r="D64" s="317"/>
      <c r="F64" s="317"/>
      <c r="H64" s="317"/>
      <c r="J64" s="317"/>
      <c r="L64" s="317"/>
    </row>
    <row r="65" spans="2:12">
      <c r="B65" s="317"/>
      <c r="D65" s="317"/>
      <c r="F65" s="317"/>
      <c r="H65" s="317"/>
      <c r="J65" s="317"/>
      <c r="L65" s="317"/>
    </row>
    <row r="66" spans="2:12">
      <c r="B66" s="317"/>
      <c r="D66" s="317"/>
      <c r="F66" s="317"/>
      <c r="H66" s="317"/>
      <c r="J66" s="317"/>
      <c r="L66" s="317"/>
    </row>
    <row r="67" spans="2:12">
      <c r="B67" s="317"/>
      <c r="D67" s="317"/>
      <c r="F67" s="317"/>
      <c r="H67" s="317"/>
      <c r="J67" s="317"/>
      <c r="L67" s="317"/>
    </row>
    <row r="68" spans="2:12">
      <c r="B68" s="317"/>
      <c r="D68" s="317"/>
      <c r="F68" s="317"/>
      <c r="H68" s="317"/>
      <c r="J68" s="317"/>
      <c r="L68" s="317"/>
    </row>
    <row r="69" spans="2:12">
      <c r="B69" s="317"/>
      <c r="D69" s="317"/>
      <c r="F69" s="317"/>
      <c r="H69" s="317"/>
      <c r="J69" s="317"/>
      <c r="L69" s="317"/>
    </row>
    <row r="70" spans="2:12">
      <c r="B70" s="317"/>
      <c r="D70" s="317"/>
      <c r="F70" s="317"/>
      <c r="H70" s="317"/>
      <c r="J70" s="317"/>
      <c r="L70" s="317"/>
    </row>
    <row r="71" spans="2:12">
      <c r="B71" s="317"/>
      <c r="D71" s="317"/>
      <c r="F71" s="317"/>
      <c r="H71" s="317"/>
      <c r="J71" s="317"/>
      <c r="L71" s="317"/>
    </row>
    <row r="72" spans="2:12">
      <c r="B72" s="317"/>
      <c r="D72" s="317"/>
      <c r="F72" s="317"/>
      <c r="H72" s="317"/>
      <c r="J72" s="317"/>
      <c r="L72" s="317"/>
    </row>
    <row r="73" spans="2:12">
      <c r="B73" s="317"/>
      <c r="D73" s="317"/>
      <c r="F73" s="317"/>
      <c r="H73" s="317"/>
      <c r="J73" s="317"/>
      <c r="L73" s="317"/>
    </row>
    <row r="74" spans="2:12">
      <c r="B74" s="317"/>
      <c r="D74" s="317"/>
      <c r="F74" s="317"/>
      <c r="H74" s="317"/>
      <c r="J74" s="317"/>
      <c r="L74" s="317"/>
    </row>
    <row r="75" spans="2:12">
      <c r="B75" s="317"/>
      <c r="D75" s="317"/>
      <c r="F75" s="317"/>
      <c r="H75" s="317"/>
      <c r="J75" s="317"/>
      <c r="L75" s="317"/>
    </row>
    <row r="76" spans="2:12">
      <c r="B76" s="317"/>
      <c r="D76" s="317"/>
      <c r="F76" s="317"/>
      <c r="H76" s="317"/>
      <c r="J76" s="317"/>
      <c r="L76" s="317"/>
    </row>
    <row r="77" spans="2:12">
      <c r="B77" s="317"/>
      <c r="D77" s="317"/>
      <c r="F77" s="317"/>
      <c r="H77" s="317"/>
      <c r="J77" s="317"/>
      <c r="L77" s="317"/>
    </row>
    <row r="78" spans="2:12">
      <c r="B78" s="317"/>
      <c r="D78" s="317"/>
      <c r="F78" s="317"/>
      <c r="H78" s="317"/>
      <c r="J78" s="317"/>
      <c r="L78" s="317"/>
    </row>
    <row r="79" spans="2:12">
      <c r="B79" s="317"/>
      <c r="D79" s="317"/>
      <c r="F79" s="317"/>
      <c r="H79" s="317"/>
      <c r="J79" s="317"/>
      <c r="L79" s="317"/>
    </row>
    <row r="80" spans="2:12">
      <c r="B80" s="317"/>
      <c r="D80" s="317"/>
      <c r="F80" s="317"/>
      <c r="H80" s="317"/>
      <c r="J80" s="317"/>
      <c r="L80" s="317"/>
    </row>
    <row r="81" spans="2:12">
      <c r="B81" s="317"/>
      <c r="D81" s="317"/>
      <c r="F81" s="317"/>
      <c r="H81" s="317"/>
      <c r="J81" s="317"/>
      <c r="L81" s="317"/>
    </row>
    <row r="82" spans="2:12">
      <c r="B82" s="317"/>
      <c r="D82" s="317"/>
      <c r="F82" s="317"/>
      <c r="H82" s="317"/>
      <c r="J82" s="317"/>
      <c r="L82" s="317"/>
    </row>
    <row r="83" spans="2:12">
      <c r="B83" s="317"/>
      <c r="D83" s="317"/>
      <c r="F83" s="317"/>
      <c r="H83" s="317"/>
      <c r="J83" s="317"/>
      <c r="L83" s="317"/>
    </row>
    <row r="84" spans="2:12">
      <c r="B84" s="317"/>
      <c r="D84" s="317"/>
      <c r="F84" s="317"/>
      <c r="H84" s="317"/>
      <c r="J84" s="317"/>
      <c r="L84" s="317"/>
    </row>
    <row r="85" spans="2:12">
      <c r="B85" s="317"/>
      <c r="D85" s="317"/>
      <c r="F85" s="317"/>
      <c r="H85" s="317"/>
      <c r="J85" s="317"/>
      <c r="L85" s="317"/>
    </row>
    <row r="86" spans="2:12">
      <c r="B86" s="317"/>
      <c r="D86" s="317"/>
      <c r="F86" s="317"/>
      <c r="H86" s="317"/>
      <c r="J86" s="317"/>
      <c r="L86" s="317"/>
    </row>
    <row r="87" spans="2:12">
      <c r="B87" s="317"/>
      <c r="D87" s="317"/>
      <c r="F87" s="317"/>
      <c r="H87" s="317"/>
      <c r="J87" s="317"/>
      <c r="L87" s="317"/>
    </row>
    <row r="88" spans="2:12">
      <c r="B88" s="317"/>
      <c r="D88" s="317"/>
      <c r="F88" s="317"/>
      <c r="H88" s="317"/>
      <c r="J88" s="317"/>
      <c r="L88" s="317"/>
    </row>
    <row r="89" spans="2:12">
      <c r="B89" s="317"/>
      <c r="D89" s="317"/>
      <c r="F89" s="317"/>
      <c r="H89" s="317"/>
      <c r="J89" s="317"/>
      <c r="L89" s="317"/>
    </row>
    <row r="90" spans="2:12">
      <c r="B90" s="317"/>
      <c r="D90" s="317"/>
      <c r="F90" s="317"/>
      <c r="H90" s="317"/>
      <c r="J90" s="317"/>
      <c r="L90" s="317"/>
    </row>
    <row r="91" spans="2:12">
      <c r="B91" s="317"/>
      <c r="D91" s="317"/>
      <c r="F91" s="317"/>
      <c r="H91" s="317"/>
      <c r="J91" s="317"/>
      <c r="L91" s="317"/>
    </row>
    <row r="92" spans="2:12">
      <c r="B92" s="317"/>
      <c r="D92" s="317"/>
      <c r="F92" s="317"/>
      <c r="H92" s="317"/>
      <c r="J92" s="317"/>
      <c r="L92" s="317"/>
    </row>
    <row r="93" spans="2:12">
      <c r="B93" s="317"/>
      <c r="D93" s="317"/>
      <c r="F93" s="317"/>
      <c r="H93" s="317"/>
      <c r="J93" s="317"/>
      <c r="L93" s="317"/>
    </row>
    <row r="94" spans="2:12">
      <c r="B94" s="317"/>
      <c r="D94" s="317"/>
      <c r="F94" s="317"/>
      <c r="H94" s="317"/>
      <c r="J94" s="317"/>
      <c r="L94" s="317"/>
    </row>
    <row r="95" spans="2:12">
      <c r="B95" s="317"/>
      <c r="D95" s="317"/>
      <c r="F95" s="317"/>
      <c r="H95" s="317"/>
      <c r="J95" s="317"/>
      <c r="L95" s="317"/>
    </row>
    <row r="96" spans="2:12">
      <c r="B96" s="317"/>
      <c r="D96" s="317"/>
      <c r="F96" s="317"/>
      <c r="H96" s="317"/>
      <c r="J96" s="317"/>
      <c r="L96" s="317"/>
    </row>
    <row r="97" spans="2:12">
      <c r="B97" s="317"/>
      <c r="D97" s="317"/>
      <c r="F97" s="317"/>
      <c r="H97" s="317"/>
      <c r="J97" s="317"/>
      <c r="L97" s="317"/>
    </row>
    <row r="98" spans="2:12">
      <c r="B98" s="317"/>
      <c r="D98" s="317"/>
      <c r="F98" s="317"/>
      <c r="H98" s="317"/>
      <c r="J98" s="317"/>
      <c r="L98" s="317"/>
    </row>
    <row r="99" spans="2:12">
      <c r="B99" s="317"/>
      <c r="D99" s="317"/>
      <c r="F99" s="317"/>
      <c r="H99" s="317"/>
      <c r="J99" s="317"/>
      <c r="L99" s="317"/>
    </row>
    <row r="100" spans="2:12">
      <c r="B100" s="317"/>
      <c r="D100" s="317"/>
      <c r="F100" s="317"/>
      <c r="H100" s="317"/>
      <c r="J100" s="317"/>
      <c r="L100" s="317"/>
    </row>
    <row r="101" spans="2:12">
      <c r="B101" s="317"/>
      <c r="D101" s="317"/>
      <c r="F101" s="317"/>
      <c r="H101" s="317"/>
      <c r="J101" s="317"/>
      <c r="L101" s="317"/>
    </row>
    <row r="102" spans="2:12">
      <c r="B102" s="317"/>
      <c r="D102" s="317"/>
      <c r="F102" s="317"/>
      <c r="H102" s="317"/>
      <c r="J102" s="317"/>
      <c r="L102" s="317"/>
    </row>
    <row r="103" spans="2:12">
      <c r="B103" s="317"/>
      <c r="D103" s="317"/>
      <c r="F103" s="317"/>
      <c r="H103" s="317"/>
      <c r="J103" s="317"/>
      <c r="L103" s="317"/>
    </row>
    <row r="104" spans="2:12">
      <c r="B104" s="317"/>
      <c r="D104" s="317"/>
      <c r="F104" s="317"/>
      <c r="H104" s="317"/>
      <c r="J104" s="317"/>
      <c r="L104" s="317"/>
    </row>
    <row r="105" spans="2:12">
      <c r="B105" s="317"/>
      <c r="D105" s="317"/>
      <c r="F105" s="317"/>
      <c r="H105" s="317"/>
      <c r="J105" s="317"/>
      <c r="L105" s="317"/>
    </row>
    <row r="106" spans="2:12">
      <c r="B106" s="317"/>
      <c r="D106" s="317"/>
      <c r="F106" s="317"/>
      <c r="H106" s="317"/>
      <c r="J106" s="317"/>
      <c r="L106" s="317"/>
    </row>
    <row r="107" spans="2:12">
      <c r="B107" s="317"/>
      <c r="D107" s="317"/>
      <c r="F107" s="317"/>
      <c r="H107" s="317"/>
      <c r="J107" s="317"/>
      <c r="L107" s="317"/>
    </row>
    <row r="108" spans="2:12">
      <c r="B108" s="317"/>
      <c r="D108" s="317"/>
      <c r="F108" s="317"/>
      <c r="H108" s="317"/>
      <c r="J108" s="317"/>
      <c r="L108" s="317"/>
    </row>
    <row r="109" spans="2:12">
      <c r="B109" s="317"/>
      <c r="D109" s="317"/>
      <c r="F109" s="317"/>
      <c r="H109" s="317"/>
      <c r="J109" s="317"/>
      <c r="L109" s="317"/>
    </row>
    <row r="110" spans="2:12">
      <c r="B110" s="317"/>
      <c r="D110" s="317"/>
      <c r="F110" s="317"/>
      <c r="H110" s="317"/>
      <c r="J110" s="317"/>
      <c r="L110" s="317"/>
    </row>
    <row r="111" spans="2:12">
      <c r="B111" s="317"/>
      <c r="D111" s="317"/>
      <c r="F111" s="317"/>
      <c r="H111" s="317"/>
      <c r="J111" s="317"/>
      <c r="L111" s="317"/>
    </row>
    <row r="112" spans="2:12">
      <c r="B112" s="317"/>
      <c r="D112" s="317"/>
      <c r="F112" s="317"/>
      <c r="H112" s="317"/>
      <c r="J112" s="317"/>
      <c r="L112" s="317"/>
    </row>
    <row r="113" spans="2:12">
      <c r="B113" s="317"/>
      <c r="D113" s="317"/>
      <c r="F113" s="317"/>
      <c r="H113" s="317"/>
      <c r="J113" s="317"/>
      <c r="L113" s="317"/>
    </row>
  </sheetData>
  <mergeCells count="13">
    <mergeCell ref="A50:N50"/>
    <mergeCell ref="B9:M9"/>
    <mergeCell ref="A46:N46"/>
    <mergeCell ref="B5:M5"/>
    <mergeCell ref="B6:M6"/>
    <mergeCell ref="B7:C7"/>
    <mergeCell ref="D7:E7"/>
    <mergeCell ref="F7:G7"/>
    <mergeCell ref="H7:I7"/>
    <mergeCell ref="J7:K7"/>
    <mergeCell ref="L7:M7"/>
    <mergeCell ref="A47:N47"/>
    <mergeCell ref="A49:N49"/>
  </mergeCells>
  <phoneticPr fontId="7" type="noConversion"/>
  <printOptions horizontalCentered="1"/>
  <pageMargins left="0.39370078740157483" right="0.39370078740157483" top="0.59055118110236227" bottom="0.59055118110236227" header="0.39370078740157483" footer="0.39370078740157483"/>
  <pageSetup paperSize="9" scale="59" orientation="portrait" r:id="rId1"/>
  <headerFooter alignWithMargins="0">
    <oddHeader>&amp;C&amp;"Helvetica,Fett"&amp;12 2010</oddHeader>
    <oddFooter>&amp;C&amp;"Helvetica,Standard" Eidg. Steuerverwaltung  -  Administration fédérale des contributions  -  Amministrazione federale delle contribuzioni&amp;R79</oddFoot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72">
    <pageSetUpPr fitToPage="1"/>
  </sheetPr>
  <dimension ref="A1:N113"/>
  <sheetViews>
    <sheetView zoomScale="60" zoomScaleNormal="60" workbookViewId="0"/>
  </sheetViews>
  <sheetFormatPr baseColWidth="10" defaultColWidth="10.33203125" defaultRowHeight="13.2"/>
  <cols>
    <col min="1" max="1" width="23.6640625" style="319" customWidth="1"/>
    <col min="2" max="2" width="9.6640625" style="319" customWidth="1"/>
    <col min="3" max="3" width="9.6640625" style="326" customWidth="1"/>
    <col min="4" max="4" width="9.6640625" style="319" customWidth="1"/>
    <col min="5" max="5" width="9.6640625" style="326" customWidth="1"/>
    <col min="6" max="6" width="9.6640625" style="319" customWidth="1"/>
    <col min="7" max="7" width="9.6640625" style="326" customWidth="1"/>
    <col min="8" max="8" width="9.6640625" style="319" customWidth="1"/>
    <col min="9" max="9" width="9.6640625" style="326" customWidth="1"/>
    <col min="10" max="10" width="9.6640625" style="319" customWidth="1"/>
    <col min="11" max="11" width="9.6640625" style="326" customWidth="1"/>
    <col min="12" max="12" width="11.6640625" style="319" customWidth="1"/>
    <col min="13" max="13" width="9.6640625" style="326" customWidth="1"/>
    <col min="14" max="14" width="23.88671875" style="321" bestFit="1" customWidth="1"/>
    <col min="15" max="241" width="12.6640625" style="319" customWidth="1"/>
    <col min="242" max="16384" width="10.33203125" style="319"/>
  </cols>
  <sheetData>
    <row r="1" spans="1:14" ht="18.899999999999999" customHeight="1">
      <c r="A1" s="311" t="s">
        <v>181</v>
      </c>
      <c r="C1" s="325"/>
      <c r="D1" s="311"/>
      <c r="E1" s="325"/>
    </row>
    <row r="2" spans="1:14" ht="18.899999999999999" customHeight="1"/>
    <row r="3" spans="1:14" ht="18.899999999999999" customHeight="1">
      <c r="A3" s="314" t="str">
        <f>'Page 72'!$A$3</f>
        <v>Inheritance</v>
      </c>
    </row>
    <row r="4" spans="1:14" ht="18.899999999999999" customHeight="1" thickBot="1">
      <c r="A4" s="411"/>
    </row>
    <row r="5" spans="1:14" ht="18.899999999999999" customHeight="1">
      <c r="A5" s="332">
        <v>40</v>
      </c>
      <c r="B5" s="1031" t="s">
        <v>182</v>
      </c>
      <c r="C5" s="1032"/>
      <c r="D5" s="1032"/>
      <c r="E5" s="1032"/>
      <c r="F5" s="1032"/>
      <c r="G5" s="1032"/>
      <c r="H5" s="1032"/>
      <c r="I5" s="1032"/>
      <c r="J5" s="1032"/>
      <c r="K5" s="1032"/>
      <c r="L5" s="1032"/>
      <c r="M5" s="1033"/>
      <c r="N5" s="322"/>
    </row>
    <row r="6" spans="1:14" ht="18.899999999999999" customHeight="1" thickBot="1">
      <c r="A6" s="379" t="str">
        <f>'Page 72'!$A$6</f>
        <v>Taxing authority</v>
      </c>
      <c r="B6" s="1034"/>
      <c r="C6" s="1035"/>
      <c r="D6" s="1035"/>
      <c r="E6" s="1035"/>
      <c r="F6" s="1035"/>
      <c r="G6" s="1035"/>
      <c r="H6" s="1035"/>
      <c r="I6" s="1035"/>
      <c r="J6" s="1035"/>
      <c r="K6" s="1035"/>
      <c r="L6" s="1035"/>
      <c r="M6" s="1036"/>
      <c r="N6" s="323"/>
    </row>
    <row r="7" spans="1:14" ht="18.899999999999999" customHeight="1">
      <c r="A7" s="333"/>
      <c r="B7" s="1017" t="s">
        <v>51</v>
      </c>
      <c r="C7" s="1018"/>
      <c r="D7" s="1017" t="s">
        <v>52</v>
      </c>
      <c r="E7" s="1018"/>
      <c r="F7" s="1017" t="s">
        <v>53</v>
      </c>
      <c r="G7" s="1018"/>
      <c r="H7" s="1017" t="s">
        <v>54</v>
      </c>
      <c r="I7" s="1018"/>
      <c r="J7" s="1026" t="s">
        <v>64</v>
      </c>
      <c r="K7" s="1027"/>
      <c r="L7" s="1026" t="s">
        <v>65</v>
      </c>
      <c r="M7" s="1027"/>
      <c r="N7" s="322"/>
    </row>
    <row r="8" spans="1:14" ht="18.899999999999999" customHeight="1">
      <c r="A8" s="333"/>
      <c r="B8" s="313"/>
      <c r="C8" s="327"/>
      <c r="D8" s="313"/>
      <c r="E8" s="327"/>
      <c r="F8" s="313"/>
      <c r="G8" s="327"/>
      <c r="H8" s="313"/>
      <c r="I8" s="327"/>
      <c r="J8" s="313"/>
      <c r="K8" s="327"/>
      <c r="L8" s="313"/>
      <c r="M8" s="327"/>
      <c r="N8" s="322"/>
    </row>
    <row r="9" spans="1:14" ht="18.899999999999999" customHeight="1">
      <c r="A9" s="379" t="str">
        <f>'Page 72'!$A$9</f>
        <v>Cantons</v>
      </c>
      <c r="B9" s="1022" t="str">
        <f>'Page 72'!$B$9:$M$9</f>
        <v>Inheritance tax</v>
      </c>
      <c r="C9" s="1023"/>
      <c r="D9" s="1023"/>
      <c r="E9" s="1023"/>
      <c r="F9" s="1023"/>
      <c r="G9" s="1023"/>
      <c r="H9" s="1023"/>
      <c r="I9" s="1023"/>
      <c r="J9" s="1023"/>
      <c r="K9" s="1023"/>
      <c r="L9" s="1023"/>
      <c r="M9" s="1024"/>
      <c r="N9" s="367"/>
    </row>
    <row r="10" spans="1:14" ht="18.899999999999999" customHeight="1">
      <c r="A10" s="314"/>
      <c r="B10" s="324" t="s">
        <v>4</v>
      </c>
      <c r="C10" s="328" t="s">
        <v>1</v>
      </c>
      <c r="D10" s="324" t="s">
        <v>4</v>
      </c>
      <c r="E10" s="328" t="s">
        <v>1</v>
      </c>
      <c r="F10" s="324" t="s">
        <v>4</v>
      </c>
      <c r="G10" s="328" t="s">
        <v>1</v>
      </c>
      <c r="H10" s="324" t="s">
        <v>4</v>
      </c>
      <c r="I10" s="330" t="s">
        <v>1</v>
      </c>
      <c r="J10" s="324" t="s">
        <v>4</v>
      </c>
      <c r="K10" s="328" t="s">
        <v>1</v>
      </c>
      <c r="L10" s="324" t="s">
        <v>4</v>
      </c>
      <c r="M10" s="328" t="s">
        <v>1</v>
      </c>
      <c r="N10" s="368"/>
    </row>
    <row r="11" spans="1:14" ht="24.9" customHeight="1">
      <c r="A11" s="371" t="s">
        <v>66</v>
      </c>
      <c r="B11" s="353">
        <v>2000</v>
      </c>
      <c r="C11" s="354">
        <v>10</v>
      </c>
      <c r="D11" s="353">
        <v>6000</v>
      </c>
      <c r="E11" s="354">
        <v>12</v>
      </c>
      <c r="F11" s="353">
        <v>14000</v>
      </c>
      <c r="G11" s="354">
        <v>14</v>
      </c>
      <c r="H11" s="353">
        <v>117000</v>
      </c>
      <c r="I11" s="354">
        <v>23.4</v>
      </c>
      <c r="J11" s="353">
        <v>275000</v>
      </c>
      <c r="K11" s="354">
        <v>27.5</v>
      </c>
      <c r="L11" s="353">
        <v>1500000</v>
      </c>
      <c r="M11" s="354">
        <v>30</v>
      </c>
      <c r="N11" s="369"/>
    </row>
    <row r="12" spans="1:14" ht="24.9" customHeight="1">
      <c r="A12" s="371" t="s">
        <v>67</v>
      </c>
      <c r="B12" s="355">
        <v>880</v>
      </c>
      <c r="C12" s="356">
        <v>4.4000000000000004</v>
      </c>
      <c r="D12" s="334">
        <v>4180</v>
      </c>
      <c r="E12" s="335">
        <v>8.36</v>
      </c>
      <c r="F12" s="355">
        <v>9680</v>
      </c>
      <c r="G12" s="356">
        <v>9.68</v>
      </c>
      <c r="H12" s="355">
        <v>76945</v>
      </c>
      <c r="I12" s="356">
        <v>15.388999999999999</v>
      </c>
      <c r="J12" s="355">
        <v>207828.5</v>
      </c>
      <c r="K12" s="356">
        <v>20.78285</v>
      </c>
      <c r="L12" s="355">
        <v>1307828.5</v>
      </c>
      <c r="M12" s="356">
        <v>26.156569999999999</v>
      </c>
      <c r="N12" s="369"/>
    </row>
    <row r="13" spans="1:14" ht="24.9" customHeight="1">
      <c r="A13" s="371" t="s">
        <v>68</v>
      </c>
      <c r="B13" s="355">
        <v>3300.0000000000005</v>
      </c>
      <c r="C13" s="356">
        <v>16.500000000000004</v>
      </c>
      <c r="D13" s="334">
        <v>10500</v>
      </c>
      <c r="E13" s="335">
        <v>21</v>
      </c>
      <c r="F13" s="355">
        <v>22500</v>
      </c>
      <c r="G13" s="356">
        <v>22.5</v>
      </c>
      <c r="H13" s="355">
        <v>142500</v>
      </c>
      <c r="I13" s="356">
        <v>28.5</v>
      </c>
      <c r="J13" s="355">
        <v>300000</v>
      </c>
      <c r="K13" s="356">
        <v>30</v>
      </c>
      <c r="L13" s="355">
        <v>1500000</v>
      </c>
      <c r="M13" s="356">
        <v>30</v>
      </c>
      <c r="N13" s="369"/>
    </row>
    <row r="14" spans="1:14" ht="24.9" customHeight="1">
      <c r="A14" s="371" t="s">
        <v>10</v>
      </c>
      <c r="B14" s="355">
        <v>2400</v>
      </c>
      <c r="C14" s="356">
        <v>12</v>
      </c>
      <c r="D14" s="334">
        <v>6000</v>
      </c>
      <c r="E14" s="335">
        <v>12</v>
      </c>
      <c r="F14" s="355">
        <v>12000</v>
      </c>
      <c r="G14" s="356">
        <v>12</v>
      </c>
      <c r="H14" s="355">
        <v>60000</v>
      </c>
      <c r="I14" s="356">
        <v>12</v>
      </c>
      <c r="J14" s="355">
        <v>120000</v>
      </c>
      <c r="K14" s="356">
        <v>12</v>
      </c>
      <c r="L14" s="355">
        <v>600000</v>
      </c>
      <c r="M14" s="356">
        <v>12</v>
      </c>
      <c r="N14" s="369"/>
    </row>
    <row r="15" spans="1:14" ht="24.9" customHeight="1">
      <c r="A15" s="371" t="s">
        <v>13</v>
      </c>
      <c r="B15" s="355">
        <v>0</v>
      </c>
      <c r="C15" s="356">
        <v>0</v>
      </c>
      <c r="D15" s="334">
        <v>0</v>
      </c>
      <c r="E15" s="335">
        <v>0</v>
      </c>
      <c r="F15" s="355">
        <v>0</v>
      </c>
      <c r="G15" s="356">
        <v>0</v>
      </c>
      <c r="H15" s="355">
        <v>0</v>
      </c>
      <c r="I15" s="356">
        <v>0</v>
      </c>
      <c r="J15" s="355">
        <v>0</v>
      </c>
      <c r="K15" s="356">
        <v>0</v>
      </c>
      <c r="L15" s="355">
        <v>0</v>
      </c>
      <c r="M15" s="356">
        <v>0</v>
      </c>
      <c r="N15" s="369"/>
    </row>
    <row r="16" spans="1:14" ht="24.9" customHeight="1">
      <c r="A16" s="371" t="s">
        <v>16</v>
      </c>
      <c r="B16" s="355">
        <v>2000</v>
      </c>
      <c r="C16" s="356">
        <v>10</v>
      </c>
      <c r="D16" s="334">
        <v>5000</v>
      </c>
      <c r="E16" s="335">
        <v>10</v>
      </c>
      <c r="F16" s="355">
        <v>10000</v>
      </c>
      <c r="G16" s="356">
        <v>10</v>
      </c>
      <c r="H16" s="355">
        <v>50000</v>
      </c>
      <c r="I16" s="356">
        <v>10</v>
      </c>
      <c r="J16" s="355">
        <v>100000</v>
      </c>
      <c r="K16" s="356">
        <v>10</v>
      </c>
      <c r="L16" s="355">
        <v>500000</v>
      </c>
      <c r="M16" s="356">
        <v>10</v>
      </c>
      <c r="N16" s="369"/>
    </row>
    <row r="17" spans="1:14" ht="24.9" customHeight="1">
      <c r="A17" s="371" t="s">
        <v>19</v>
      </c>
      <c r="B17" s="355">
        <v>0</v>
      </c>
      <c r="C17" s="356">
        <v>0</v>
      </c>
      <c r="D17" s="334">
        <v>3000</v>
      </c>
      <c r="E17" s="335">
        <v>6</v>
      </c>
      <c r="F17" s="355">
        <v>8000</v>
      </c>
      <c r="G17" s="356">
        <v>8</v>
      </c>
      <c r="H17" s="355">
        <v>48000</v>
      </c>
      <c r="I17" s="356">
        <v>9.6</v>
      </c>
      <c r="J17" s="355">
        <v>98000</v>
      </c>
      <c r="K17" s="356">
        <v>9.8000000000000007</v>
      </c>
      <c r="L17" s="355">
        <v>498000</v>
      </c>
      <c r="M17" s="356">
        <v>9.9600000000000009</v>
      </c>
      <c r="N17" s="369"/>
    </row>
    <row r="18" spans="1:14" ht="24.9" customHeight="1">
      <c r="A18" s="371" t="s">
        <v>21</v>
      </c>
      <c r="B18" s="355">
        <v>805.00000000000011</v>
      </c>
      <c r="C18" s="356">
        <v>4.0250000000000004</v>
      </c>
      <c r="D18" s="334">
        <v>3220.0000000000005</v>
      </c>
      <c r="E18" s="335">
        <v>6.4400000000000013</v>
      </c>
      <c r="F18" s="355">
        <v>7245.0000000000009</v>
      </c>
      <c r="G18" s="356">
        <v>7.245000000000001</v>
      </c>
      <c r="H18" s="355">
        <v>78890</v>
      </c>
      <c r="I18" s="356">
        <v>15.778</v>
      </c>
      <c r="J18" s="355">
        <v>159390</v>
      </c>
      <c r="K18" s="356">
        <v>15.939</v>
      </c>
      <c r="L18" s="355">
        <v>1004237.5</v>
      </c>
      <c r="M18" s="356">
        <v>20.08475</v>
      </c>
      <c r="N18" s="369"/>
    </row>
    <row r="19" spans="1:14" ht="24.9" customHeight="1">
      <c r="A19" s="371" t="s">
        <v>23</v>
      </c>
      <c r="B19" s="355">
        <v>1200</v>
      </c>
      <c r="C19" s="356">
        <v>6</v>
      </c>
      <c r="D19" s="334">
        <v>3060</v>
      </c>
      <c r="E19" s="335">
        <v>6.12</v>
      </c>
      <c r="F19" s="355">
        <v>6480</v>
      </c>
      <c r="G19" s="356">
        <v>6.48</v>
      </c>
      <c r="H19" s="355">
        <v>42540</v>
      </c>
      <c r="I19" s="356">
        <v>8.5079999999999991</v>
      </c>
      <c r="J19" s="355">
        <v>101040</v>
      </c>
      <c r="K19" s="356">
        <v>10.103999999999999</v>
      </c>
      <c r="L19" s="355">
        <v>581040</v>
      </c>
      <c r="M19" s="356">
        <v>11.620799999999999</v>
      </c>
      <c r="N19" s="369"/>
    </row>
    <row r="20" spans="1:14" ht="24.9" customHeight="1">
      <c r="A20" s="371" t="s">
        <v>3</v>
      </c>
      <c r="B20" s="355">
        <v>1237.5</v>
      </c>
      <c r="C20" s="356">
        <v>6.1875</v>
      </c>
      <c r="D20" s="334">
        <v>3712.5</v>
      </c>
      <c r="E20" s="335">
        <v>7.4249999999999998</v>
      </c>
      <c r="F20" s="355">
        <v>7837.5</v>
      </c>
      <c r="G20" s="356">
        <v>7.8375000000000004</v>
      </c>
      <c r="H20" s="355">
        <v>40837.5</v>
      </c>
      <c r="I20" s="356">
        <v>8.1675000000000004</v>
      </c>
      <c r="J20" s="355">
        <v>82087.5</v>
      </c>
      <c r="K20" s="356">
        <v>8.2087500000000002</v>
      </c>
      <c r="L20" s="355">
        <v>412087.5</v>
      </c>
      <c r="M20" s="356">
        <v>8.2417499999999997</v>
      </c>
      <c r="N20" s="369"/>
    </row>
    <row r="21" spans="1:14" ht="24.9" customHeight="1">
      <c r="A21" s="371" t="s">
        <v>168</v>
      </c>
      <c r="B21" s="355">
        <v>1800</v>
      </c>
      <c r="C21" s="356">
        <v>9</v>
      </c>
      <c r="D21" s="334">
        <v>7443.2</v>
      </c>
      <c r="E21" s="335">
        <v>14.8864</v>
      </c>
      <c r="F21" s="355">
        <v>20021.150000000001</v>
      </c>
      <c r="G21" s="356">
        <v>20.021150000000002</v>
      </c>
      <c r="H21" s="355">
        <v>112500.09999999999</v>
      </c>
      <c r="I21" s="356">
        <v>22.500019999999999</v>
      </c>
      <c r="J21" s="355">
        <v>225000.1</v>
      </c>
      <c r="K21" s="356">
        <v>22.50001</v>
      </c>
      <c r="L21" s="355">
        <v>1125000.0999999999</v>
      </c>
      <c r="M21" s="356">
        <v>22.500001999999999</v>
      </c>
      <c r="N21" s="369"/>
    </row>
    <row r="22" spans="1:14" ht="24.9" customHeight="1">
      <c r="A22" s="371" t="s">
        <v>76</v>
      </c>
      <c r="B22" s="355">
        <v>2250</v>
      </c>
      <c r="C22" s="356">
        <v>11.25</v>
      </c>
      <c r="D22" s="334">
        <v>6000</v>
      </c>
      <c r="E22" s="335">
        <v>12</v>
      </c>
      <c r="F22" s="355">
        <v>12250</v>
      </c>
      <c r="G22" s="356">
        <v>12.25</v>
      </c>
      <c r="H22" s="355">
        <v>74700</v>
      </c>
      <c r="I22" s="356">
        <v>14.94</v>
      </c>
      <c r="J22" s="355">
        <v>174650</v>
      </c>
      <c r="K22" s="356">
        <v>17.465</v>
      </c>
      <c r="L22" s="355">
        <v>1249500</v>
      </c>
      <c r="M22" s="356">
        <v>24.99</v>
      </c>
      <c r="N22" s="369"/>
    </row>
    <row r="23" spans="1:14" ht="24.9" customHeight="1">
      <c r="A23" s="371" t="s">
        <v>77</v>
      </c>
      <c r="B23" s="355">
        <v>0</v>
      </c>
      <c r="C23" s="356">
        <v>0</v>
      </c>
      <c r="D23" s="334">
        <v>6750</v>
      </c>
      <c r="E23" s="335">
        <v>13.5</v>
      </c>
      <c r="F23" s="355">
        <v>18000</v>
      </c>
      <c r="G23" s="356">
        <v>18</v>
      </c>
      <c r="H23" s="355">
        <v>108000</v>
      </c>
      <c r="I23" s="356">
        <v>21.6</v>
      </c>
      <c r="J23" s="355">
        <v>220500</v>
      </c>
      <c r="K23" s="356">
        <v>22.05</v>
      </c>
      <c r="L23" s="355">
        <v>1120500</v>
      </c>
      <c r="M23" s="356">
        <v>22.41</v>
      </c>
      <c r="N23" s="369"/>
    </row>
    <row r="24" spans="1:14" ht="24.9" customHeight="1">
      <c r="A24" s="371" t="s">
        <v>14</v>
      </c>
      <c r="B24" s="355">
        <v>800</v>
      </c>
      <c r="C24" s="356">
        <v>4</v>
      </c>
      <c r="D24" s="334">
        <v>5200</v>
      </c>
      <c r="E24" s="335">
        <v>10.4</v>
      </c>
      <c r="F24" s="355">
        <v>15600</v>
      </c>
      <c r="G24" s="356">
        <v>15.6</v>
      </c>
      <c r="H24" s="355">
        <v>141200</v>
      </c>
      <c r="I24" s="356">
        <v>28.24</v>
      </c>
      <c r="J24" s="355">
        <v>316800</v>
      </c>
      <c r="K24" s="356">
        <v>31.68</v>
      </c>
      <c r="L24" s="355">
        <v>1596800</v>
      </c>
      <c r="M24" s="356">
        <v>31.936</v>
      </c>
      <c r="N24" s="369"/>
    </row>
    <row r="25" spans="1:14" ht="24.9" customHeight="1">
      <c r="A25" s="371" t="s">
        <v>62</v>
      </c>
      <c r="B25" s="355">
        <v>4800</v>
      </c>
      <c r="C25" s="356">
        <v>24</v>
      </c>
      <c r="D25" s="334">
        <v>14400</v>
      </c>
      <c r="E25" s="335">
        <v>28.8</v>
      </c>
      <c r="F25" s="355">
        <v>30400</v>
      </c>
      <c r="G25" s="356">
        <v>30.4</v>
      </c>
      <c r="H25" s="355">
        <v>158400</v>
      </c>
      <c r="I25" s="356">
        <v>31.68</v>
      </c>
      <c r="J25" s="355">
        <v>318400</v>
      </c>
      <c r="K25" s="356">
        <v>31.84</v>
      </c>
      <c r="L25" s="355">
        <v>1598400</v>
      </c>
      <c r="M25" s="356">
        <v>31.968</v>
      </c>
      <c r="N25" s="369"/>
    </row>
    <row r="26" spans="1:14" ht="24.9" customHeight="1">
      <c r="A26" s="371" t="s">
        <v>45</v>
      </c>
      <c r="B26" s="355">
        <v>1800</v>
      </c>
      <c r="C26" s="356">
        <v>9</v>
      </c>
      <c r="D26" s="334">
        <v>5400</v>
      </c>
      <c r="E26" s="335">
        <v>10.8</v>
      </c>
      <c r="F26" s="355">
        <v>11400</v>
      </c>
      <c r="G26" s="356">
        <v>11.4</v>
      </c>
      <c r="H26" s="355">
        <v>59400</v>
      </c>
      <c r="I26" s="356">
        <v>11.88</v>
      </c>
      <c r="J26" s="355">
        <v>119400</v>
      </c>
      <c r="K26" s="356">
        <v>11.94</v>
      </c>
      <c r="L26" s="355">
        <v>599400</v>
      </c>
      <c r="M26" s="356">
        <v>11.988</v>
      </c>
      <c r="N26" s="369"/>
    </row>
    <row r="27" spans="1:14" ht="24.9" customHeight="1">
      <c r="A27" s="371" t="s">
        <v>73</v>
      </c>
      <c r="B27" s="355">
        <v>3000</v>
      </c>
      <c r="C27" s="356">
        <v>15</v>
      </c>
      <c r="D27" s="334">
        <v>12000</v>
      </c>
      <c r="E27" s="335">
        <v>24</v>
      </c>
      <c r="F27" s="355">
        <v>27000</v>
      </c>
      <c r="G27" s="356">
        <v>27</v>
      </c>
      <c r="H27" s="355">
        <v>147000</v>
      </c>
      <c r="I27" s="356">
        <v>29.4</v>
      </c>
      <c r="J27" s="355">
        <v>297000</v>
      </c>
      <c r="K27" s="356">
        <v>29.7</v>
      </c>
      <c r="L27" s="355">
        <v>1497000</v>
      </c>
      <c r="M27" s="356">
        <v>29.94</v>
      </c>
      <c r="N27" s="369"/>
    </row>
    <row r="28" spans="1:14" ht="24.9" customHeight="1">
      <c r="A28" s="371" t="s">
        <v>169</v>
      </c>
      <c r="B28" s="355">
        <v>0</v>
      </c>
      <c r="C28" s="356">
        <v>0</v>
      </c>
      <c r="D28" s="334">
        <v>0</v>
      </c>
      <c r="E28" s="335">
        <v>0</v>
      </c>
      <c r="F28" s="355">
        <v>0</v>
      </c>
      <c r="G28" s="356">
        <v>0</v>
      </c>
      <c r="H28" s="355">
        <v>0</v>
      </c>
      <c r="I28" s="356">
        <v>0</v>
      </c>
      <c r="J28" s="355">
        <v>0</v>
      </c>
      <c r="K28" s="356">
        <v>0</v>
      </c>
      <c r="L28" s="355">
        <v>0</v>
      </c>
      <c r="M28" s="356">
        <v>0</v>
      </c>
      <c r="N28" s="369"/>
    </row>
    <row r="29" spans="1:14" ht="24.9" customHeight="1">
      <c r="A29" s="371" t="s">
        <v>57</v>
      </c>
      <c r="B29" s="355">
        <v>2400</v>
      </c>
      <c r="C29" s="356">
        <v>12</v>
      </c>
      <c r="D29" s="334">
        <v>6000</v>
      </c>
      <c r="E29" s="335">
        <v>12</v>
      </c>
      <c r="F29" s="355">
        <v>12000</v>
      </c>
      <c r="G29" s="356">
        <v>12</v>
      </c>
      <c r="H29" s="355">
        <v>109200</v>
      </c>
      <c r="I29" s="356">
        <v>21.84</v>
      </c>
      <c r="J29" s="355">
        <v>262400</v>
      </c>
      <c r="K29" s="356">
        <v>26.24</v>
      </c>
      <c r="L29" s="355">
        <v>1542400</v>
      </c>
      <c r="M29" s="356">
        <v>30.847999999999999</v>
      </c>
      <c r="N29" s="369"/>
    </row>
    <row r="30" spans="1:14" ht="24.9" customHeight="1">
      <c r="A30" s="371" t="s">
        <v>58</v>
      </c>
      <c r="B30" s="355">
        <v>1320</v>
      </c>
      <c r="C30" s="356">
        <v>6.6</v>
      </c>
      <c r="D30" s="334">
        <v>3750</v>
      </c>
      <c r="E30" s="335">
        <v>7.5</v>
      </c>
      <c r="F30" s="355">
        <v>9000</v>
      </c>
      <c r="G30" s="356">
        <v>9</v>
      </c>
      <c r="H30" s="355">
        <v>105000</v>
      </c>
      <c r="I30" s="356">
        <v>21</v>
      </c>
      <c r="J30" s="355">
        <v>210000</v>
      </c>
      <c r="K30" s="356">
        <v>21</v>
      </c>
      <c r="L30" s="355">
        <v>1050000</v>
      </c>
      <c r="M30" s="356">
        <v>21</v>
      </c>
      <c r="N30" s="369"/>
    </row>
    <row r="31" spans="1:14" ht="24.9" customHeight="1">
      <c r="A31" s="371" t="s">
        <v>59</v>
      </c>
      <c r="B31" s="355">
        <v>1657.5</v>
      </c>
      <c r="C31" s="356">
        <v>8.2874999999999996</v>
      </c>
      <c r="D31" s="334">
        <v>4530.5</v>
      </c>
      <c r="E31" s="335">
        <v>9.0609999999999999</v>
      </c>
      <c r="F31" s="355">
        <v>10331.75</v>
      </c>
      <c r="G31" s="356">
        <v>10.33175</v>
      </c>
      <c r="H31" s="355">
        <v>77892.75</v>
      </c>
      <c r="I31" s="356">
        <v>15.57855</v>
      </c>
      <c r="J31" s="355">
        <v>185000</v>
      </c>
      <c r="K31" s="356">
        <v>18.5</v>
      </c>
      <c r="L31" s="355">
        <v>925000</v>
      </c>
      <c r="M31" s="356">
        <v>18.5</v>
      </c>
      <c r="N31" s="369"/>
    </row>
    <row r="32" spans="1:14" ht="24.9" customHeight="1">
      <c r="A32" s="371" t="s">
        <v>55</v>
      </c>
      <c r="B32" s="355">
        <v>1782</v>
      </c>
      <c r="C32" s="356">
        <v>8.91</v>
      </c>
      <c r="D32" s="334">
        <v>5247</v>
      </c>
      <c r="E32" s="335">
        <v>10.494</v>
      </c>
      <c r="F32" s="355">
        <v>12176.999999999998</v>
      </c>
      <c r="G32" s="356">
        <v>12.176999999999998</v>
      </c>
      <c r="H32" s="355">
        <v>82500</v>
      </c>
      <c r="I32" s="356">
        <v>16.5</v>
      </c>
      <c r="J32" s="355">
        <v>165000</v>
      </c>
      <c r="K32" s="356">
        <v>16.5</v>
      </c>
      <c r="L32" s="355">
        <v>825000</v>
      </c>
      <c r="M32" s="356">
        <v>16.5</v>
      </c>
      <c r="N32" s="369"/>
    </row>
    <row r="33" spans="1:14" ht="24.9" customHeight="1">
      <c r="A33" s="371" t="s">
        <v>56</v>
      </c>
      <c r="B33" s="355">
        <v>3000</v>
      </c>
      <c r="C33" s="356">
        <v>15</v>
      </c>
      <c r="D33" s="334">
        <v>7500</v>
      </c>
      <c r="E33" s="335">
        <v>15</v>
      </c>
      <c r="F33" s="355">
        <v>15000</v>
      </c>
      <c r="G33" s="356">
        <v>15</v>
      </c>
      <c r="H33" s="355">
        <v>75000</v>
      </c>
      <c r="I33" s="356">
        <v>15</v>
      </c>
      <c r="J33" s="355">
        <v>150000</v>
      </c>
      <c r="K33" s="356">
        <v>15</v>
      </c>
      <c r="L33" s="355">
        <v>750000</v>
      </c>
      <c r="M33" s="356">
        <v>15</v>
      </c>
      <c r="N33" s="369"/>
    </row>
    <row r="34" spans="1:14" ht="24.9" customHeight="1">
      <c r="A34" s="371" t="s">
        <v>18</v>
      </c>
      <c r="B34" s="355">
        <v>4000</v>
      </c>
      <c r="C34" s="356">
        <v>20</v>
      </c>
      <c r="D34" s="334">
        <v>10000</v>
      </c>
      <c r="E34" s="335">
        <v>20</v>
      </c>
      <c r="F34" s="355">
        <v>20000</v>
      </c>
      <c r="G34" s="356">
        <v>20</v>
      </c>
      <c r="H34" s="355">
        <v>100000</v>
      </c>
      <c r="I34" s="356">
        <v>20</v>
      </c>
      <c r="J34" s="355">
        <v>200000</v>
      </c>
      <c r="K34" s="356">
        <v>20</v>
      </c>
      <c r="L34" s="355">
        <v>1000000</v>
      </c>
      <c r="M34" s="356">
        <v>20</v>
      </c>
      <c r="N34" s="369"/>
    </row>
    <row r="35" spans="1:14" ht="24.9" customHeight="1">
      <c r="A35" s="371" t="s">
        <v>74</v>
      </c>
      <c r="B35" s="355">
        <v>4158</v>
      </c>
      <c r="C35" s="356">
        <v>20.79</v>
      </c>
      <c r="D35" s="334">
        <v>10773</v>
      </c>
      <c r="E35" s="335">
        <v>21.545999999999999</v>
      </c>
      <c r="F35" s="355">
        <v>21798</v>
      </c>
      <c r="G35" s="356">
        <v>21.797999999999998</v>
      </c>
      <c r="H35" s="355">
        <v>128898</v>
      </c>
      <c r="I35" s="356">
        <v>25.779599999999999</v>
      </c>
      <c r="J35" s="355">
        <v>265398</v>
      </c>
      <c r="K35" s="356">
        <v>26.5398</v>
      </c>
      <c r="L35" s="355">
        <v>1357398</v>
      </c>
      <c r="M35" s="356">
        <v>27.147960000000001</v>
      </c>
      <c r="N35" s="369"/>
    </row>
    <row r="36" spans="1:14" ht="24.9" customHeight="1">
      <c r="A36" s="371" t="s">
        <v>60</v>
      </c>
      <c r="B36" s="359">
        <v>2100</v>
      </c>
      <c r="C36" s="360">
        <v>10.5</v>
      </c>
      <c r="D36" s="428">
        <v>8400</v>
      </c>
      <c r="E36" s="429">
        <v>16.8</v>
      </c>
      <c r="F36" s="359">
        <v>18900</v>
      </c>
      <c r="G36" s="360">
        <v>18.899999999999999</v>
      </c>
      <c r="H36" s="359">
        <v>102900</v>
      </c>
      <c r="I36" s="360">
        <v>20.58</v>
      </c>
      <c r="J36" s="359">
        <v>207900</v>
      </c>
      <c r="K36" s="360">
        <v>20.79</v>
      </c>
      <c r="L36" s="359">
        <v>1047900</v>
      </c>
      <c r="M36" s="360">
        <v>20.957999999999998</v>
      </c>
      <c r="N36" s="369"/>
    </row>
    <row r="37" spans="1:14" ht="24.9" customHeight="1">
      <c r="A37" s="371"/>
      <c r="B37" s="334"/>
      <c r="C37" s="335"/>
      <c r="D37" s="334"/>
      <c r="E37" s="335"/>
      <c r="F37" s="334"/>
      <c r="G37" s="335"/>
      <c r="H37" s="334"/>
      <c r="I37" s="335"/>
      <c r="J37" s="334"/>
      <c r="K37" s="335"/>
      <c r="L37" s="334"/>
      <c r="M37" s="335"/>
      <c r="N37" s="370"/>
    </row>
    <row r="38" spans="1:14" ht="24.9" customHeight="1">
      <c r="A38" s="372" t="s">
        <v>0</v>
      </c>
      <c r="B38" s="336"/>
      <c r="C38" s="335"/>
      <c r="D38" s="334"/>
      <c r="E38" s="335"/>
      <c r="F38" s="334"/>
      <c r="G38" s="335"/>
      <c r="H38" s="334"/>
      <c r="I38" s="335"/>
      <c r="J38" s="336"/>
      <c r="K38" s="335"/>
      <c r="L38" s="334"/>
      <c r="M38" s="335"/>
      <c r="N38" s="367"/>
    </row>
    <row r="39" spans="1:14" ht="24.9" customHeight="1">
      <c r="A39" s="372"/>
      <c r="B39" s="336"/>
      <c r="C39" s="335"/>
      <c r="D39" s="334"/>
      <c r="E39" s="335"/>
      <c r="F39" s="334"/>
      <c r="G39" s="335"/>
      <c r="H39" s="334"/>
      <c r="I39" s="335"/>
      <c r="J39" s="336"/>
      <c r="K39" s="335"/>
      <c r="L39" s="334"/>
      <c r="M39" s="335"/>
      <c r="N39" s="413"/>
    </row>
    <row r="40" spans="1:14" ht="24.9" customHeight="1">
      <c r="A40" s="371" t="str">
        <f>'Page 72'!A40</f>
        <v>Luzern (City)</v>
      </c>
      <c r="B40" s="361">
        <v>0</v>
      </c>
      <c r="C40" s="430">
        <v>0</v>
      </c>
      <c r="D40" s="361">
        <v>0</v>
      </c>
      <c r="E40" s="430">
        <v>0</v>
      </c>
      <c r="F40" s="361">
        <v>0</v>
      </c>
      <c r="G40" s="430">
        <v>0</v>
      </c>
      <c r="H40" s="361">
        <v>0</v>
      </c>
      <c r="I40" s="430">
        <v>0</v>
      </c>
      <c r="J40" s="361">
        <v>0</v>
      </c>
      <c r="K40" s="430">
        <v>0</v>
      </c>
      <c r="L40" s="361">
        <v>0</v>
      </c>
      <c r="M40" s="430">
        <v>0</v>
      </c>
      <c r="N40" s="416"/>
    </row>
    <row r="41" spans="1:14" ht="24.9" customHeight="1">
      <c r="A41" s="371" t="str">
        <f>'Page 72'!A41</f>
        <v>Freiburg (City)</v>
      </c>
      <c r="B41" s="357">
        <v>866.25</v>
      </c>
      <c r="C41" s="431">
        <v>4.3312499999999998</v>
      </c>
      <c r="D41" s="357">
        <v>2598.75</v>
      </c>
      <c r="E41" s="431">
        <v>5.1974999999999998</v>
      </c>
      <c r="F41" s="357">
        <v>5486.25</v>
      </c>
      <c r="G41" s="431">
        <v>5.4862500000000001</v>
      </c>
      <c r="H41" s="357">
        <v>28586.25</v>
      </c>
      <c r="I41" s="431">
        <v>5.7172499999999999</v>
      </c>
      <c r="J41" s="357">
        <v>57461.249999999993</v>
      </c>
      <c r="K41" s="431">
        <v>5.7461249999999993</v>
      </c>
      <c r="L41" s="357">
        <v>288461.25</v>
      </c>
      <c r="M41" s="431">
        <v>5.7692249999999996</v>
      </c>
      <c r="N41" s="416"/>
    </row>
    <row r="42" spans="1:14" ht="24.9" customHeight="1">
      <c r="A42" s="371" t="str">
        <f>'Page 72'!A42</f>
        <v>Chur</v>
      </c>
      <c r="B42" s="357">
        <v>2540</v>
      </c>
      <c r="C42" s="431">
        <v>12.7</v>
      </c>
      <c r="D42" s="357">
        <v>8540</v>
      </c>
      <c r="E42" s="431">
        <v>17.079999999999998</v>
      </c>
      <c r="F42" s="357">
        <v>18540</v>
      </c>
      <c r="G42" s="431">
        <v>18.54</v>
      </c>
      <c r="H42" s="357">
        <v>98540</v>
      </c>
      <c r="I42" s="431">
        <v>19.707999999999998</v>
      </c>
      <c r="J42" s="357">
        <v>198540</v>
      </c>
      <c r="K42" s="431">
        <v>19.853999999999999</v>
      </c>
      <c r="L42" s="357">
        <v>998540</v>
      </c>
      <c r="M42" s="431">
        <v>19.970800000000001</v>
      </c>
      <c r="N42" s="416"/>
    </row>
    <row r="43" spans="1:14" ht="24.9" customHeight="1">
      <c r="A43" s="371" t="s">
        <v>172</v>
      </c>
      <c r="B43" s="422">
        <v>1782</v>
      </c>
      <c r="C43" s="432">
        <v>8.91</v>
      </c>
      <c r="D43" s="422">
        <v>5247</v>
      </c>
      <c r="E43" s="432">
        <v>10.494</v>
      </c>
      <c r="F43" s="422">
        <v>12176.999999999998</v>
      </c>
      <c r="G43" s="432">
        <v>12.176999999999998</v>
      </c>
      <c r="H43" s="422">
        <v>82500</v>
      </c>
      <c r="I43" s="432">
        <v>16.5</v>
      </c>
      <c r="J43" s="422">
        <v>165000</v>
      </c>
      <c r="K43" s="432">
        <v>16.5</v>
      </c>
      <c r="L43" s="422">
        <v>825000</v>
      </c>
      <c r="M43" s="432">
        <v>16.5</v>
      </c>
      <c r="N43" s="416"/>
    </row>
    <row r="44" spans="1:14" ht="18.899999999999999" customHeight="1">
      <c r="B44" s="317"/>
      <c r="D44" s="318"/>
      <c r="G44" s="329"/>
      <c r="H44" s="320"/>
      <c r="J44" s="317"/>
      <c r="L44" s="317"/>
    </row>
    <row r="45" spans="1:14" ht="18.899999999999999" customHeight="1">
      <c r="B45" s="315"/>
      <c r="C45" s="329"/>
      <c r="D45" s="318"/>
      <c r="G45" s="329"/>
      <c r="H45" s="320"/>
      <c r="J45" s="317"/>
      <c r="L45" s="317"/>
    </row>
    <row r="46" spans="1:14" ht="18.899999999999999" customHeight="1">
      <c r="A46" s="1037" t="str">
        <f>'Page 72'!A46:N46</f>
        <v xml:space="preserve">1) Cantons that collect estate tax </v>
      </c>
      <c r="B46" s="1037"/>
      <c r="C46" s="1037"/>
      <c r="D46" s="1037"/>
      <c r="E46" s="1037"/>
      <c r="F46" s="1037"/>
      <c r="G46" s="1037"/>
      <c r="H46" s="1037"/>
      <c r="I46" s="1037"/>
      <c r="J46" s="1037"/>
      <c r="K46" s="1037"/>
      <c r="L46" s="1037"/>
      <c r="M46" s="1037"/>
      <c r="N46" s="1037"/>
    </row>
    <row r="47" spans="1:14" ht="18.899999999999999" customHeight="1">
      <c r="A47" s="1037" t="str">
        <f>'Page 72'!A47:N47</f>
        <v>2) Municipalities may collect a maximum surcharge of 100 % of the amount of cantonal tax.</v>
      </c>
      <c r="B47" s="1037"/>
      <c r="C47" s="1037"/>
      <c r="D47" s="1037"/>
      <c r="E47" s="1037"/>
      <c r="F47" s="1037"/>
      <c r="G47" s="1037"/>
      <c r="H47" s="1037"/>
      <c r="I47" s="1037"/>
      <c r="J47" s="1037"/>
      <c r="K47" s="1037"/>
      <c r="L47" s="1037"/>
      <c r="M47" s="1037"/>
      <c r="N47" s="1037"/>
    </row>
    <row r="48" spans="1:14" ht="39.75" customHeight="1">
      <c r="A48" s="311"/>
      <c r="B48" s="321"/>
      <c r="C48" s="329"/>
      <c r="D48" s="318"/>
      <c r="G48" s="329"/>
      <c r="H48" s="320"/>
      <c r="J48" s="317"/>
      <c r="K48" s="317"/>
      <c r="L48" s="326"/>
      <c r="M48" s="317"/>
      <c r="N48" s="326"/>
    </row>
    <row r="49" spans="1:14" ht="18.899999999999999" customHeight="1">
      <c r="A49" s="1021"/>
      <c r="B49" s="1021"/>
      <c r="C49" s="1021"/>
      <c r="D49" s="1021"/>
      <c r="E49" s="1021"/>
      <c r="F49" s="1021"/>
      <c r="G49" s="1021"/>
      <c r="H49" s="1021"/>
      <c r="I49" s="1021"/>
      <c r="J49" s="1021"/>
      <c r="K49" s="1021"/>
      <c r="L49" s="1021"/>
      <c r="M49" s="1021"/>
      <c r="N49" s="1021"/>
    </row>
    <row r="50" spans="1:14" ht="40.5" customHeight="1">
      <c r="A50" s="1019"/>
      <c r="B50" s="1019"/>
      <c r="C50" s="1019"/>
      <c r="D50" s="1019"/>
      <c r="E50" s="1019"/>
      <c r="F50" s="1019"/>
      <c r="G50" s="1019"/>
      <c r="H50" s="1019"/>
      <c r="I50" s="1019"/>
      <c r="J50" s="1019"/>
      <c r="K50" s="1019"/>
      <c r="L50" s="1019"/>
      <c r="M50" s="1019"/>
      <c r="N50" s="1019"/>
    </row>
    <row r="51" spans="1:14" ht="18.899999999999999" customHeight="1">
      <c r="B51" s="317"/>
      <c r="D51" s="317"/>
      <c r="F51" s="317"/>
      <c r="H51" s="317"/>
      <c r="J51" s="317"/>
      <c r="L51" s="317"/>
    </row>
    <row r="52" spans="1:14" ht="18.899999999999999" customHeight="1">
      <c r="B52" s="317"/>
      <c r="D52" s="317"/>
      <c r="F52" s="317"/>
      <c r="H52" s="317"/>
      <c r="J52" s="317"/>
      <c r="L52" s="317"/>
    </row>
    <row r="53" spans="1:14" ht="18.899999999999999" customHeight="1">
      <c r="B53" s="317"/>
      <c r="D53" s="317"/>
      <c r="F53" s="317"/>
      <c r="H53" s="317"/>
      <c r="J53" s="317"/>
      <c r="L53" s="317"/>
    </row>
    <row r="54" spans="1:14" ht="18.899999999999999" customHeight="1">
      <c r="B54" s="317"/>
      <c r="D54" s="317"/>
      <c r="F54" s="317"/>
      <c r="H54" s="317"/>
      <c r="J54" s="317"/>
      <c r="L54" s="317"/>
    </row>
    <row r="55" spans="1:14" ht="18.899999999999999" customHeight="1">
      <c r="B55" s="317"/>
      <c r="D55" s="317"/>
      <c r="F55" s="317"/>
      <c r="H55" s="317"/>
      <c r="J55" s="317"/>
      <c r="L55" s="317"/>
    </row>
    <row r="56" spans="1:14" ht="18.899999999999999" customHeight="1">
      <c r="B56" s="317"/>
      <c r="D56" s="317"/>
      <c r="F56" s="317"/>
      <c r="H56" s="317"/>
      <c r="J56" s="317"/>
      <c r="L56" s="317"/>
    </row>
    <row r="57" spans="1:14">
      <c r="B57" s="317"/>
      <c r="D57" s="317"/>
      <c r="F57" s="317"/>
      <c r="H57" s="317"/>
      <c r="J57" s="317"/>
      <c r="L57" s="317"/>
    </row>
    <row r="58" spans="1:14">
      <c r="B58" s="317"/>
      <c r="D58" s="317"/>
      <c r="F58" s="317"/>
      <c r="H58" s="317"/>
      <c r="J58" s="317"/>
      <c r="L58" s="317"/>
    </row>
    <row r="59" spans="1:14">
      <c r="B59" s="317"/>
      <c r="D59" s="317"/>
      <c r="F59" s="317"/>
      <c r="H59" s="317"/>
      <c r="J59" s="317"/>
      <c r="L59" s="317"/>
    </row>
    <row r="60" spans="1:14">
      <c r="B60" s="317"/>
      <c r="D60" s="317"/>
      <c r="F60" s="317"/>
      <c r="H60" s="317"/>
      <c r="J60" s="317"/>
      <c r="L60" s="317"/>
    </row>
    <row r="61" spans="1:14">
      <c r="B61" s="317"/>
      <c r="D61" s="317"/>
      <c r="F61" s="317"/>
      <c r="H61" s="317"/>
      <c r="J61" s="317"/>
      <c r="L61" s="317"/>
    </row>
    <row r="62" spans="1:14">
      <c r="B62" s="317"/>
      <c r="D62" s="317"/>
      <c r="F62" s="317"/>
      <c r="H62" s="317"/>
      <c r="J62" s="317"/>
      <c r="L62" s="317"/>
    </row>
    <row r="63" spans="1:14">
      <c r="B63" s="317"/>
      <c r="D63" s="317"/>
      <c r="F63" s="317"/>
      <c r="H63" s="317"/>
      <c r="J63" s="317"/>
      <c r="L63" s="317"/>
    </row>
    <row r="64" spans="1:14">
      <c r="B64" s="317"/>
      <c r="D64" s="317"/>
      <c r="F64" s="317"/>
      <c r="H64" s="317"/>
      <c r="J64" s="317"/>
      <c r="L64" s="317"/>
    </row>
    <row r="65" spans="2:12">
      <c r="B65" s="317"/>
      <c r="D65" s="317"/>
      <c r="F65" s="317"/>
      <c r="H65" s="317"/>
      <c r="J65" s="317"/>
      <c r="L65" s="317"/>
    </row>
    <row r="66" spans="2:12">
      <c r="B66" s="317"/>
      <c r="D66" s="317"/>
      <c r="F66" s="317"/>
      <c r="H66" s="317"/>
      <c r="J66" s="317"/>
      <c r="L66" s="317"/>
    </row>
    <row r="67" spans="2:12">
      <c r="B67" s="317"/>
      <c r="D67" s="317"/>
      <c r="F67" s="317"/>
      <c r="H67" s="317"/>
      <c r="J67" s="317"/>
      <c r="L67" s="317"/>
    </row>
    <row r="68" spans="2:12">
      <c r="B68" s="317"/>
      <c r="D68" s="317"/>
      <c r="F68" s="317"/>
      <c r="H68" s="317"/>
      <c r="J68" s="317"/>
      <c r="L68" s="317"/>
    </row>
    <row r="69" spans="2:12">
      <c r="B69" s="317"/>
      <c r="D69" s="317"/>
      <c r="F69" s="317"/>
      <c r="H69" s="317"/>
      <c r="J69" s="317"/>
      <c r="L69" s="317"/>
    </row>
    <row r="70" spans="2:12">
      <c r="B70" s="317"/>
      <c r="D70" s="317"/>
      <c r="F70" s="317"/>
      <c r="H70" s="317"/>
      <c r="J70" s="317"/>
      <c r="L70" s="317"/>
    </row>
    <row r="71" spans="2:12">
      <c r="B71" s="317"/>
      <c r="D71" s="317"/>
      <c r="F71" s="317"/>
      <c r="H71" s="317"/>
      <c r="J71" s="317"/>
      <c r="L71" s="317"/>
    </row>
    <row r="72" spans="2:12">
      <c r="B72" s="317"/>
      <c r="D72" s="317"/>
      <c r="F72" s="317"/>
      <c r="H72" s="317"/>
      <c r="J72" s="317"/>
      <c r="L72" s="317"/>
    </row>
    <row r="73" spans="2:12">
      <c r="B73" s="317"/>
      <c r="D73" s="317"/>
      <c r="F73" s="317"/>
      <c r="H73" s="317"/>
      <c r="J73" s="317"/>
      <c r="L73" s="317"/>
    </row>
    <row r="74" spans="2:12">
      <c r="B74" s="317"/>
      <c r="D74" s="317"/>
      <c r="F74" s="317"/>
      <c r="H74" s="317"/>
      <c r="J74" s="317"/>
      <c r="L74" s="317"/>
    </row>
    <row r="75" spans="2:12">
      <c r="B75" s="317"/>
      <c r="D75" s="317"/>
      <c r="F75" s="317"/>
      <c r="H75" s="317"/>
      <c r="J75" s="317"/>
      <c r="L75" s="317"/>
    </row>
    <row r="76" spans="2:12">
      <c r="B76" s="317"/>
      <c r="D76" s="317"/>
      <c r="F76" s="317"/>
      <c r="H76" s="317"/>
      <c r="J76" s="317"/>
      <c r="L76" s="317"/>
    </row>
    <row r="77" spans="2:12">
      <c r="B77" s="317"/>
      <c r="D77" s="317"/>
      <c r="F77" s="317"/>
      <c r="H77" s="317"/>
      <c r="J77" s="317"/>
      <c r="L77" s="317"/>
    </row>
    <row r="78" spans="2:12">
      <c r="B78" s="317"/>
      <c r="D78" s="317"/>
      <c r="F78" s="317"/>
      <c r="H78" s="317"/>
      <c r="J78" s="317"/>
      <c r="L78" s="317"/>
    </row>
    <row r="79" spans="2:12">
      <c r="B79" s="317"/>
      <c r="D79" s="317"/>
      <c r="F79" s="317"/>
      <c r="H79" s="317"/>
      <c r="J79" s="317"/>
      <c r="L79" s="317"/>
    </row>
    <row r="80" spans="2:12">
      <c r="B80" s="317"/>
      <c r="D80" s="317"/>
      <c r="F80" s="317"/>
      <c r="H80" s="317"/>
      <c r="J80" s="317"/>
      <c r="L80" s="317"/>
    </row>
    <row r="81" spans="2:12">
      <c r="B81" s="317"/>
      <c r="D81" s="317"/>
      <c r="F81" s="317"/>
      <c r="H81" s="317"/>
      <c r="J81" s="317"/>
      <c r="L81" s="317"/>
    </row>
    <row r="82" spans="2:12">
      <c r="B82" s="317"/>
      <c r="D82" s="317"/>
      <c r="F82" s="317"/>
      <c r="H82" s="317"/>
      <c r="J82" s="317"/>
      <c r="L82" s="317"/>
    </row>
    <row r="83" spans="2:12">
      <c r="B83" s="317"/>
      <c r="D83" s="317"/>
      <c r="F83" s="317"/>
      <c r="H83" s="317"/>
      <c r="J83" s="317"/>
      <c r="L83" s="317"/>
    </row>
    <row r="84" spans="2:12">
      <c r="B84" s="317"/>
      <c r="D84" s="317"/>
      <c r="F84" s="317"/>
      <c r="H84" s="317"/>
      <c r="J84" s="317"/>
      <c r="L84" s="317"/>
    </row>
    <row r="85" spans="2:12">
      <c r="B85" s="317"/>
      <c r="D85" s="317"/>
      <c r="F85" s="317"/>
      <c r="H85" s="317"/>
      <c r="J85" s="317"/>
      <c r="L85" s="317"/>
    </row>
    <row r="86" spans="2:12">
      <c r="B86" s="317"/>
      <c r="D86" s="317"/>
      <c r="F86" s="317"/>
      <c r="H86" s="317"/>
      <c r="J86" s="317"/>
      <c r="L86" s="317"/>
    </row>
    <row r="87" spans="2:12">
      <c r="B87" s="317"/>
      <c r="D87" s="317"/>
      <c r="F87" s="317"/>
      <c r="H87" s="317"/>
      <c r="J87" s="317"/>
      <c r="L87" s="317"/>
    </row>
    <row r="88" spans="2:12">
      <c r="B88" s="317"/>
      <c r="D88" s="317"/>
      <c r="F88" s="317"/>
      <c r="H88" s="317"/>
      <c r="J88" s="317"/>
      <c r="L88" s="317"/>
    </row>
    <row r="89" spans="2:12">
      <c r="B89" s="317"/>
      <c r="D89" s="317"/>
      <c r="F89" s="317"/>
      <c r="H89" s="317"/>
      <c r="J89" s="317"/>
      <c r="L89" s="317"/>
    </row>
    <row r="90" spans="2:12">
      <c r="B90" s="317"/>
      <c r="D90" s="317"/>
      <c r="F90" s="317"/>
      <c r="H90" s="317"/>
      <c r="J90" s="317"/>
      <c r="L90" s="317"/>
    </row>
    <row r="91" spans="2:12">
      <c r="B91" s="317"/>
      <c r="D91" s="317"/>
      <c r="F91" s="317"/>
      <c r="H91" s="317"/>
      <c r="J91" s="317"/>
      <c r="L91" s="317"/>
    </row>
    <row r="92" spans="2:12">
      <c r="B92" s="317"/>
      <c r="D92" s="317"/>
      <c r="F92" s="317"/>
      <c r="H92" s="317"/>
      <c r="J92" s="317"/>
      <c r="L92" s="317"/>
    </row>
    <row r="93" spans="2:12">
      <c r="B93" s="317"/>
      <c r="D93" s="317"/>
      <c r="F93" s="317"/>
      <c r="H93" s="317"/>
      <c r="J93" s="317"/>
      <c r="L93" s="317"/>
    </row>
    <row r="94" spans="2:12">
      <c r="B94" s="317"/>
      <c r="D94" s="317"/>
      <c r="F94" s="317"/>
      <c r="H94" s="317"/>
      <c r="J94" s="317"/>
      <c r="L94" s="317"/>
    </row>
    <row r="95" spans="2:12">
      <c r="B95" s="317"/>
      <c r="D95" s="317"/>
      <c r="F95" s="317"/>
      <c r="H95" s="317"/>
      <c r="J95" s="317"/>
      <c r="L95" s="317"/>
    </row>
    <row r="96" spans="2:12">
      <c r="B96" s="317"/>
      <c r="D96" s="317"/>
      <c r="F96" s="317"/>
      <c r="H96" s="317"/>
      <c r="J96" s="317"/>
      <c r="L96" s="317"/>
    </row>
    <row r="97" spans="2:12">
      <c r="B97" s="317"/>
      <c r="D97" s="317"/>
      <c r="F97" s="317"/>
      <c r="H97" s="317"/>
      <c r="J97" s="317"/>
      <c r="L97" s="317"/>
    </row>
    <row r="98" spans="2:12">
      <c r="B98" s="317"/>
      <c r="D98" s="317"/>
      <c r="F98" s="317"/>
      <c r="H98" s="317"/>
      <c r="J98" s="317"/>
      <c r="L98" s="317"/>
    </row>
    <row r="99" spans="2:12">
      <c r="B99" s="317"/>
      <c r="D99" s="317"/>
      <c r="F99" s="317"/>
      <c r="H99" s="317"/>
      <c r="J99" s="317"/>
      <c r="L99" s="317"/>
    </row>
    <row r="100" spans="2:12">
      <c r="B100" s="317"/>
      <c r="D100" s="317"/>
      <c r="F100" s="317"/>
      <c r="H100" s="317"/>
      <c r="J100" s="317"/>
      <c r="L100" s="317"/>
    </row>
    <row r="101" spans="2:12">
      <c r="B101" s="317"/>
      <c r="D101" s="317"/>
      <c r="F101" s="317"/>
      <c r="H101" s="317"/>
      <c r="J101" s="317"/>
      <c r="L101" s="317"/>
    </row>
    <row r="102" spans="2:12">
      <c r="B102" s="317"/>
      <c r="D102" s="317"/>
      <c r="F102" s="317"/>
      <c r="H102" s="317"/>
      <c r="J102" s="317"/>
      <c r="L102" s="317"/>
    </row>
    <row r="103" spans="2:12">
      <c r="B103" s="317"/>
      <c r="D103" s="317"/>
      <c r="F103" s="317"/>
      <c r="H103" s="317"/>
      <c r="J103" s="317"/>
      <c r="L103" s="317"/>
    </row>
    <row r="104" spans="2:12">
      <c r="B104" s="317"/>
      <c r="D104" s="317"/>
      <c r="F104" s="317"/>
      <c r="H104" s="317"/>
      <c r="J104" s="317"/>
      <c r="L104" s="317"/>
    </row>
    <row r="105" spans="2:12">
      <c r="B105" s="317"/>
      <c r="D105" s="317"/>
      <c r="F105" s="317"/>
      <c r="H105" s="317"/>
      <c r="J105" s="317"/>
      <c r="L105" s="317"/>
    </row>
    <row r="106" spans="2:12">
      <c r="B106" s="317"/>
      <c r="D106" s="317"/>
      <c r="F106" s="317"/>
      <c r="H106" s="317"/>
      <c r="J106" s="317"/>
      <c r="L106" s="317"/>
    </row>
    <row r="107" spans="2:12">
      <c r="B107" s="317"/>
      <c r="D107" s="317"/>
      <c r="F107" s="317"/>
      <c r="H107" s="317"/>
      <c r="J107" s="317"/>
      <c r="L107" s="317"/>
    </row>
    <row r="108" spans="2:12">
      <c r="B108" s="317"/>
      <c r="D108" s="317"/>
      <c r="F108" s="317"/>
      <c r="H108" s="317"/>
      <c r="J108" s="317"/>
      <c r="L108" s="317"/>
    </row>
    <row r="109" spans="2:12">
      <c r="B109" s="317"/>
      <c r="D109" s="317"/>
      <c r="F109" s="317"/>
      <c r="H109" s="317"/>
      <c r="J109" s="317"/>
      <c r="L109" s="317"/>
    </row>
    <row r="110" spans="2:12">
      <c r="B110" s="317"/>
      <c r="D110" s="317"/>
      <c r="F110" s="317"/>
      <c r="H110" s="317"/>
      <c r="J110" s="317"/>
      <c r="L110" s="317"/>
    </row>
    <row r="111" spans="2:12">
      <c r="B111" s="317"/>
      <c r="D111" s="317"/>
      <c r="F111" s="317"/>
      <c r="H111" s="317"/>
      <c r="J111" s="317"/>
      <c r="L111" s="317"/>
    </row>
    <row r="112" spans="2:12">
      <c r="B112" s="317"/>
      <c r="D112" s="317"/>
      <c r="F112" s="317"/>
      <c r="H112" s="317"/>
      <c r="J112" s="317"/>
      <c r="L112" s="317"/>
    </row>
    <row r="113" spans="2:12">
      <c r="B113" s="317"/>
      <c r="D113" s="317"/>
      <c r="F113" s="317"/>
      <c r="H113" s="317"/>
      <c r="J113" s="317"/>
      <c r="L113" s="317"/>
    </row>
  </sheetData>
  <mergeCells count="13">
    <mergeCell ref="A50:N50"/>
    <mergeCell ref="B9:M9"/>
    <mergeCell ref="A46:N46"/>
    <mergeCell ref="B5:M5"/>
    <mergeCell ref="B6:M6"/>
    <mergeCell ref="B7:C7"/>
    <mergeCell ref="D7:E7"/>
    <mergeCell ref="F7:G7"/>
    <mergeCell ref="H7:I7"/>
    <mergeCell ref="J7:K7"/>
    <mergeCell ref="L7:M7"/>
    <mergeCell ref="A47:N47"/>
    <mergeCell ref="A49:N49"/>
  </mergeCells>
  <phoneticPr fontId="7" type="noConversion"/>
  <printOptions horizontalCentered="1"/>
  <pageMargins left="0.39370078740157483" right="0.39370078740157483" top="0.59055118110236227" bottom="0.59055118110236227" header="0.39370078740157483" footer="0.39370078740157483"/>
  <pageSetup paperSize="9" scale="57" orientation="portrait" r:id="rId1"/>
  <headerFooter alignWithMargins="0">
    <oddHeader>&amp;C&amp;"Helvetica,Fett"&amp;12 2010</oddHeader>
    <oddFooter xml:space="preserve">&amp;L80&amp;C&amp;"Helvetica,Standard" Eidg. Steuerverwaltung  -  Administration fédérale des contributions  -  Amministrazione federale delle contribuzioni&amp;R
</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5">
    <tabColor indexed="43"/>
  </sheetPr>
  <dimension ref="A1:W81"/>
  <sheetViews>
    <sheetView zoomScale="75" workbookViewId="0"/>
  </sheetViews>
  <sheetFormatPr baseColWidth="10" defaultColWidth="10.33203125" defaultRowHeight="7.8"/>
  <cols>
    <col min="1" max="1" width="9.109375" style="591" customWidth="1"/>
    <col min="2" max="2" width="20.109375" style="591" customWidth="1"/>
    <col min="3" max="3" width="4.6640625" style="591" customWidth="1"/>
    <col min="4" max="4" width="13.5546875" style="591" customWidth="1"/>
    <col min="5" max="5" width="7.88671875" style="591" customWidth="1"/>
    <col min="6" max="6" width="10.33203125" style="592" customWidth="1"/>
    <col min="7" max="7" width="5" style="591" customWidth="1"/>
    <col min="8" max="8" width="9.88671875" style="591" customWidth="1"/>
    <col min="9" max="9" width="4.33203125" style="591" bestFit="1" customWidth="1"/>
    <col min="10" max="10" width="8.44140625" style="591" customWidth="1"/>
    <col min="11" max="11" width="20.33203125" style="591" customWidth="1"/>
    <col min="12" max="12" width="3.6640625" style="591" customWidth="1"/>
    <col min="13" max="13" width="8.33203125" style="591" customWidth="1"/>
    <col min="14" max="14" width="6.5546875" style="592" customWidth="1"/>
    <col min="15" max="15" width="8.6640625" style="593" customWidth="1"/>
    <col min="16" max="16384" width="10.33203125" style="592"/>
  </cols>
  <sheetData>
    <row r="1" spans="1:19" s="570" customFormat="1" ht="18.75" customHeight="1">
      <c r="A1" s="567" t="s">
        <v>85</v>
      </c>
      <c r="B1" s="567"/>
      <c r="C1" s="567"/>
      <c r="D1" s="567"/>
      <c r="E1" s="567"/>
      <c r="F1" s="568"/>
      <c r="G1" s="567"/>
      <c r="H1" s="569"/>
      <c r="I1" s="567"/>
      <c r="J1" s="567"/>
      <c r="K1" s="567"/>
      <c r="L1" s="567"/>
      <c r="M1" s="567"/>
    </row>
    <row r="2" spans="1:19" s="570" customFormat="1" ht="15" customHeight="1">
      <c r="A2" s="571"/>
      <c r="B2" s="571"/>
      <c r="C2" s="571"/>
      <c r="D2" s="571"/>
      <c r="E2" s="571"/>
      <c r="G2" s="571"/>
      <c r="H2" s="571"/>
      <c r="I2" s="571"/>
      <c r="J2" s="571"/>
      <c r="K2" s="571"/>
      <c r="L2" s="571"/>
      <c r="M2" s="571"/>
      <c r="O2" s="572"/>
      <c r="P2" s="503"/>
      <c r="Q2" s="503"/>
      <c r="R2" s="503"/>
      <c r="S2" s="503"/>
    </row>
    <row r="3" spans="1:19" s="570" customFormat="1" ht="15" customHeight="1">
      <c r="A3" s="571"/>
      <c r="B3" s="571"/>
      <c r="C3" s="571"/>
      <c r="D3" s="571"/>
      <c r="E3" s="571"/>
      <c r="G3" s="571"/>
      <c r="H3" s="571"/>
      <c r="I3" s="571"/>
      <c r="J3" s="571"/>
      <c r="K3" s="571"/>
      <c r="L3" s="571"/>
      <c r="M3" s="571"/>
      <c r="O3" s="572"/>
      <c r="P3" s="503"/>
      <c r="Q3" s="503"/>
      <c r="R3" s="503"/>
      <c r="S3" s="503"/>
    </row>
    <row r="4" spans="1:19" s="574" customFormat="1" ht="15">
      <c r="A4" s="506" t="s">
        <v>251</v>
      </c>
      <c r="B4" s="506"/>
      <c r="C4" s="506"/>
      <c r="D4" s="506"/>
      <c r="E4" s="506"/>
      <c r="F4" s="506"/>
      <c r="G4" s="506"/>
      <c r="H4" s="506"/>
      <c r="I4" s="506"/>
      <c r="J4" s="506"/>
      <c r="K4" s="506"/>
      <c r="L4" s="506"/>
      <c r="M4" s="506"/>
      <c r="N4" s="507"/>
      <c r="O4" s="573"/>
      <c r="P4" s="506"/>
      <c r="Q4" s="506"/>
      <c r="R4" s="506"/>
      <c r="S4" s="506"/>
    </row>
    <row r="5" spans="1:19" s="576" customFormat="1" ht="16.2">
      <c r="A5" s="546"/>
      <c r="B5" s="544"/>
      <c r="C5" s="544"/>
      <c r="D5" s="544"/>
      <c r="E5" s="544"/>
      <c r="F5" s="544"/>
      <c r="G5" s="544"/>
      <c r="H5" s="546"/>
      <c r="I5" s="544"/>
      <c r="J5" s="544"/>
      <c r="K5" s="544"/>
      <c r="L5" s="506"/>
      <c r="M5" s="509"/>
      <c r="N5" s="504"/>
      <c r="O5" s="575"/>
      <c r="P5" s="504"/>
      <c r="Q5" s="506"/>
      <c r="R5" s="506"/>
      <c r="S5" s="506"/>
    </row>
    <row r="6" spans="1:19" s="576" customFormat="1" ht="21.75" customHeight="1">
      <c r="A6" s="775" t="s">
        <v>221</v>
      </c>
      <c r="B6" s="506"/>
      <c r="C6" s="506"/>
      <c r="D6" s="506"/>
      <c r="E6" s="506"/>
      <c r="F6" s="506"/>
      <c r="G6" s="506"/>
      <c r="H6" s="510"/>
      <c r="I6" s="506"/>
      <c r="J6" s="506"/>
      <c r="K6" s="506"/>
      <c r="L6" s="506"/>
      <c r="M6" s="509"/>
      <c r="N6" s="504"/>
      <c r="O6" s="575"/>
      <c r="P6" s="510"/>
      <c r="Q6" s="506"/>
      <c r="R6" s="506"/>
      <c r="S6" s="506"/>
    </row>
    <row r="7" spans="1:19" s="576" customFormat="1" ht="16.2">
      <c r="A7" s="504"/>
      <c r="B7" s="506"/>
      <c r="C7" s="506"/>
      <c r="D7" s="506"/>
      <c r="E7" s="506"/>
      <c r="F7" s="506"/>
      <c r="G7" s="506"/>
      <c r="H7" s="504"/>
      <c r="I7" s="506"/>
      <c r="J7" s="506"/>
      <c r="K7" s="506"/>
      <c r="L7" s="506"/>
      <c r="M7" s="509"/>
      <c r="N7" s="504"/>
      <c r="O7" s="575"/>
      <c r="P7" s="504"/>
      <c r="Q7" s="506"/>
      <c r="R7" s="506"/>
      <c r="S7" s="506"/>
    </row>
    <row r="8" spans="1:19" s="576" customFormat="1" ht="16.2">
      <c r="A8" s="506" t="s">
        <v>220</v>
      </c>
      <c r="B8" s="506"/>
      <c r="C8" s="506"/>
      <c r="D8" s="506"/>
      <c r="E8" s="506"/>
      <c r="F8" s="506"/>
      <c r="G8" s="506"/>
      <c r="H8" s="506"/>
      <c r="I8" s="506"/>
      <c r="J8" s="506"/>
      <c r="K8" s="506"/>
      <c r="L8" s="506"/>
      <c r="M8" s="509"/>
      <c r="N8" s="504"/>
      <c r="O8" s="575"/>
      <c r="P8" s="506"/>
      <c r="Q8" s="506"/>
      <c r="R8" s="506"/>
      <c r="S8" s="506"/>
    </row>
    <row r="9" spans="1:19" s="576" customFormat="1" ht="16.2">
      <c r="A9" s="511" t="s">
        <v>273</v>
      </c>
      <c r="B9" s="512"/>
      <c r="C9" s="512"/>
      <c r="D9" s="512"/>
      <c r="E9" s="512"/>
      <c r="F9" s="506"/>
      <c r="G9" s="506"/>
      <c r="H9" s="511"/>
      <c r="I9" s="511"/>
      <c r="J9" s="512"/>
      <c r="K9" s="512"/>
      <c r="L9" s="512"/>
      <c r="M9" s="509"/>
      <c r="N9" s="504"/>
      <c r="O9" s="575"/>
      <c r="P9" s="511"/>
      <c r="Q9" s="512"/>
      <c r="R9" s="512"/>
      <c r="S9" s="512"/>
    </row>
    <row r="10" spans="1:19" s="576" customFormat="1" ht="16.2">
      <c r="A10" s="544" t="s">
        <v>252</v>
      </c>
      <c r="B10" s="506"/>
      <c r="C10" s="506"/>
      <c r="D10" s="506"/>
      <c r="E10" s="506"/>
      <c r="F10" s="506"/>
      <c r="G10" s="506"/>
      <c r="H10" s="506"/>
      <c r="I10" s="506"/>
      <c r="J10" s="506"/>
      <c r="K10" s="506"/>
      <c r="L10" s="506"/>
      <c r="M10" s="509"/>
      <c r="N10" s="504"/>
      <c r="O10" s="575"/>
      <c r="P10" s="506"/>
      <c r="Q10" s="506"/>
      <c r="R10" s="506"/>
      <c r="S10" s="506"/>
    </row>
    <row r="11" spans="1:19" s="576" customFormat="1" ht="16.2">
      <c r="A11" s="506"/>
      <c r="B11" s="506"/>
      <c r="C11" s="506"/>
      <c r="D11" s="506"/>
      <c r="E11" s="506"/>
      <c r="F11" s="506"/>
      <c r="G11" s="506"/>
      <c r="H11" s="506"/>
      <c r="I11" s="506"/>
      <c r="J11" s="506"/>
      <c r="K11" s="506"/>
      <c r="L11" s="506"/>
      <c r="M11" s="509"/>
      <c r="N11" s="504"/>
      <c r="O11" s="575"/>
      <c r="P11" s="506"/>
      <c r="Q11" s="506"/>
      <c r="R11" s="506"/>
      <c r="S11" s="506"/>
    </row>
    <row r="12" spans="1:19" s="576" customFormat="1" ht="16.2">
      <c r="A12" s="506"/>
      <c r="B12" s="506"/>
      <c r="C12" s="506"/>
      <c r="D12" s="506"/>
      <c r="E12" s="506"/>
      <c r="F12" s="506"/>
      <c r="G12" s="506"/>
      <c r="H12" s="506"/>
      <c r="I12" s="506"/>
      <c r="J12" s="506"/>
      <c r="K12" s="506"/>
      <c r="L12" s="506"/>
      <c r="M12" s="509"/>
      <c r="N12" s="504"/>
      <c r="O12" s="575"/>
      <c r="P12" s="506"/>
      <c r="Q12" s="506"/>
      <c r="R12" s="506"/>
      <c r="S12" s="506"/>
    </row>
    <row r="13" spans="1:19" s="576" customFormat="1" ht="16.2">
      <c r="A13" s="511" t="s">
        <v>243</v>
      </c>
      <c r="B13" s="512"/>
      <c r="C13" s="512"/>
      <c r="D13" s="512"/>
      <c r="E13" s="512"/>
      <c r="F13" s="506"/>
      <c r="G13" s="506"/>
      <c r="H13" s="511"/>
      <c r="I13" s="511"/>
      <c r="J13" s="512"/>
      <c r="K13" s="512"/>
      <c r="L13" s="512"/>
      <c r="M13" s="509"/>
      <c r="N13" s="504"/>
      <c r="O13" s="575"/>
      <c r="P13" s="511"/>
      <c r="Q13" s="512"/>
      <c r="R13" s="512"/>
      <c r="S13" s="512"/>
    </row>
    <row r="14" spans="1:19" s="576" customFormat="1" ht="16.2">
      <c r="A14" s="506" t="s">
        <v>244</v>
      </c>
      <c r="B14" s="506"/>
      <c r="C14" s="506"/>
      <c r="D14" s="506"/>
      <c r="E14" s="506"/>
      <c r="F14" s="506"/>
      <c r="G14" s="506"/>
      <c r="H14" s="506"/>
      <c r="I14" s="506"/>
      <c r="J14" s="506"/>
      <c r="K14" s="506"/>
      <c r="L14" s="506"/>
      <c r="M14" s="509"/>
      <c r="N14" s="504"/>
      <c r="O14" s="575"/>
      <c r="P14" s="506"/>
      <c r="Q14" s="506"/>
      <c r="R14" s="506"/>
      <c r="S14" s="506"/>
    </row>
    <row r="15" spans="1:19" s="576" customFormat="1" ht="16.2">
      <c r="A15" s="506"/>
      <c r="B15" s="506"/>
      <c r="C15" s="506"/>
      <c r="D15" s="506"/>
      <c r="E15" s="506"/>
      <c r="F15" s="506"/>
      <c r="G15" s="506"/>
      <c r="H15" s="506"/>
      <c r="I15" s="506"/>
      <c r="J15" s="506"/>
      <c r="K15" s="506"/>
      <c r="L15" s="506"/>
      <c r="M15" s="509"/>
      <c r="N15" s="504"/>
      <c r="O15" s="577"/>
      <c r="P15" s="506"/>
      <c r="Q15" s="506"/>
      <c r="R15" s="506"/>
      <c r="S15" s="506"/>
    </row>
    <row r="16" spans="1:19" s="576" customFormat="1" ht="16.2">
      <c r="A16" s="506" t="s">
        <v>240</v>
      </c>
      <c r="B16" s="506"/>
      <c r="C16" s="506"/>
      <c r="D16" s="506"/>
      <c r="E16" s="506"/>
      <c r="F16" s="506"/>
      <c r="G16" s="506"/>
      <c r="H16" s="506"/>
      <c r="I16" s="506"/>
      <c r="J16" s="506"/>
      <c r="K16" s="506"/>
      <c r="L16" s="506"/>
      <c r="M16" s="509"/>
      <c r="N16" s="504"/>
      <c r="O16" s="575"/>
      <c r="P16" s="506"/>
      <c r="Q16" s="506"/>
      <c r="R16" s="506"/>
      <c r="S16" s="506"/>
    </row>
    <row r="17" spans="1:19" s="576" customFormat="1" ht="16.2">
      <c r="A17" s="506"/>
      <c r="B17" s="506"/>
      <c r="C17" s="506"/>
      <c r="D17" s="506"/>
      <c r="E17" s="506"/>
      <c r="F17" s="506"/>
      <c r="G17" s="506"/>
      <c r="H17" s="506"/>
      <c r="I17" s="506"/>
      <c r="J17" s="506"/>
      <c r="K17" s="506"/>
      <c r="L17" s="506"/>
      <c r="M17" s="509"/>
      <c r="N17" s="504"/>
      <c r="O17" s="575"/>
      <c r="P17" s="506"/>
      <c r="Q17" s="506"/>
      <c r="R17" s="506"/>
      <c r="S17" s="506"/>
    </row>
    <row r="18" spans="1:19" s="576" customFormat="1" ht="16.2">
      <c r="A18" s="506" t="s">
        <v>221</v>
      </c>
      <c r="B18" s="506"/>
      <c r="C18" s="506"/>
      <c r="D18" s="506"/>
      <c r="E18" s="506"/>
      <c r="F18" s="514">
        <v>50000</v>
      </c>
      <c r="G18" s="506" t="s">
        <v>63</v>
      </c>
      <c r="H18" s="506"/>
      <c r="I18" s="506"/>
      <c r="J18" s="506"/>
      <c r="K18" s="506"/>
      <c r="L18" s="506"/>
      <c r="M18" s="509"/>
      <c r="N18" s="504"/>
      <c r="O18" s="578"/>
      <c r="P18" s="506"/>
      <c r="Q18" s="506"/>
      <c r="R18" s="506"/>
      <c r="S18" s="506"/>
    </row>
    <row r="19" spans="1:19" s="576" customFormat="1" ht="16.2">
      <c r="A19" s="506"/>
      <c r="B19" s="506"/>
      <c r="C19" s="506"/>
      <c r="D19" s="506"/>
      <c r="E19" s="506"/>
      <c r="F19" s="514"/>
      <c r="G19" s="506"/>
      <c r="H19" s="506"/>
      <c r="I19" s="506"/>
      <c r="J19" s="506"/>
      <c r="K19" s="506"/>
      <c r="L19" s="506"/>
      <c r="M19" s="509"/>
      <c r="N19" s="504"/>
      <c r="O19" s="575"/>
      <c r="P19" s="506"/>
      <c r="Q19" s="506"/>
      <c r="R19" s="506"/>
      <c r="S19" s="506"/>
    </row>
    <row r="20" spans="1:19" s="576" customFormat="1" ht="16.2">
      <c r="A20" s="544" t="s">
        <v>222</v>
      </c>
      <c r="B20" s="506"/>
      <c r="C20" s="506"/>
      <c r="D20" s="506"/>
      <c r="E20" s="506"/>
      <c r="F20" s="514"/>
      <c r="G20" s="506"/>
      <c r="H20" s="506"/>
      <c r="I20" s="506"/>
      <c r="J20" s="506"/>
      <c r="K20" s="506"/>
      <c r="L20" s="506"/>
      <c r="M20" s="509"/>
      <c r="N20" s="504"/>
      <c r="O20" s="575"/>
      <c r="P20" s="506"/>
      <c r="Q20" s="506"/>
      <c r="R20" s="506"/>
      <c r="S20" s="506"/>
    </row>
    <row r="21" spans="1:19" s="576" customFormat="1" ht="16.2">
      <c r="A21" s="506"/>
      <c r="B21" s="506"/>
      <c r="C21" s="506"/>
      <c r="D21" s="506"/>
      <c r="E21" s="506"/>
      <c r="F21" s="514"/>
      <c r="G21" s="506"/>
      <c r="H21" s="506"/>
      <c r="I21" s="506"/>
      <c r="J21" s="506"/>
      <c r="K21" s="506"/>
      <c r="L21" s="506"/>
      <c r="M21" s="509"/>
      <c r="N21" s="504"/>
      <c r="O21" s="575"/>
      <c r="P21" s="506"/>
      <c r="Q21" s="506"/>
      <c r="R21" s="506"/>
      <c r="S21" s="506"/>
    </row>
    <row r="22" spans="1:19" s="576" customFormat="1" ht="16.2">
      <c r="A22" s="515" t="s">
        <v>371</v>
      </c>
      <c r="B22" s="506" t="s">
        <v>245</v>
      </c>
      <c r="C22" s="506"/>
      <c r="D22" s="506"/>
      <c r="E22" s="506"/>
      <c r="F22" s="514">
        <v>2562.5</v>
      </c>
      <c r="G22" s="506" t="s">
        <v>63</v>
      </c>
      <c r="H22" s="515"/>
      <c r="I22" s="515"/>
      <c r="J22" s="506"/>
      <c r="K22" s="506"/>
      <c r="L22" s="506"/>
      <c r="M22" s="509"/>
      <c r="N22" s="504"/>
      <c r="O22" s="575"/>
      <c r="P22" s="515"/>
      <c r="Q22" s="506"/>
      <c r="R22" s="506"/>
      <c r="S22" s="506"/>
    </row>
    <row r="23" spans="1:19" s="576" customFormat="1" ht="17.850000000000001" customHeight="1">
      <c r="A23" s="515" t="s">
        <v>322</v>
      </c>
      <c r="B23" s="506" t="s">
        <v>232</v>
      </c>
      <c r="C23" s="506"/>
      <c r="D23" s="506"/>
      <c r="E23" s="506"/>
      <c r="F23" s="514">
        <v>550</v>
      </c>
      <c r="G23" s="506" t="s">
        <v>63</v>
      </c>
      <c r="H23" s="515"/>
      <c r="I23" s="515"/>
      <c r="J23" s="506"/>
      <c r="K23" s="506"/>
      <c r="L23" s="506"/>
      <c r="M23" s="509"/>
      <c r="N23" s="504"/>
      <c r="O23" s="575"/>
      <c r="P23" s="515"/>
      <c r="Q23" s="506"/>
      <c r="R23" s="506"/>
      <c r="S23" s="506"/>
    </row>
    <row r="24" spans="1:19" s="576" customFormat="1" ht="17.850000000000001" customHeight="1">
      <c r="A24" s="515" t="s">
        <v>216</v>
      </c>
      <c r="B24" s="506" t="s">
        <v>233</v>
      </c>
      <c r="C24" s="506"/>
      <c r="D24" s="506"/>
      <c r="E24" s="506"/>
      <c r="F24" s="514">
        <v>2500</v>
      </c>
      <c r="G24" s="506" t="s">
        <v>63</v>
      </c>
      <c r="H24" s="515"/>
      <c r="I24" s="515"/>
      <c r="J24" s="506"/>
      <c r="K24" s="506"/>
      <c r="L24" s="506"/>
      <c r="M24" s="509"/>
      <c r="N24" s="504"/>
      <c r="O24" s="575"/>
      <c r="P24" s="515"/>
      <c r="Q24" s="506"/>
      <c r="R24" s="506"/>
      <c r="S24" s="506"/>
    </row>
    <row r="25" spans="1:19" s="576" customFormat="1" ht="16.2">
      <c r="A25" s="515"/>
      <c r="B25" s="506"/>
      <c r="C25" s="506"/>
      <c r="D25" s="506"/>
      <c r="E25" s="506"/>
      <c r="F25" s="514"/>
      <c r="G25" s="506"/>
      <c r="H25" s="515"/>
      <c r="I25" s="515"/>
      <c r="J25" s="506"/>
      <c r="K25" s="506"/>
      <c r="L25" s="506"/>
      <c r="M25" s="509"/>
      <c r="N25" s="504"/>
      <c r="O25" s="575"/>
      <c r="P25" s="515"/>
      <c r="Q25" s="506"/>
      <c r="R25" s="506"/>
      <c r="S25" s="506"/>
    </row>
    <row r="26" spans="1:19" s="576" customFormat="1" ht="17.850000000000001" customHeight="1">
      <c r="A26" s="515"/>
      <c r="B26" s="506" t="s">
        <v>235</v>
      </c>
      <c r="C26" s="506"/>
      <c r="D26" s="506"/>
      <c r="E26" s="506"/>
      <c r="F26" s="517">
        <v>5200</v>
      </c>
      <c r="G26" s="518" t="s">
        <v>63</v>
      </c>
      <c r="H26" s="515"/>
      <c r="I26" s="515"/>
      <c r="J26" s="506"/>
      <c r="K26" s="506"/>
      <c r="L26" s="506"/>
      <c r="M26" s="509"/>
      <c r="N26" s="504"/>
      <c r="O26" s="575"/>
      <c r="P26" s="515"/>
      <c r="Q26" s="506"/>
      <c r="R26" s="506"/>
      <c r="S26" s="506"/>
    </row>
    <row r="27" spans="1:19" s="576" customFormat="1" ht="16.2">
      <c r="A27" s="519"/>
      <c r="B27" s="506" t="s">
        <v>234</v>
      </c>
      <c r="C27" s="506"/>
      <c r="D27" s="506"/>
      <c r="E27" s="506"/>
      <c r="F27" s="520"/>
      <c r="G27" s="521"/>
      <c r="H27" s="519"/>
      <c r="I27" s="519"/>
      <c r="J27" s="506"/>
      <c r="K27" s="506"/>
      <c r="L27" s="506"/>
      <c r="M27" s="509"/>
      <c r="N27" s="504"/>
      <c r="O27" s="575"/>
      <c r="P27" s="519"/>
      <c r="Q27" s="506"/>
      <c r="R27" s="506"/>
      <c r="S27" s="506"/>
    </row>
    <row r="28" spans="1:19" s="576" customFormat="1" ht="16.2">
      <c r="A28" s="519"/>
      <c r="B28" s="506"/>
      <c r="C28" s="506"/>
      <c r="D28" s="506"/>
      <c r="E28" s="506"/>
      <c r="F28" s="520"/>
      <c r="G28" s="521"/>
      <c r="H28" s="519"/>
      <c r="I28" s="519"/>
      <c r="J28" s="506"/>
      <c r="K28" s="506"/>
      <c r="L28" s="506"/>
      <c r="M28" s="509"/>
      <c r="N28" s="504"/>
      <c r="O28" s="575"/>
      <c r="P28" s="519"/>
      <c r="Q28" s="506"/>
      <c r="R28" s="506"/>
      <c r="S28" s="506"/>
    </row>
    <row r="29" spans="1:19" s="576" customFormat="1" ht="16.2">
      <c r="A29" s="519"/>
      <c r="B29" s="506" t="s">
        <v>269</v>
      </c>
      <c r="C29" s="506"/>
      <c r="D29" s="506"/>
      <c r="E29" s="506"/>
      <c r="F29" s="580">
        <v>2304</v>
      </c>
      <c r="G29" s="523" t="s">
        <v>63</v>
      </c>
      <c r="H29" s="519"/>
      <c r="I29" s="519"/>
      <c r="J29" s="506"/>
      <c r="K29" s="506"/>
      <c r="L29" s="506"/>
      <c r="M29" s="509"/>
      <c r="N29" s="504"/>
      <c r="O29" s="578"/>
      <c r="P29" s="519"/>
      <c r="Q29" s="506"/>
      <c r="R29" s="506"/>
      <c r="S29" s="506"/>
    </row>
    <row r="30" spans="1:19" s="576" customFormat="1" ht="16.2">
      <c r="A30" s="519"/>
      <c r="B30" s="506"/>
      <c r="C30" s="506"/>
      <c r="D30" s="506"/>
      <c r="E30" s="506"/>
      <c r="F30" s="514">
        <f>F26-F29</f>
        <v>2896</v>
      </c>
      <c r="G30" s="506" t="s">
        <v>63</v>
      </c>
      <c r="H30" s="519"/>
      <c r="I30" s="519"/>
      <c r="J30" s="506"/>
      <c r="K30" s="506"/>
      <c r="L30" s="506"/>
      <c r="M30" s="509"/>
      <c r="N30" s="504"/>
      <c r="O30" s="575"/>
      <c r="P30" s="519"/>
      <c r="Q30" s="506"/>
      <c r="R30" s="506"/>
      <c r="S30" s="506"/>
    </row>
    <row r="31" spans="1:19" s="576" customFormat="1" ht="16.2">
      <c r="A31" s="519"/>
      <c r="B31" s="506"/>
      <c r="C31" s="506"/>
      <c r="D31" s="506"/>
      <c r="E31" s="506"/>
      <c r="F31" s="514"/>
      <c r="G31" s="506"/>
      <c r="H31" s="506"/>
      <c r="I31" s="506"/>
      <c r="J31" s="506"/>
      <c r="K31" s="506"/>
      <c r="L31" s="506"/>
      <c r="M31" s="509"/>
      <c r="N31" s="504"/>
      <c r="O31" s="575"/>
      <c r="P31" s="519"/>
      <c r="Q31" s="506"/>
      <c r="R31" s="506"/>
      <c r="S31" s="506"/>
    </row>
    <row r="32" spans="1:19" s="576" customFormat="1" ht="16.2">
      <c r="A32" s="519"/>
      <c r="B32" s="506" t="s">
        <v>231</v>
      </c>
      <c r="C32" s="506"/>
      <c r="D32" s="506"/>
      <c r="E32" s="506"/>
      <c r="F32" s="581">
        <v>2000</v>
      </c>
      <c r="G32" s="506" t="s">
        <v>63</v>
      </c>
      <c r="H32" s="506"/>
      <c r="I32" s="506"/>
      <c r="J32" s="506"/>
      <c r="K32" s="506"/>
      <c r="L32" s="506"/>
      <c r="M32" s="509"/>
      <c r="N32" s="504"/>
      <c r="O32" s="575"/>
      <c r="P32" s="519"/>
      <c r="Q32" s="506"/>
      <c r="R32" s="506"/>
      <c r="S32" s="506"/>
    </row>
    <row r="33" spans="1:19" s="576" customFormat="1" ht="15.6">
      <c r="A33" s="512"/>
      <c r="B33" s="506" t="s">
        <v>241</v>
      </c>
      <c r="C33" s="506"/>
      <c r="D33" s="506"/>
      <c r="E33" s="506"/>
      <c r="F33" s="512"/>
      <c r="G33" s="512"/>
      <c r="H33" s="512"/>
      <c r="I33" s="512"/>
      <c r="J33" s="506"/>
      <c r="K33" s="506"/>
      <c r="L33" s="506"/>
      <c r="M33" s="528"/>
      <c r="N33" s="528"/>
      <c r="O33" s="582"/>
      <c r="P33" s="512"/>
      <c r="Q33" s="506"/>
      <c r="R33" s="506"/>
      <c r="S33" s="506"/>
    </row>
    <row r="34" spans="1:19" s="576" customFormat="1" ht="15.6">
      <c r="A34" s="512"/>
      <c r="B34" s="506" t="s">
        <v>242</v>
      </c>
      <c r="C34" s="506"/>
      <c r="D34" s="506"/>
      <c r="E34" s="506"/>
      <c r="F34" s="512"/>
      <c r="G34" s="512"/>
      <c r="H34" s="512"/>
      <c r="I34" s="512"/>
      <c r="J34" s="506"/>
      <c r="K34" s="506"/>
      <c r="L34" s="506"/>
      <c r="M34" s="528"/>
      <c r="N34" s="528"/>
      <c r="O34" s="582"/>
      <c r="P34" s="512"/>
      <c r="Q34" s="506"/>
      <c r="R34" s="506"/>
      <c r="S34" s="506"/>
    </row>
    <row r="35" spans="1:19" s="576" customFormat="1" ht="6.9" customHeight="1">
      <c r="A35" s="519"/>
      <c r="B35" s="506"/>
      <c r="C35" s="506"/>
      <c r="D35" s="506"/>
      <c r="E35" s="506"/>
      <c r="F35" s="534"/>
      <c r="G35" s="530"/>
      <c r="H35" s="506"/>
      <c r="I35" s="506"/>
      <c r="J35" s="506"/>
      <c r="K35" s="506"/>
      <c r="L35" s="506"/>
      <c r="M35" s="509"/>
      <c r="N35" s="504"/>
      <c r="O35" s="575"/>
      <c r="P35" s="519"/>
      <c r="Q35" s="506"/>
      <c r="R35" s="506"/>
      <c r="S35" s="506"/>
    </row>
    <row r="36" spans="1:19" s="576" customFormat="1" ht="16.2">
      <c r="A36" s="519"/>
      <c r="B36" s="506"/>
      <c r="C36" s="506"/>
      <c r="D36" s="506"/>
      <c r="E36" s="506"/>
      <c r="F36" s="514"/>
      <c r="G36" s="506"/>
      <c r="H36" s="506"/>
      <c r="I36" s="506"/>
      <c r="J36" s="506"/>
      <c r="K36" s="506"/>
      <c r="L36" s="506"/>
      <c r="M36" s="509"/>
      <c r="N36" s="504"/>
      <c r="O36" s="575"/>
      <c r="P36" s="519"/>
      <c r="Q36" s="506"/>
      <c r="R36" s="506"/>
      <c r="S36" s="506"/>
    </row>
    <row r="37" spans="1:19" s="576" customFormat="1" ht="16.2">
      <c r="A37" s="519" t="s">
        <v>223</v>
      </c>
      <c r="B37" s="506"/>
      <c r="C37" s="506"/>
      <c r="D37" s="506"/>
      <c r="E37" s="506"/>
      <c r="F37" s="514">
        <v>39400</v>
      </c>
      <c r="G37" s="506" t="s">
        <v>63</v>
      </c>
      <c r="H37" s="506"/>
      <c r="I37" s="506"/>
      <c r="J37" s="506"/>
      <c r="K37" s="506"/>
      <c r="L37" s="506"/>
      <c r="M37" s="509"/>
      <c r="N37" s="504"/>
      <c r="O37" s="575"/>
      <c r="P37" s="519"/>
      <c r="Q37" s="506"/>
      <c r="R37" s="506"/>
      <c r="S37" s="506"/>
    </row>
    <row r="38" spans="1:19" s="576" customFormat="1" ht="6.9" customHeight="1">
      <c r="A38" s="519"/>
      <c r="B38" s="506"/>
      <c r="C38" s="506"/>
      <c r="D38" s="506"/>
      <c r="E38" s="506"/>
      <c r="F38" s="534"/>
      <c r="G38" s="530"/>
      <c r="H38" s="506"/>
      <c r="I38" s="506"/>
      <c r="J38" s="506"/>
      <c r="K38" s="506"/>
      <c r="L38" s="506"/>
      <c r="M38" s="509"/>
      <c r="N38" s="504"/>
      <c r="O38" s="575"/>
      <c r="P38" s="519"/>
      <c r="Q38" s="506"/>
      <c r="R38" s="506"/>
      <c r="S38" s="506"/>
    </row>
    <row r="39" spans="1:19" s="576" customFormat="1" ht="16.2">
      <c r="A39" s="519"/>
      <c r="B39" s="506"/>
      <c r="C39" s="506"/>
      <c r="D39" s="506"/>
      <c r="E39" s="506"/>
      <c r="F39" s="514"/>
      <c r="G39" s="506"/>
      <c r="H39" s="506"/>
      <c r="I39" s="506"/>
      <c r="J39" s="506"/>
      <c r="K39" s="506"/>
      <c r="L39" s="506"/>
      <c r="M39" s="509"/>
      <c r="N39" s="504"/>
      <c r="O39" s="575"/>
      <c r="P39" s="519"/>
      <c r="Q39" s="506"/>
      <c r="R39" s="506"/>
      <c r="S39" s="506"/>
    </row>
    <row r="40" spans="1:19" s="576" customFormat="1" ht="16.2">
      <c r="A40" s="531" t="s">
        <v>224</v>
      </c>
      <c r="B40" s="532"/>
      <c r="C40" s="532"/>
      <c r="D40" s="532"/>
      <c r="E40" s="532"/>
      <c r="F40" s="533">
        <v>863</v>
      </c>
      <c r="G40" s="532" t="s">
        <v>63</v>
      </c>
      <c r="H40" s="532"/>
      <c r="I40" s="532"/>
      <c r="J40" s="532"/>
      <c r="K40" s="532"/>
      <c r="L40" s="532"/>
      <c r="M40" s="509"/>
      <c r="N40" s="504"/>
      <c r="O40" s="578"/>
      <c r="P40" s="531"/>
      <c r="Q40" s="532"/>
      <c r="R40" s="532"/>
      <c r="S40" s="532"/>
    </row>
    <row r="41" spans="1:19" s="576" customFormat="1" ht="6.9" customHeight="1">
      <c r="A41" s="519"/>
      <c r="B41" s="506"/>
      <c r="C41" s="506"/>
      <c r="D41" s="506"/>
      <c r="E41" s="506"/>
      <c r="F41" s="534"/>
      <c r="G41" s="530"/>
      <c r="H41" s="506"/>
      <c r="I41" s="506"/>
      <c r="J41" s="506"/>
      <c r="K41" s="506"/>
      <c r="L41" s="506"/>
      <c r="M41" s="509"/>
      <c r="N41" s="504"/>
      <c r="O41" s="575"/>
      <c r="P41" s="519"/>
      <c r="Q41" s="506"/>
      <c r="R41" s="506"/>
      <c r="S41" s="506"/>
    </row>
    <row r="42" spans="1:19" s="576" customFormat="1" ht="16.2">
      <c r="A42" s="519"/>
      <c r="B42" s="506"/>
      <c r="C42" s="506"/>
      <c r="D42" s="506"/>
      <c r="E42" s="506"/>
      <c r="F42" s="514"/>
      <c r="G42" s="506"/>
      <c r="H42" s="506"/>
      <c r="I42" s="506"/>
      <c r="J42" s="506"/>
      <c r="K42" s="506"/>
      <c r="L42" s="506"/>
      <c r="M42" s="509"/>
      <c r="N42" s="504"/>
      <c r="O42" s="575"/>
      <c r="P42" s="519"/>
      <c r="Q42" s="506"/>
      <c r="R42" s="506"/>
      <c r="S42" s="506"/>
    </row>
    <row r="43" spans="1:19" s="576" customFormat="1" ht="15">
      <c r="A43" s="519" t="s">
        <v>246</v>
      </c>
      <c r="B43" s="506"/>
      <c r="C43" s="506"/>
      <c r="D43" s="535">
        <v>1</v>
      </c>
      <c r="E43" s="535"/>
      <c r="F43" s="536">
        <f>F40*1</f>
        <v>863</v>
      </c>
      <c r="G43" s="506" t="s">
        <v>63</v>
      </c>
      <c r="H43" s="506"/>
      <c r="I43" s="506"/>
      <c r="J43" s="506"/>
      <c r="K43" s="504"/>
      <c r="L43" s="504"/>
      <c r="M43" s="535"/>
      <c r="N43" s="504"/>
      <c r="O43" s="575"/>
      <c r="P43" s="519"/>
      <c r="Q43" s="506"/>
      <c r="R43" s="506"/>
      <c r="S43" s="535"/>
    </row>
    <row r="44" spans="1:19" s="576" customFormat="1" ht="17.850000000000001" customHeight="1">
      <c r="A44" s="519" t="s">
        <v>225</v>
      </c>
      <c r="B44" s="506"/>
      <c r="C44" s="506"/>
      <c r="D44" s="535">
        <v>1.19</v>
      </c>
      <c r="E44" s="535"/>
      <c r="F44" s="536">
        <f>INT(((F40*D44)+0.025)/0.05)*0.05</f>
        <v>1026.95</v>
      </c>
      <c r="G44" s="506" t="s">
        <v>63</v>
      </c>
      <c r="H44" s="506"/>
      <c r="I44" s="506"/>
      <c r="J44" s="506"/>
      <c r="K44" s="504"/>
      <c r="L44" s="504"/>
      <c r="M44" s="535"/>
      <c r="N44" s="504"/>
      <c r="O44" s="575"/>
      <c r="P44" s="519"/>
      <c r="Q44" s="506"/>
      <c r="R44" s="506"/>
      <c r="S44" s="535"/>
    </row>
    <row r="45" spans="1:19" s="576" customFormat="1" ht="17.850000000000001" customHeight="1">
      <c r="A45" s="519" t="s">
        <v>226</v>
      </c>
      <c r="B45" s="506"/>
      <c r="C45" s="506"/>
      <c r="D45" s="535">
        <v>0.1</v>
      </c>
      <c r="E45" s="535"/>
      <c r="F45" s="536">
        <f>ROUND(F40*D45,1)</f>
        <v>86.3</v>
      </c>
      <c r="G45" s="506" t="s">
        <v>63</v>
      </c>
      <c r="H45" s="506"/>
      <c r="I45" s="506"/>
      <c r="J45" s="506"/>
      <c r="K45" s="504"/>
      <c r="L45" s="504"/>
      <c r="M45" s="535"/>
      <c r="N45" s="504"/>
      <c r="O45" s="575"/>
      <c r="P45" s="519"/>
      <c r="Q45" s="506"/>
      <c r="R45" s="506"/>
      <c r="S45" s="535"/>
    </row>
    <row r="46" spans="1:19" s="576" customFormat="1" ht="17.850000000000001" customHeight="1">
      <c r="A46" s="519" t="s">
        <v>227</v>
      </c>
      <c r="B46" s="506"/>
      <c r="C46" s="506"/>
      <c r="D46" s="506"/>
      <c r="E46" s="506"/>
      <c r="F46" s="538">
        <v>48</v>
      </c>
      <c r="G46" s="506" t="s">
        <v>63</v>
      </c>
      <c r="H46" s="506"/>
      <c r="I46" s="506"/>
      <c r="J46" s="506"/>
      <c r="K46" s="506"/>
      <c r="L46" s="506"/>
      <c r="M46" s="509"/>
      <c r="N46" s="504"/>
      <c r="O46" s="575"/>
      <c r="P46" s="519"/>
      <c r="Q46" s="506"/>
      <c r="R46" s="506"/>
      <c r="S46" s="506"/>
    </row>
    <row r="47" spans="1:19" s="576" customFormat="1" ht="6.9" customHeight="1">
      <c r="A47" s="519"/>
      <c r="B47" s="506"/>
      <c r="C47" s="506"/>
      <c r="D47" s="506"/>
      <c r="E47" s="506"/>
      <c r="F47" s="534"/>
      <c r="G47" s="530"/>
      <c r="H47" s="506"/>
      <c r="I47" s="506"/>
      <c r="J47" s="506"/>
      <c r="K47" s="506"/>
      <c r="L47" s="506"/>
      <c r="M47" s="509"/>
      <c r="N47" s="504"/>
      <c r="O47" s="575"/>
      <c r="P47" s="519"/>
      <c r="Q47" s="506"/>
      <c r="R47" s="506"/>
      <c r="S47" s="506"/>
    </row>
    <row r="48" spans="1:19" s="576" customFormat="1" ht="16.2">
      <c r="A48" s="519"/>
      <c r="B48" s="506"/>
      <c r="C48" s="506"/>
      <c r="D48" s="506"/>
      <c r="E48" s="506"/>
      <c r="F48" s="514"/>
      <c r="G48" s="506"/>
      <c r="H48" s="506"/>
      <c r="I48" s="506"/>
      <c r="J48" s="506"/>
      <c r="K48" s="506"/>
      <c r="L48" s="506"/>
      <c r="M48" s="509"/>
      <c r="N48" s="504"/>
      <c r="O48" s="575"/>
      <c r="P48" s="519"/>
      <c r="Q48" s="506"/>
      <c r="R48" s="506"/>
      <c r="S48" s="506"/>
    </row>
    <row r="49" spans="1:23" s="576" customFormat="1" ht="15">
      <c r="A49" s="539" t="s">
        <v>294</v>
      </c>
      <c r="B49" s="540"/>
      <c r="C49" s="540"/>
      <c r="D49" s="540"/>
      <c r="E49" s="540"/>
      <c r="F49" s="541">
        <f>SUM(F43:F46)</f>
        <v>2024.25</v>
      </c>
      <c r="G49" s="540" t="s">
        <v>63</v>
      </c>
      <c r="H49" s="519"/>
      <c r="I49" s="519"/>
      <c r="J49" s="519"/>
      <c r="K49" s="519"/>
      <c r="L49" s="519"/>
      <c r="M49" s="519"/>
      <c r="N49" s="519"/>
      <c r="O49" s="519"/>
      <c r="P49" s="519"/>
      <c r="Q49" s="506"/>
      <c r="R49" s="506"/>
      <c r="S49" s="506"/>
    </row>
    <row r="50" spans="1:23" s="576" customFormat="1" ht="6.9" customHeight="1">
      <c r="A50" s="519"/>
      <c r="B50" s="506"/>
      <c r="C50" s="506"/>
      <c r="D50" s="506"/>
      <c r="E50" s="506"/>
      <c r="F50" s="534"/>
      <c r="G50" s="530"/>
      <c r="H50" s="506"/>
      <c r="I50" s="506"/>
      <c r="J50" s="506"/>
      <c r="K50" s="506"/>
      <c r="L50" s="506"/>
      <c r="M50" s="509"/>
      <c r="N50" s="504"/>
      <c r="O50" s="575"/>
      <c r="P50" s="519"/>
      <c r="Q50" s="506"/>
      <c r="R50" s="506"/>
      <c r="S50" s="506"/>
    </row>
    <row r="51" spans="1:23" s="576" customFormat="1" ht="6.9" customHeight="1">
      <c r="A51" s="519"/>
      <c r="B51" s="506"/>
      <c r="C51" s="506"/>
      <c r="D51" s="506"/>
      <c r="E51" s="506"/>
      <c r="F51" s="514"/>
      <c r="G51" s="506"/>
      <c r="H51" s="506"/>
      <c r="I51" s="506"/>
      <c r="J51" s="506"/>
      <c r="K51" s="506"/>
      <c r="L51" s="506"/>
      <c r="M51" s="509"/>
      <c r="N51" s="504"/>
      <c r="O51" s="575"/>
      <c r="P51" s="519"/>
      <c r="Q51" s="506"/>
      <c r="R51" s="506"/>
      <c r="S51" s="506"/>
    </row>
    <row r="52" spans="1:23" s="576" customFormat="1" ht="16.2">
      <c r="A52" s="519"/>
      <c r="B52" s="506"/>
      <c r="C52" s="506"/>
      <c r="D52" s="506"/>
      <c r="E52" s="506"/>
      <c r="F52" s="514"/>
      <c r="G52" s="506"/>
      <c r="H52" s="506"/>
      <c r="I52" s="506"/>
      <c r="J52" s="506"/>
      <c r="K52" s="506"/>
      <c r="L52" s="506"/>
      <c r="M52" s="509"/>
      <c r="N52" s="504"/>
      <c r="O52" s="575"/>
      <c r="P52" s="519"/>
      <c r="Q52" s="506"/>
      <c r="R52" s="506"/>
      <c r="S52" s="506"/>
    </row>
    <row r="53" spans="1:23" s="584" customFormat="1" ht="16.2">
      <c r="A53" s="543" t="s">
        <v>230</v>
      </c>
      <c r="B53" s="544"/>
      <c r="C53" s="544"/>
      <c r="D53" s="544"/>
      <c r="E53" s="544"/>
      <c r="F53" s="545"/>
      <c r="G53" s="544"/>
      <c r="H53" s="544"/>
      <c r="I53" s="544"/>
      <c r="J53" s="548"/>
      <c r="K53" s="544"/>
      <c r="L53" s="544"/>
      <c r="M53" s="547"/>
      <c r="N53" s="548"/>
      <c r="O53" s="583"/>
      <c r="P53" s="519"/>
      <c r="Q53" s="506"/>
      <c r="R53" s="506"/>
      <c r="S53" s="506"/>
      <c r="T53" s="576"/>
      <c r="U53" s="576"/>
      <c r="V53" s="576"/>
      <c r="W53" s="576"/>
    </row>
    <row r="54" spans="1:23" s="576" customFormat="1" ht="21" customHeight="1">
      <c r="A54" s="519" t="s">
        <v>228</v>
      </c>
      <c r="B54" s="506"/>
      <c r="C54" s="506"/>
      <c r="D54" s="506"/>
      <c r="E54" s="506"/>
      <c r="F54" s="514"/>
      <c r="G54" s="506"/>
      <c r="H54" s="506"/>
      <c r="I54" s="506"/>
      <c r="J54" s="504"/>
      <c r="K54" s="506"/>
      <c r="L54" s="506"/>
      <c r="M54" s="509"/>
      <c r="N54" s="504"/>
      <c r="O54" s="575"/>
      <c r="P54" s="519"/>
      <c r="Q54" s="506"/>
      <c r="R54" s="506"/>
      <c r="S54" s="506"/>
    </row>
    <row r="55" spans="1:23" s="576" customFormat="1" ht="16.2">
      <c r="A55" s="519" t="s">
        <v>253</v>
      </c>
      <c r="B55" s="506"/>
      <c r="C55" s="506"/>
      <c r="D55" s="506"/>
      <c r="E55" s="506"/>
      <c r="F55" s="514"/>
      <c r="G55" s="506"/>
      <c r="H55" s="506"/>
      <c r="I55" s="506"/>
      <c r="J55" s="504"/>
      <c r="K55" s="506"/>
      <c r="L55" s="506"/>
      <c r="M55" s="509"/>
      <c r="N55" s="504"/>
      <c r="O55" s="575"/>
      <c r="P55" s="519"/>
      <c r="Q55" s="506"/>
      <c r="R55" s="506"/>
      <c r="S55" s="506"/>
    </row>
    <row r="56" spans="1:23" s="576" customFormat="1" ht="16.2">
      <c r="A56" s="519" t="s">
        <v>254</v>
      </c>
      <c r="B56" s="506"/>
      <c r="C56" s="506"/>
      <c r="D56" s="506"/>
      <c r="E56" s="506"/>
      <c r="F56" s="514"/>
      <c r="G56" s="506"/>
      <c r="H56" s="506"/>
      <c r="I56" s="506"/>
      <c r="J56" s="504"/>
      <c r="K56" s="506"/>
      <c r="L56" s="506"/>
      <c r="M56" s="509"/>
      <c r="N56" s="504"/>
      <c r="O56" s="575"/>
      <c r="P56" s="519"/>
      <c r="Q56" s="506"/>
      <c r="R56" s="506"/>
      <c r="S56" s="506"/>
    </row>
    <row r="57" spans="1:23" s="576" customFormat="1" ht="16.2">
      <c r="A57" s="519"/>
      <c r="B57" s="506"/>
      <c r="C57" s="506"/>
      <c r="D57" s="506"/>
      <c r="E57" s="506"/>
      <c r="F57" s="514"/>
      <c r="G57" s="506"/>
      <c r="H57" s="506"/>
      <c r="I57" s="506"/>
      <c r="J57" s="504"/>
      <c r="K57" s="506"/>
      <c r="L57" s="506"/>
      <c r="M57" s="509"/>
      <c r="N57" s="504"/>
      <c r="O57" s="575"/>
      <c r="P57" s="519"/>
      <c r="Q57" s="506"/>
      <c r="R57" s="506"/>
      <c r="S57" s="506"/>
    </row>
    <row r="58" spans="1:23" s="576" customFormat="1" ht="16.2">
      <c r="A58" s="519" t="s">
        <v>314</v>
      </c>
      <c r="B58" s="506"/>
      <c r="C58" s="506"/>
      <c r="D58" s="506"/>
      <c r="E58" s="506"/>
      <c r="F58" s="514"/>
      <c r="G58" s="506"/>
      <c r="H58" s="506"/>
      <c r="I58" s="506"/>
      <c r="J58" s="504"/>
      <c r="K58" s="506"/>
      <c r="L58" s="506"/>
      <c r="M58" s="509"/>
      <c r="N58" s="504"/>
      <c r="O58" s="575"/>
      <c r="P58" s="519"/>
      <c r="Q58" s="506"/>
      <c r="R58" s="506"/>
      <c r="S58" s="506"/>
    </row>
    <row r="59" spans="1:23" s="576" customFormat="1" ht="16.2">
      <c r="A59" s="519" t="s">
        <v>229</v>
      </c>
      <c r="B59" s="506"/>
      <c r="C59" s="506"/>
      <c r="D59" s="506"/>
      <c r="E59" s="506"/>
      <c r="F59" s="514"/>
      <c r="G59" s="506"/>
      <c r="H59" s="506"/>
      <c r="I59" s="506"/>
      <c r="J59" s="504"/>
      <c r="K59" s="506"/>
      <c r="L59" s="506"/>
      <c r="M59" s="509"/>
      <c r="N59" s="504"/>
      <c r="O59" s="575"/>
      <c r="P59" s="519"/>
      <c r="Q59" s="506"/>
      <c r="R59" s="506"/>
      <c r="S59" s="506"/>
    </row>
    <row r="60" spans="1:23" s="576" customFormat="1" ht="16.2">
      <c r="A60" s="550"/>
      <c r="B60" s="509"/>
      <c r="C60" s="509"/>
      <c r="D60" s="509"/>
      <c r="E60" s="509"/>
      <c r="F60" s="551"/>
      <c r="G60" s="509"/>
      <c r="H60" s="509"/>
      <c r="I60" s="509"/>
      <c r="J60" s="504"/>
      <c r="K60" s="509"/>
      <c r="L60" s="509"/>
      <c r="M60" s="509"/>
      <c r="N60" s="504"/>
      <c r="O60" s="575"/>
      <c r="P60" s="519"/>
      <c r="Q60" s="506"/>
      <c r="R60" s="506"/>
      <c r="S60" s="506"/>
    </row>
    <row r="61" spans="1:23" s="576" customFormat="1" ht="16.2">
      <c r="A61" s="519" t="s">
        <v>238</v>
      </c>
      <c r="B61" s="509"/>
      <c r="C61" s="509"/>
      <c r="D61" s="509"/>
      <c r="E61" s="509"/>
      <c r="F61" s="551"/>
      <c r="G61" s="509"/>
      <c r="H61" s="509"/>
      <c r="I61" s="509"/>
      <c r="J61" s="504"/>
      <c r="K61" s="509"/>
      <c r="L61" s="509"/>
      <c r="M61" s="509"/>
      <c r="N61" s="504"/>
      <c r="O61" s="575"/>
      <c r="P61" s="519"/>
      <c r="Q61" s="506"/>
      <c r="R61" s="506"/>
      <c r="S61" s="506"/>
    </row>
    <row r="62" spans="1:23" s="576" customFormat="1" ht="16.2">
      <c r="A62" s="550"/>
      <c r="B62" s="509"/>
      <c r="C62" s="509"/>
      <c r="D62" s="509"/>
      <c r="E62" s="509"/>
      <c r="F62" s="551"/>
      <c r="G62" s="509"/>
      <c r="H62" s="509"/>
      <c r="I62" s="509"/>
      <c r="J62" s="509"/>
      <c r="K62" s="509"/>
      <c r="L62" s="509"/>
      <c r="M62" s="509"/>
      <c r="N62" s="504"/>
      <c r="O62" s="575"/>
      <c r="P62" s="519"/>
      <c r="Q62" s="506"/>
      <c r="R62" s="506"/>
      <c r="S62" s="506"/>
    </row>
    <row r="63" spans="1:23" s="576" customFormat="1" ht="16.2">
      <c r="A63" s="519" t="s">
        <v>218</v>
      </c>
      <c r="B63" s="554">
        <v>18210</v>
      </c>
      <c r="C63" s="553" t="s">
        <v>63</v>
      </c>
      <c r="D63" s="509"/>
      <c r="E63" s="519" t="s">
        <v>3</v>
      </c>
      <c r="F63" s="519"/>
      <c r="G63" s="509"/>
      <c r="H63" s="554">
        <v>17120</v>
      </c>
      <c r="I63" s="553" t="s">
        <v>63</v>
      </c>
      <c r="J63" s="504"/>
      <c r="K63" s="519" t="s">
        <v>5</v>
      </c>
      <c r="L63" s="509"/>
      <c r="M63" s="554">
        <v>24335</v>
      </c>
      <c r="N63" s="553" t="s">
        <v>63</v>
      </c>
      <c r="O63" s="575"/>
      <c r="P63" s="519"/>
      <c r="Q63" s="506"/>
      <c r="R63" s="506"/>
      <c r="S63" s="506"/>
    </row>
    <row r="64" spans="1:23" s="576" customFormat="1" ht="16.2">
      <c r="A64" s="519" t="s">
        <v>67</v>
      </c>
      <c r="B64" s="554">
        <v>21750</v>
      </c>
      <c r="C64" s="553" t="s">
        <v>63</v>
      </c>
      <c r="D64" s="509"/>
      <c r="E64" s="519" t="s">
        <v>6</v>
      </c>
      <c r="F64" s="519"/>
      <c r="G64" s="509"/>
      <c r="H64" s="554">
        <v>23660.308363841174</v>
      </c>
      <c r="I64" s="553" t="s">
        <v>63</v>
      </c>
      <c r="J64" s="504"/>
      <c r="K64" s="519" t="s">
        <v>7</v>
      </c>
      <c r="L64" s="509"/>
      <c r="M64" s="554">
        <v>32505</v>
      </c>
      <c r="N64" s="553" t="s">
        <v>63</v>
      </c>
      <c r="O64" s="575"/>
    </row>
    <row r="65" spans="1:15" s="576" customFormat="1" ht="16.2">
      <c r="A65" s="519" t="s">
        <v>68</v>
      </c>
      <c r="B65" s="554">
        <v>23445</v>
      </c>
      <c r="C65" s="553" t="s">
        <v>63</v>
      </c>
      <c r="D65" s="509"/>
      <c r="E65" s="519" t="s">
        <v>8</v>
      </c>
      <c r="F65" s="519"/>
      <c r="G65" s="509"/>
      <c r="H65" s="554">
        <v>48549.704308645458</v>
      </c>
      <c r="I65" s="553" t="s">
        <v>63</v>
      </c>
      <c r="J65" s="504"/>
      <c r="K65" s="519" t="s">
        <v>9</v>
      </c>
      <c r="L65" s="509"/>
      <c r="M65" s="554">
        <v>26475</v>
      </c>
      <c r="N65" s="553" t="s">
        <v>63</v>
      </c>
      <c r="O65" s="575"/>
    </row>
    <row r="66" spans="1:15" s="576" customFormat="1" ht="16.2">
      <c r="A66" s="519" t="s">
        <v>10</v>
      </c>
      <c r="B66" s="554">
        <v>31204.93033135089</v>
      </c>
      <c r="C66" s="553" t="s">
        <v>63</v>
      </c>
      <c r="D66" s="509"/>
      <c r="E66" s="519" t="s">
        <v>11</v>
      </c>
      <c r="F66" s="519"/>
      <c r="G66" s="509"/>
      <c r="H66" s="554">
        <v>22974.683751056044</v>
      </c>
      <c r="I66" s="553" t="s">
        <v>63</v>
      </c>
      <c r="J66" s="504"/>
      <c r="K66" s="519" t="s">
        <v>12</v>
      </c>
      <c r="L66" s="509"/>
      <c r="M66" s="581">
        <v>36540</v>
      </c>
      <c r="N66" s="553" t="s">
        <v>63</v>
      </c>
      <c r="O66" s="575"/>
    </row>
    <row r="67" spans="1:15" s="576" customFormat="1" ht="16.2">
      <c r="A67" s="519" t="s">
        <v>13</v>
      </c>
      <c r="B67" s="554">
        <v>9220</v>
      </c>
      <c r="C67" s="553" t="s">
        <v>63</v>
      </c>
      <c r="D67" s="509"/>
      <c r="E67" s="519" t="s">
        <v>14</v>
      </c>
      <c r="F67" s="519"/>
      <c r="G67" s="509"/>
      <c r="H67" s="554">
        <v>23115</v>
      </c>
      <c r="I67" s="553" t="s">
        <v>63</v>
      </c>
      <c r="J67" s="504"/>
      <c r="K67" s="519" t="s">
        <v>15</v>
      </c>
      <c r="L67" s="509"/>
      <c r="M67" s="554">
        <v>25900</v>
      </c>
      <c r="N67" s="553" t="s">
        <v>63</v>
      </c>
      <c r="O67" s="575"/>
    </row>
    <row r="68" spans="1:15" s="576" customFormat="1" ht="16.2">
      <c r="A68" s="519" t="s">
        <v>16</v>
      </c>
      <c r="B68" s="585">
        <v>24920</v>
      </c>
      <c r="C68" s="553" t="s">
        <v>63</v>
      </c>
      <c r="D68" s="509"/>
      <c r="E68" s="519" t="s">
        <v>17</v>
      </c>
      <c r="F68" s="519"/>
      <c r="G68" s="509"/>
      <c r="H68" s="585">
        <v>20840</v>
      </c>
      <c r="I68" s="553" t="s">
        <v>63</v>
      </c>
      <c r="J68" s="504"/>
      <c r="K68" s="519" t="s">
        <v>18</v>
      </c>
      <c r="L68" s="509"/>
      <c r="M68" s="554">
        <v>16150</v>
      </c>
      <c r="N68" s="553" t="s">
        <v>63</v>
      </c>
      <c r="O68" s="575"/>
    </row>
    <row r="69" spans="1:15" s="576" customFormat="1" ht="16.2">
      <c r="A69" s="519" t="s">
        <v>19</v>
      </c>
      <c r="B69" s="554">
        <v>24135</v>
      </c>
      <c r="C69" s="553" t="s">
        <v>63</v>
      </c>
      <c r="D69" s="509"/>
      <c r="E69" s="519" t="s">
        <v>20</v>
      </c>
      <c r="F69" s="519"/>
      <c r="G69" s="509"/>
      <c r="H69" s="554">
        <v>8540</v>
      </c>
      <c r="I69" s="553" t="s">
        <v>63</v>
      </c>
      <c r="J69" s="504"/>
      <c r="K69" s="519" t="s">
        <v>74</v>
      </c>
      <c r="L69" s="509"/>
      <c r="M69" s="554">
        <v>53625</v>
      </c>
      <c r="N69" s="553" t="s">
        <v>63</v>
      </c>
      <c r="O69" s="575"/>
    </row>
    <row r="70" spans="1:15" s="576" customFormat="1" ht="16.2">
      <c r="A70" s="519" t="s">
        <v>21</v>
      </c>
      <c r="B70" s="554">
        <v>20390</v>
      </c>
      <c r="C70" s="553" t="s">
        <v>63</v>
      </c>
      <c r="D70" s="509"/>
      <c r="E70" s="519" t="s">
        <v>73</v>
      </c>
      <c r="F70" s="519"/>
      <c r="G70" s="509"/>
      <c r="H70" s="554">
        <v>29045.44095135239</v>
      </c>
      <c r="I70" s="553" t="s">
        <v>63</v>
      </c>
      <c r="J70" s="504"/>
      <c r="K70" s="519" t="s">
        <v>22</v>
      </c>
      <c r="L70" s="509"/>
      <c r="M70" s="554">
        <v>27745</v>
      </c>
      <c r="N70" s="553" t="s">
        <v>63</v>
      </c>
      <c r="O70" s="575"/>
    </row>
    <row r="71" spans="1:15" s="576" customFormat="1" ht="16.2">
      <c r="A71" s="519" t="s">
        <v>23</v>
      </c>
      <c r="B71" s="554">
        <v>22870</v>
      </c>
      <c r="C71" s="553" t="s">
        <v>63</v>
      </c>
      <c r="D71" s="509"/>
      <c r="E71" s="519" t="s">
        <v>24</v>
      </c>
      <c r="F71" s="519"/>
      <c r="G71" s="509"/>
      <c r="H71" s="554">
        <v>35750</v>
      </c>
      <c r="I71" s="553" t="s">
        <v>63</v>
      </c>
      <c r="J71" s="504"/>
      <c r="K71" s="519" t="s">
        <v>75</v>
      </c>
      <c r="L71" s="509"/>
      <c r="M71" s="554">
        <v>43825</v>
      </c>
      <c r="N71" s="553" t="s">
        <v>63</v>
      </c>
      <c r="O71" s="575"/>
    </row>
    <row r="72" spans="1:15" s="556" customFormat="1" ht="16.2">
      <c r="A72" s="555"/>
      <c r="B72" s="503"/>
      <c r="C72" s="503"/>
      <c r="D72" s="503"/>
      <c r="E72" s="503"/>
      <c r="F72" s="503"/>
      <c r="G72" s="503"/>
      <c r="H72" s="555"/>
      <c r="I72" s="555"/>
      <c r="K72" s="509"/>
      <c r="L72" s="503"/>
      <c r="M72" s="503"/>
      <c r="N72" s="504"/>
      <c r="O72" s="505"/>
    </row>
    <row r="73" spans="1:15" s="558" customFormat="1" ht="15.6">
      <c r="A73" s="555"/>
      <c r="B73" s="555"/>
      <c r="C73" s="555"/>
      <c r="D73" s="555"/>
      <c r="E73" s="555"/>
      <c r="F73" s="557"/>
      <c r="G73" s="555"/>
      <c r="H73" s="555"/>
      <c r="I73" s="555"/>
      <c r="J73" s="555"/>
      <c r="K73" s="555"/>
      <c r="L73" s="555"/>
      <c r="M73" s="555"/>
      <c r="N73" s="504"/>
      <c r="O73" s="505"/>
    </row>
    <row r="74" spans="1:15" s="589" customFormat="1" ht="16.2">
      <c r="A74" s="586"/>
      <c r="B74" s="560"/>
      <c r="C74" s="560"/>
      <c r="D74" s="560"/>
      <c r="E74" s="560"/>
      <c r="F74" s="560"/>
      <c r="G74" s="560"/>
      <c r="H74" s="560"/>
      <c r="I74" s="560"/>
      <c r="J74" s="560"/>
      <c r="K74" s="560"/>
      <c r="L74" s="560"/>
      <c r="M74" s="561"/>
      <c r="N74" s="587"/>
      <c r="O74" s="588"/>
    </row>
    <row r="75" spans="1:15" s="527" customFormat="1" ht="15.6">
      <c r="A75" s="565"/>
      <c r="B75" s="565"/>
      <c r="C75" s="565"/>
      <c r="D75" s="565"/>
      <c r="E75" s="565"/>
      <c r="G75" s="565"/>
      <c r="H75" s="565"/>
      <c r="I75" s="565"/>
      <c r="J75" s="565"/>
      <c r="K75" s="565"/>
      <c r="L75" s="565"/>
      <c r="M75" s="565"/>
      <c r="N75" s="558"/>
      <c r="O75" s="563"/>
    </row>
    <row r="76" spans="1:15" s="527" customFormat="1" ht="15.6">
      <c r="A76" s="565"/>
      <c r="B76" s="565"/>
      <c r="C76" s="565"/>
      <c r="D76" s="565"/>
      <c r="E76" s="565"/>
      <c r="G76" s="565"/>
      <c r="H76" s="565"/>
      <c r="I76" s="565"/>
      <c r="J76" s="565"/>
      <c r="K76" s="565"/>
      <c r="L76" s="565"/>
      <c r="M76" s="565"/>
      <c r="N76" s="589"/>
      <c r="O76" s="590"/>
    </row>
    <row r="77" spans="1:15" s="527" customFormat="1" ht="15.6">
      <c r="A77" s="565"/>
      <c r="B77" s="565"/>
      <c r="C77" s="565"/>
      <c r="D77" s="565"/>
      <c r="E77" s="565"/>
      <c r="G77" s="565"/>
      <c r="H77" s="565"/>
      <c r="I77" s="565"/>
      <c r="J77" s="565"/>
      <c r="K77" s="565"/>
      <c r="L77" s="565"/>
      <c r="M77" s="565"/>
      <c r="O77" s="566"/>
    </row>
    <row r="78" spans="1:15" s="527" customFormat="1" ht="15.6">
      <c r="A78" s="565"/>
      <c r="B78" s="565"/>
      <c r="C78" s="565"/>
      <c r="D78" s="565"/>
      <c r="E78" s="565"/>
      <c r="G78" s="565"/>
      <c r="H78" s="565"/>
      <c r="I78" s="565"/>
      <c r="J78" s="565"/>
      <c r="K78" s="565"/>
      <c r="L78" s="565"/>
      <c r="M78" s="565"/>
      <c r="O78" s="566"/>
    </row>
    <row r="79" spans="1:15" s="527" customFormat="1" ht="15.6">
      <c r="A79" s="565"/>
      <c r="B79" s="565"/>
      <c r="C79" s="565"/>
      <c r="D79" s="565"/>
      <c r="E79" s="565"/>
      <c r="G79" s="565"/>
      <c r="H79" s="565"/>
      <c r="I79" s="565"/>
      <c r="J79" s="565"/>
      <c r="K79" s="565"/>
      <c r="L79" s="565"/>
      <c r="M79" s="565"/>
      <c r="O79" s="566"/>
    </row>
    <row r="80" spans="1:15" s="527" customFormat="1" ht="15.6">
      <c r="A80" s="565"/>
      <c r="B80" s="565"/>
      <c r="C80" s="565"/>
      <c r="D80" s="565"/>
      <c r="E80" s="565"/>
      <c r="G80" s="565"/>
      <c r="H80" s="565"/>
      <c r="I80" s="565"/>
      <c r="J80" s="565"/>
      <c r="K80" s="565"/>
      <c r="L80" s="565"/>
      <c r="M80" s="565"/>
      <c r="O80" s="566"/>
    </row>
    <row r="81" spans="1:15" s="527" customFormat="1" ht="15.6">
      <c r="A81" s="565"/>
      <c r="B81" s="565"/>
      <c r="C81" s="565"/>
      <c r="D81" s="565"/>
      <c r="E81" s="565"/>
      <c r="G81" s="565"/>
      <c r="H81" s="565"/>
      <c r="I81" s="565"/>
      <c r="J81" s="565"/>
      <c r="K81" s="565"/>
      <c r="L81" s="565"/>
      <c r="M81" s="565"/>
      <c r="O81" s="566"/>
    </row>
  </sheetData>
  <phoneticPr fontId="44" type="noConversion"/>
  <printOptions horizontalCentered="1"/>
  <pageMargins left="0.39370078740157483" right="0.39370078740157483" top="0.59055118110236227" bottom="0.59055118110236227" header="0.39370078740157483" footer="0.39370078740157483"/>
  <pageSetup paperSize="9" scale="66" orientation="portrait" r:id="rId1"/>
  <headerFooter alignWithMargins="0">
    <oddHeader>&amp;C&amp;"Helvetica,Fett"&amp;12 2010</oddHeader>
    <oddFooter>&amp;L12&amp;C&amp;"Helvetica,Standard" Eidg. Steuerverwaltung  -  Administration fédérale des contributions  -  Amministrazione federale delle contribuzioni</odd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74">
    <pageSetUpPr fitToPage="1"/>
  </sheetPr>
  <dimension ref="A1:N113"/>
  <sheetViews>
    <sheetView zoomScale="60" zoomScaleNormal="60" workbookViewId="0"/>
  </sheetViews>
  <sheetFormatPr baseColWidth="10" defaultColWidth="10.33203125" defaultRowHeight="13.2"/>
  <cols>
    <col min="1" max="1" width="23.6640625" style="319" customWidth="1"/>
    <col min="2" max="2" width="9.6640625" style="319" customWidth="1"/>
    <col min="3" max="3" width="9.6640625" style="326" customWidth="1"/>
    <col min="4" max="4" width="9.6640625" style="319" customWidth="1"/>
    <col min="5" max="5" width="9.6640625" style="326" customWidth="1"/>
    <col min="6" max="6" width="9.6640625" style="319" customWidth="1"/>
    <col min="7" max="7" width="9.6640625" style="326" customWidth="1"/>
    <col min="8" max="8" width="9.6640625" style="319" customWidth="1"/>
    <col min="9" max="9" width="9.6640625" style="326" customWidth="1"/>
    <col min="10" max="10" width="9.6640625" style="319" customWidth="1"/>
    <col min="11" max="11" width="9.6640625" style="326" customWidth="1"/>
    <col min="12" max="12" width="11.109375" style="319" bestFit="1" customWidth="1"/>
    <col min="13" max="13" width="9.6640625" style="326" customWidth="1"/>
    <col min="14" max="14" width="23.88671875" style="321" bestFit="1" customWidth="1"/>
    <col min="15" max="241" width="12.6640625" style="319" customWidth="1"/>
    <col min="242" max="16384" width="10.33203125" style="319"/>
  </cols>
  <sheetData>
    <row r="1" spans="1:14" ht="18.899999999999999" customHeight="1">
      <c r="A1" s="311" t="s">
        <v>184</v>
      </c>
      <c r="C1" s="325"/>
      <c r="D1" s="311"/>
      <c r="E1" s="325"/>
    </row>
    <row r="2" spans="1:14" ht="18.899999999999999" customHeight="1"/>
    <row r="3" spans="1:14" ht="18.899999999999999" customHeight="1">
      <c r="A3" s="314" t="str">
        <f>'Page 72'!$A$3</f>
        <v>Inheritance</v>
      </c>
    </row>
    <row r="4" spans="1:14" ht="18.899999999999999" customHeight="1" thickBot="1">
      <c r="A4" s="411"/>
    </row>
    <row r="5" spans="1:14" ht="18.899999999999999" customHeight="1">
      <c r="A5" s="332">
        <v>41</v>
      </c>
      <c r="B5" s="1031" t="s">
        <v>183</v>
      </c>
      <c r="C5" s="1032"/>
      <c r="D5" s="1032"/>
      <c r="E5" s="1032"/>
      <c r="F5" s="1032"/>
      <c r="G5" s="1032"/>
      <c r="H5" s="1032"/>
      <c r="I5" s="1032"/>
      <c r="J5" s="1032"/>
      <c r="K5" s="1032"/>
      <c r="L5" s="1032"/>
      <c r="M5" s="1033"/>
      <c r="N5" s="322"/>
    </row>
    <row r="6" spans="1:14" ht="18.899999999999999" customHeight="1" thickBot="1">
      <c r="A6" s="379" t="str">
        <f>'Page 72'!$A$6</f>
        <v>Taxing authority</v>
      </c>
      <c r="B6" s="1034"/>
      <c r="C6" s="1035"/>
      <c r="D6" s="1035"/>
      <c r="E6" s="1035"/>
      <c r="F6" s="1035"/>
      <c r="G6" s="1035"/>
      <c r="H6" s="1035"/>
      <c r="I6" s="1035"/>
      <c r="J6" s="1035"/>
      <c r="K6" s="1035"/>
      <c r="L6" s="1035"/>
      <c r="M6" s="1036"/>
      <c r="N6" s="323"/>
    </row>
    <row r="7" spans="1:14" ht="18.899999999999999" customHeight="1">
      <c r="A7" s="333"/>
      <c r="B7" s="1017" t="s">
        <v>51</v>
      </c>
      <c r="C7" s="1018"/>
      <c r="D7" s="1017" t="s">
        <v>52</v>
      </c>
      <c r="E7" s="1018"/>
      <c r="F7" s="1017" t="s">
        <v>53</v>
      </c>
      <c r="G7" s="1018"/>
      <c r="H7" s="1017" t="s">
        <v>54</v>
      </c>
      <c r="I7" s="1018"/>
      <c r="J7" s="1026" t="s">
        <v>64</v>
      </c>
      <c r="K7" s="1027"/>
      <c r="L7" s="1026" t="s">
        <v>65</v>
      </c>
      <c r="M7" s="1027"/>
      <c r="N7" s="322"/>
    </row>
    <row r="8" spans="1:14" ht="18.899999999999999" customHeight="1">
      <c r="A8" s="333"/>
      <c r="B8" s="313"/>
      <c r="C8" s="327"/>
      <c r="D8" s="313"/>
      <c r="E8" s="327"/>
      <c r="F8" s="313"/>
      <c r="G8" s="327"/>
      <c r="H8" s="313"/>
      <c r="I8" s="327"/>
      <c r="J8" s="313"/>
      <c r="K8" s="327"/>
      <c r="L8" s="313"/>
      <c r="M8" s="327"/>
      <c r="N8" s="322"/>
    </row>
    <row r="9" spans="1:14" ht="18.899999999999999" customHeight="1">
      <c r="A9" s="379" t="str">
        <f>'Page 72'!$A$9</f>
        <v>Cantons</v>
      </c>
      <c r="B9" s="1022" t="str">
        <f>'Page 73'!$B$9:$M$9</f>
        <v>Inheritance tax</v>
      </c>
      <c r="C9" s="1023"/>
      <c r="D9" s="1023"/>
      <c r="E9" s="1023"/>
      <c r="F9" s="1023"/>
      <c r="G9" s="1023"/>
      <c r="H9" s="1023"/>
      <c r="I9" s="1023"/>
      <c r="J9" s="1023"/>
      <c r="K9" s="1023"/>
      <c r="L9" s="1023"/>
      <c r="M9" s="1024"/>
      <c r="N9" s="367"/>
    </row>
    <row r="10" spans="1:14" ht="18.899999999999999" customHeight="1">
      <c r="A10" s="314"/>
      <c r="B10" s="324" t="s">
        <v>4</v>
      </c>
      <c r="C10" s="328" t="s">
        <v>1</v>
      </c>
      <c r="D10" s="324" t="s">
        <v>4</v>
      </c>
      <c r="E10" s="328" t="s">
        <v>1</v>
      </c>
      <c r="F10" s="324" t="s">
        <v>4</v>
      </c>
      <c r="G10" s="328" t="s">
        <v>1</v>
      </c>
      <c r="H10" s="324" t="s">
        <v>4</v>
      </c>
      <c r="I10" s="330" t="s">
        <v>1</v>
      </c>
      <c r="J10" s="324" t="s">
        <v>4</v>
      </c>
      <c r="K10" s="328" t="s">
        <v>1</v>
      </c>
      <c r="L10" s="324" t="s">
        <v>4</v>
      </c>
      <c r="M10" s="328" t="s">
        <v>1</v>
      </c>
      <c r="N10" s="368"/>
    </row>
    <row r="11" spans="1:14" ht="24.9" customHeight="1">
      <c r="A11" s="371" t="s">
        <v>66</v>
      </c>
      <c r="B11" s="353">
        <v>2400</v>
      </c>
      <c r="C11" s="433">
        <v>12</v>
      </c>
      <c r="D11" s="353">
        <v>7200</v>
      </c>
      <c r="E11" s="433">
        <v>14.4</v>
      </c>
      <c r="F11" s="353">
        <v>16800</v>
      </c>
      <c r="G11" s="433">
        <v>16.8</v>
      </c>
      <c r="H11" s="353">
        <v>140400</v>
      </c>
      <c r="I11" s="433">
        <v>28.08</v>
      </c>
      <c r="J11" s="353">
        <v>330000</v>
      </c>
      <c r="K11" s="433">
        <v>33</v>
      </c>
      <c r="L11" s="353">
        <v>1800000</v>
      </c>
      <c r="M11" s="433">
        <v>36</v>
      </c>
      <c r="N11" s="369"/>
    </row>
    <row r="12" spans="1:14" ht="24.9" customHeight="1">
      <c r="A12" s="371" t="s">
        <v>67</v>
      </c>
      <c r="B12" s="355">
        <v>1280</v>
      </c>
      <c r="C12" s="434">
        <v>6.4</v>
      </c>
      <c r="D12" s="355">
        <v>6080</v>
      </c>
      <c r="E12" s="434">
        <v>12.16</v>
      </c>
      <c r="F12" s="355">
        <v>14080</v>
      </c>
      <c r="G12" s="434">
        <v>14.08</v>
      </c>
      <c r="H12" s="355">
        <v>111920</v>
      </c>
      <c r="I12" s="434">
        <v>22.384</v>
      </c>
      <c r="J12" s="355">
        <v>302296</v>
      </c>
      <c r="K12" s="434">
        <v>30.229600000000001</v>
      </c>
      <c r="L12" s="355">
        <v>1902296</v>
      </c>
      <c r="M12" s="434">
        <v>38.045920000000002</v>
      </c>
      <c r="N12" s="369"/>
    </row>
    <row r="13" spans="1:14" ht="24.9" customHeight="1">
      <c r="A13" s="371" t="s">
        <v>68</v>
      </c>
      <c r="B13" s="355">
        <v>4400</v>
      </c>
      <c r="C13" s="434">
        <v>22</v>
      </c>
      <c r="D13" s="355">
        <v>14000</v>
      </c>
      <c r="E13" s="434">
        <v>28</v>
      </c>
      <c r="F13" s="355">
        <v>30000</v>
      </c>
      <c r="G13" s="434">
        <v>30</v>
      </c>
      <c r="H13" s="355">
        <v>190000</v>
      </c>
      <c r="I13" s="434">
        <v>38</v>
      </c>
      <c r="J13" s="355">
        <v>400000</v>
      </c>
      <c r="K13" s="434">
        <v>40</v>
      </c>
      <c r="L13" s="355">
        <v>2000000</v>
      </c>
      <c r="M13" s="434">
        <v>40</v>
      </c>
      <c r="N13" s="369"/>
    </row>
    <row r="14" spans="1:14" ht="24.9" customHeight="1">
      <c r="A14" s="371" t="s">
        <v>10</v>
      </c>
      <c r="B14" s="355">
        <v>4800</v>
      </c>
      <c r="C14" s="434">
        <v>24</v>
      </c>
      <c r="D14" s="355">
        <v>12000</v>
      </c>
      <c r="E14" s="434">
        <v>24</v>
      </c>
      <c r="F14" s="355">
        <v>24000</v>
      </c>
      <c r="G14" s="434">
        <v>24</v>
      </c>
      <c r="H14" s="355">
        <v>120000</v>
      </c>
      <c r="I14" s="434">
        <v>24</v>
      </c>
      <c r="J14" s="355">
        <v>240000</v>
      </c>
      <c r="K14" s="434">
        <v>24</v>
      </c>
      <c r="L14" s="355">
        <v>1200000</v>
      </c>
      <c r="M14" s="434">
        <v>24</v>
      </c>
      <c r="N14" s="369"/>
    </row>
    <row r="15" spans="1:14" ht="24.9" customHeight="1">
      <c r="A15" s="371" t="s">
        <v>13</v>
      </c>
      <c r="B15" s="355">
        <v>0</v>
      </c>
      <c r="C15" s="434">
        <v>0</v>
      </c>
      <c r="D15" s="355">
        <v>0</v>
      </c>
      <c r="E15" s="434">
        <v>0</v>
      </c>
      <c r="F15" s="355">
        <v>0</v>
      </c>
      <c r="G15" s="434">
        <v>0</v>
      </c>
      <c r="H15" s="355">
        <v>0</v>
      </c>
      <c r="I15" s="434">
        <v>0</v>
      </c>
      <c r="J15" s="355">
        <v>0</v>
      </c>
      <c r="K15" s="434">
        <v>0</v>
      </c>
      <c r="L15" s="355">
        <v>0</v>
      </c>
      <c r="M15" s="434">
        <v>0</v>
      </c>
      <c r="N15" s="369"/>
    </row>
    <row r="16" spans="1:14" ht="24.9" customHeight="1">
      <c r="A16" s="371" t="s">
        <v>16</v>
      </c>
      <c r="B16" s="355">
        <v>4000</v>
      </c>
      <c r="C16" s="434">
        <v>20</v>
      </c>
      <c r="D16" s="355">
        <v>10000</v>
      </c>
      <c r="E16" s="434">
        <v>20</v>
      </c>
      <c r="F16" s="355">
        <v>20000</v>
      </c>
      <c r="G16" s="434">
        <v>20</v>
      </c>
      <c r="H16" s="355">
        <v>100000</v>
      </c>
      <c r="I16" s="434">
        <v>20</v>
      </c>
      <c r="J16" s="355">
        <v>200000</v>
      </c>
      <c r="K16" s="434">
        <v>20</v>
      </c>
      <c r="L16" s="355">
        <v>1000000</v>
      </c>
      <c r="M16" s="434">
        <v>20</v>
      </c>
      <c r="N16" s="369"/>
    </row>
    <row r="17" spans="1:14" ht="24.9" customHeight="1">
      <c r="A17" s="371" t="s">
        <v>19</v>
      </c>
      <c r="B17" s="355">
        <v>0</v>
      </c>
      <c r="C17" s="434">
        <v>0</v>
      </c>
      <c r="D17" s="355">
        <v>4500</v>
      </c>
      <c r="E17" s="434">
        <v>9</v>
      </c>
      <c r="F17" s="355">
        <v>12000</v>
      </c>
      <c r="G17" s="434">
        <v>12</v>
      </c>
      <c r="H17" s="355">
        <v>72000</v>
      </c>
      <c r="I17" s="434">
        <v>14.4</v>
      </c>
      <c r="J17" s="355">
        <v>147000</v>
      </c>
      <c r="K17" s="434">
        <v>14.7</v>
      </c>
      <c r="L17" s="355">
        <v>747000</v>
      </c>
      <c r="M17" s="434">
        <v>14.94</v>
      </c>
      <c r="N17" s="369"/>
    </row>
    <row r="18" spans="1:14" ht="24.9" customHeight="1">
      <c r="A18" s="371" t="s">
        <v>21</v>
      </c>
      <c r="B18" s="355">
        <v>1150</v>
      </c>
      <c r="C18" s="434">
        <v>5.75</v>
      </c>
      <c r="D18" s="355">
        <v>4600</v>
      </c>
      <c r="E18" s="434">
        <v>9.1999999999999993</v>
      </c>
      <c r="F18" s="355">
        <v>10350</v>
      </c>
      <c r="G18" s="434">
        <v>10.35</v>
      </c>
      <c r="H18" s="355">
        <v>112699.99999999999</v>
      </c>
      <c r="I18" s="434">
        <v>22.539999999999996</v>
      </c>
      <c r="J18" s="355">
        <v>227699.99999999997</v>
      </c>
      <c r="K18" s="434">
        <v>22.769999999999996</v>
      </c>
      <c r="L18" s="355">
        <v>1434625</v>
      </c>
      <c r="M18" s="434">
        <v>28.692499999999999</v>
      </c>
      <c r="N18" s="369"/>
    </row>
    <row r="19" spans="1:14" ht="24.9" customHeight="1">
      <c r="A19" s="371" t="s">
        <v>23</v>
      </c>
      <c r="B19" s="355">
        <v>2000</v>
      </c>
      <c r="C19" s="434">
        <v>10</v>
      </c>
      <c r="D19" s="355">
        <v>5100</v>
      </c>
      <c r="E19" s="434">
        <v>10.199999999999999</v>
      </c>
      <c r="F19" s="355">
        <v>10800</v>
      </c>
      <c r="G19" s="434">
        <v>10.8</v>
      </c>
      <c r="H19" s="355">
        <v>70900</v>
      </c>
      <c r="I19" s="434">
        <v>14.18</v>
      </c>
      <c r="J19" s="355">
        <v>168400</v>
      </c>
      <c r="K19" s="434">
        <v>16.84</v>
      </c>
      <c r="L19" s="355">
        <v>968400</v>
      </c>
      <c r="M19" s="434">
        <v>19.367999999999999</v>
      </c>
      <c r="N19" s="369"/>
    </row>
    <row r="20" spans="1:14" ht="24.9" customHeight="1">
      <c r="A20" s="371" t="s">
        <v>3</v>
      </c>
      <c r="B20" s="355">
        <v>3300</v>
      </c>
      <c r="C20" s="434">
        <v>16.5</v>
      </c>
      <c r="D20" s="355">
        <v>9900</v>
      </c>
      <c r="E20" s="434">
        <v>19.8</v>
      </c>
      <c r="F20" s="355">
        <v>20900</v>
      </c>
      <c r="G20" s="434">
        <v>20.9</v>
      </c>
      <c r="H20" s="355">
        <v>108900</v>
      </c>
      <c r="I20" s="434">
        <v>21.78</v>
      </c>
      <c r="J20" s="355">
        <v>218900</v>
      </c>
      <c r="K20" s="434">
        <v>21.89</v>
      </c>
      <c r="L20" s="355">
        <v>1098900</v>
      </c>
      <c r="M20" s="434">
        <v>21.978000000000002</v>
      </c>
      <c r="N20" s="369"/>
    </row>
    <row r="21" spans="1:14" ht="24.9" customHeight="1">
      <c r="A21" s="371" t="s">
        <v>168</v>
      </c>
      <c r="B21" s="355">
        <v>2400</v>
      </c>
      <c r="C21" s="434">
        <v>12</v>
      </c>
      <c r="D21" s="355">
        <v>9924.25</v>
      </c>
      <c r="E21" s="434">
        <v>19.848500000000001</v>
      </c>
      <c r="F21" s="355">
        <v>26694.85</v>
      </c>
      <c r="G21" s="434">
        <v>26.694849999999999</v>
      </c>
      <c r="H21" s="355">
        <v>150000.15</v>
      </c>
      <c r="I21" s="434">
        <v>30.000029999999999</v>
      </c>
      <c r="J21" s="355">
        <v>300000.14999999997</v>
      </c>
      <c r="K21" s="434">
        <v>30.000014999999998</v>
      </c>
      <c r="L21" s="355">
        <v>1500000.15</v>
      </c>
      <c r="M21" s="434">
        <v>30.000003</v>
      </c>
      <c r="N21" s="369"/>
    </row>
    <row r="22" spans="1:14" ht="24.9" customHeight="1">
      <c r="A22" s="371" t="s">
        <v>76</v>
      </c>
      <c r="B22" s="355">
        <v>4050</v>
      </c>
      <c r="C22" s="434">
        <v>20.25</v>
      </c>
      <c r="D22" s="355">
        <v>10800</v>
      </c>
      <c r="E22" s="434">
        <v>21.6</v>
      </c>
      <c r="F22" s="355">
        <v>22050</v>
      </c>
      <c r="G22" s="434">
        <v>22.05</v>
      </c>
      <c r="H22" s="355">
        <v>134460</v>
      </c>
      <c r="I22" s="434">
        <v>26.891999999999999</v>
      </c>
      <c r="J22" s="355">
        <v>314370</v>
      </c>
      <c r="K22" s="434">
        <v>31.437000000000001</v>
      </c>
      <c r="L22" s="355">
        <v>2249100</v>
      </c>
      <c r="M22" s="434">
        <v>44.981999999999999</v>
      </c>
      <c r="N22" s="369"/>
    </row>
    <row r="23" spans="1:14" ht="24.9" customHeight="1">
      <c r="A23" s="371" t="s">
        <v>77</v>
      </c>
      <c r="B23" s="355">
        <v>3000</v>
      </c>
      <c r="C23" s="434">
        <v>15</v>
      </c>
      <c r="D23" s="355">
        <v>12000</v>
      </c>
      <c r="E23" s="434">
        <v>24</v>
      </c>
      <c r="F23" s="355">
        <v>27000</v>
      </c>
      <c r="G23" s="434">
        <v>27</v>
      </c>
      <c r="H23" s="355">
        <v>147000</v>
      </c>
      <c r="I23" s="434">
        <v>29.4</v>
      </c>
      <c r="J23" s="355">
        <v>297000</v>
      </c>
      <c r="K23" s="434">
        <v>29.7</v>
      </c>
      <c r="L23" s="355">
        <v>1497000</v>
      </c>
      <c r="M23" s="434">
        <v>29.94</v>
      </c>
      <c r="N23" s="369"/>
    </row>
    <row r="24" spans="1:14" ht="24.9" customHeight="1">
      <c r="A24" s="371" t="s">
        <v>14</v>
      </c>
      <c r="B24" s="355">
        <v>1000</v>
      </c>
      <c r="C24" s="434">
        <v>5</v>
      </c>
      <c r="D24" s="355">
        <v>6500</v>
      </c>
      <c r="E24" s="434">
        <v>13</v>
      </c>
      <c r="F24" s="355">
        <v>19500</v>
      </c>
      <c r="G24" s="434">
        <v>19.5</v>
      </c>
      <c r="H24" s="355">
        <v>176500</v>
      </c>
      <c r="I24" s="434">
        <v>35.299999999999997</v>
      </c>
      <c r="J24" s="355">
        <v>396000</v>
      </c>
      <c r="K24" s="434">
        <v>39.6</v>
      </c>
      <c r="L24" s="355">
        <v>1996000</v>
      </c>
      <c r="M24" s="434">
        <v>39.92</v>
      </c>
      <c r="N24" s="369"/>
    </row>
    <row r="25" spans="1:14" ht="24.9" customHeight="1">
      <c r="A25" s="371" t="s">
        <v>62</v>
      </c>
      <c r="B25" s="355">
        <v>4800</v>
      </c>
      <c r="C25" s="434">
        <v>24</v>
      </c>
      <c r="D25" s="355">
        <v>14400</v>
      </c>
      <c r="E25" s="434">
        <v>28.8</v>
      </c>
      <c r="F25" s="355">
        <v>30400</v>
      </c>
      <c r="G25" s="434">
        <v>30.4</v>
      </c>
      <c r="H25" s="355">
        <v>158400</v>
      </c>
      <c r="I25" s="434">
        <v>31.68</v>
      </c>
      <c r="J25" s="355">
        <v>318400</v>
      </c>
      <c r="K25" s="434">
        <v>31.84</v>
      </c>
      <c r="L25" s="355">
        <v>1598400</v>
      </c>
      <c r="M25" s="434">
        <v>31.968</v>
      </c>
      <c r="N25" s="369"/>
    </row>
    <row r="26" spans="1:14" ht="24.9" customHeight="1">
      <c r="A26" s="371" t="s">
        <v>45</v>
      </c>
      <c r="B26" s="355">
        <v>3000</v>
      </c>
      <c r="C26" s="434">
        <v>15</v>
      </c>
      <c r="D26" s="355">
        <v>9000</v>
      </c>
      <c r="E26" s="434">
        <v>18</v>
      </c>
      <c r="F26" s="355">
        <v>19000</v>
      </c>
      <c r="G26" s="434">
        <v>19</v>
      </c>
      <c r="H26" s="355">
        <v>99000</v>
      </c>
      <c r="I26" s="434">
        <v>19.8</v>
      </c>
      <c r="J26" s="355">
        <v>199000</v>
      </c>
      <c r="K26" s="434">
        <v>19.899999999999999</v>
      </c>
      <c r="L26" s="355">
        <v>999000</v>
      </c>
      <c r="M26" s="434">
        <v>19.98</v>
      </c>
      <c r="N26" s="369"/>
    </row>
    <row r="27" spans="1:14" ht="24.9" customHeight="1">
      <c r="A27" s="371" t="s">
        <v>73</v>
      </c>
      <c r="B27" s="355">
        <v>3000</v>
      </c>
      <c r="C27" s="434">
        <v>15</v>
      </c>
      <c r="D27" s="355">
        <v>12000</v>
      </c>
      <c r="E27" s="434">
        <v>24</v>
      </c>
      <c r="F27" s="355">
        <v>27000</v>
      </c>
      <c r="G27" s="434">
        <v>27</v>
      </c>
      <c r="H27" s="355">
        <v>147000</v>
      </c>
      <c r="I27" s="434">
        <v>29.4</v>
      </c>
      <c r="J27" s="355">
        <v>297000</v>
      </c>
      <c r="K27" s="434">
        <v>29.7</v>
      </c>
      <c r="L27" s="355">
        <v>1497000</v>
      </c>
      <c r="M27" s="434">
        <v>29.94</v>
      </c>
      <c r="N27" s="369"/>
    </row>
    <row r="28" spans="1:14" ht="24.9" customHeight="1">
      <c r="A28" s="371" t="s">
        <v>169</v>
      </c>
      <c r="B28" s="355">
        <v>0</v>
      </c>
      <c r="C28" s="434">
        <v>0</v>
      </c>
      <c r="D28" s="355">
        <v>0</v>
      </c>
      <c r="E28" s="434">
        <v>0</v>
      </c>
      <c r="F28" s="355">
        <v>0</v>
      </c>
      <c r="G28" s="434">
        <v>0</v>
      </c>
      <c r="H28" s="355">
        <v>0</v>
      </c>
      <c r="I28" s="434">
        <v>0</v>
      </c>
      <c r="J28" s="355">
        <v>0</v>
      </c>
      <c r="K28" s="434">
        <v>0</v>
      </c>
      <c r="L28" s="355">
        <v>0</v>
      </c>
      <c r="M28" s="434">
        <v>0</v>
      </c>
      <c r="N28" s="369"/>
    </row>
    <row r="29" spans="1:14" ht="24.9" customHeight="1">
      <c r="A29" s="371" t="s">
        <v>57</v>
      </c>
      <c r="B29" s="355">
        <v>2400</v>
      </c>
      <c r="C29" s="434">
        <v>12</v>
      </c>
      <c r="D29" s="355">
        <v>6000</v>
      </c>
      <c r="E29" s="434">
        <v>12</v>
      </c>
      <c r="F29" s="355">
        <v>12000</v>
      </c>
      <c r="G29" s="434">
        <v>12</v>
      </c>
      <c r="H29" s="355">
        <v>109200</v>
      </c>
      <c r="I29" s="434">
        <v>21.84</v>
      </c>
      <c r="J29" s="355">
        <v>262400</v>
      </c>
      <c r="K29" s="434">
        <v>26.24</v>
      </c>
      <c r="L29" s="355">
        <v>1542400</v>
      </c>
      <c r="M29" s="434">
        <v>30.847999999999999</v>
      </c>
      <c r="N29" s="369"/>
    </row>
    <row r="30" spans="1:14" ht="24.9" customHeight="1">
      <c r="A30" s="371" t="s">
        <v>58</v>
      </c>
      <c r="B30" s="355">
        <v>1760</v>
      </c>
      <c r="C30" s="434">
        <v>8.8000000000000007</v>
      </c>
      <c r="D30" s="355">
        <v>5000</v>
      </c>
      <c r="E30" s="434">
        <v>10</v>
      </c>
      <c r="F30" s="355">
        <v>12000</v>
      </c>
      <c r="G30" s="434">
        <v>12</v>
      </c>
      <c r="H30" s="355">
        <v>140000</v>
      </c>
      <c r="I30" s="434">
        <v>28</v>
      </c>
      <c r="J30" s="355">
        <v>280000</v>
      </c>
      <c r="K30" s="434">
        <v>28</v>
      </c>
      <c r="L30" s="355">
        <v>1400000</v>
      </c>
      <c r="M30" s="434">
        <v>28</v>
      </c>
      <c r="N30" s="369"/>
    </row>
    <row r="31" spans="1:14" ht="24.9" customHeight="1">
      <c r="A31" s="371" t="s">
        <v>59</v>
      </c>
      <c r="B31" s="355">
        <v>3825</v>
      </c>
      <c r="C31" s="434">
        <v>19.125</v>
      </c>
      <c r="D31" s="355">
        <v>10455</v>
      </c>
      <c r="E31" s="434">
        <v>20.91</v>
      </c>
      <c r="F31" s="355">
        <v>23842.5</v>
      </c>
      <c r="G31" s="434">
        <v>23.842500000000001</v>
      </c>
      <c r="H31" s="355">
        <v>179752.5</v>
      </c>
      <c r="I31" s="434">
        <v>35.950499999999998</v>
      </c>
      <c r="J31" s="355">
        <v>410000</v>
      </c>
      <c r="K31" s="434">
        <v>41</v>
      </c>
      <c r="L31" s="355">
        <v>2049999.9999999998</v>
      </c>
      <c r="M31" s="434">
        <v>40.999999999999993</v>
      </c>
      <c r="N31" s="369"/>
    </row>
    <row r="32" spans="1:14" ht="24.9" customHeight="1">
      <c r="A32" s="371" t="s">
        <v>55</v>
      </c>
      <c r="B32" s="355">
        <v>3564</v>
      </c>
      <c r="C32" s="434">
        <v>17.82</v>
      </c>
      <c r="D32" s="355">
        <v>10494</v>
      </c>
      <c r="E32" s="434">
        <v>20.988</v>
      </c>
      <c r="F32" s="355">
        <v>24353.999999999996</v>
      </c>
      <c r="G32" s="434">
        <v>24.353999999999996</v>
      </c>
      <c r="H32" s="355">
        <v>125000</v>
      </c>
      <c r="I32" s="434">
        <v>25</v>
      </c>
      <c r="J32" s="355">
        <v>250000</v>
      </c>
      <c r="K32" s="434">
        <v>25</v>
      </c>
      <c r="L32" s="355">
        <v>1250000</v>
      </c>
      <c r="M32" s="434">
        <v>25</v>
      </c>
      <c r="N32" s="369"/>
    </row>
    <row r="33" spans="1:14" ht="24.9" customHeight="1">
      <c r="A33" s="371" t="s">
        <v>56</v>
      </c>
      <c r="B33" s="355">
        <v>5000</v>
      </c>
      <c r="C33" s="434">
        <v>25</v>
      </c>
      <c r="D33" s="355">
        <v>12500</v>
      </c>
      <c r="E33" s="434">
        <v>25</v>
      </c>
      <c r="F33" s="355">
        <v>25000</v>
      </c>
      <c r="G33" s="434">
        <v>25</v>
      </c>
      <c r="H33" s="355">
        <v>125000</v>
      </c>
      <c r="I33" s="434">
        <v>25</v>
      </c>
      <c r="J33" s="355">
        <v>250000</v>
      </c>
      <c r="K33" s="434">
        <v>25</v>
      </c>
      <c r="L33" s="355">
        <v>1250000</v>
      </c>
      <c r="M33" s="434">
        <v>25</v>
      </c>
      <c r="N33" s="369"/>
    </row>
    <row r="34" spans="1:14" ht="24.9" customHeight="1">
      <c r="A34" s="371" t="s">
        <v>18</v>
      </c>
      <c r="B34" s="355">
        <v>9000</v>
      </c>
      <c r="C34" s="434">
        <v>45</v>
      </c>
      <c r="D34" s="355">
        <v>22500</v>
      </c>
      <c r="E34" s="434">
        <v>45</v>
      </c>
      <c r="F34" s="355">
        <v>45000</v>
      </c>
      <c r="G34" s="434">
        <v>45</v>
      </c>
      <c r="H34" s="355">
        <v>225000</v>
      </c>
      <c r="I34" s="434">
        <v>45</v>
      </c>
      <c r="J34" s="355">
        <v>450000</v>
      </c>
      <c r="K34" s="434">
        <v>45</v>
      </c>
      <c r="L34" s="355">
        <v>2250000</v>
      </c>
      <c r="M34" s="434">
        <v>45</v>
      </c>
      <c r="N34" s="369"/>
    </row>
    <row r="35" spans="1:14" ht="24.9" customHeight="1">
      <c r="A35" s="371" t="s">
        <v>74</v>
      </c>
      <c r="B35" s="355">
        <v>9576</v>
      </c>
      <c r="C35" s="434">
        <v>47.88</v>
      </c>
      <c r="D35" s="355">
        <v>24696</v>
      </c>
      <c r="E35" s="434">
        <v>49.392000000000003</v>
      </c>
      <c r="F35" s="355">
        <v>49896</v>
      </c>
      <c r="G35" s="434">
        <v>49.896000000000001</v>
      </c>
      <c r="H35" s="355">
        <v>268296</v>
      </c>
      <c r="I35" s="434">
        <v>53.659199999999998</v>
      </c>
      <c r="J35" s="355">
        <v>541296</v>
      </c>
      <c r="K35" s="434">
        <v>54.129600000000003</v>
      </c>
      <c r="L35" s="355">
        <v>2725296</v>
      </c>
      <c r="M35" s="434">
        <v>54.505920000000003</v>
      </c>
      <c r="N35" s="369"/>
    </row>
    <row r="36" spans="1:14" ht="24.9" customHeight="1">
      <c r="A36" s="371" t="s">
        <v>60</v>
      </c>
      <c r="B36" s="359">
        <v>3500</v>
      </c>
      <c r="C36" s="435">
        <v>17.5</v>
      </c>
      <c r="D36" s="359">
        <v>14000</v>
      </c>
      <c r="E36" s="435">
        <v>28</v>
      </c>
      <c r="F36" s="359">
        <v>31499.999999999996</v>
      </c>
      <c r="G36" s="435">
        <v>31.499999999999996</v>
      </c>
      <c r="H36" s="359">
        <v>171500</v>
      </c>
      <c r="I36" s="435">
        <v>34.299999999999997</v>
      </c>
      <c r="J36" s="359">
        <v>346500</v>
      </c>
      <c r="K36" s="435">
        <v>34.65</v>
      </c>
      <c r="L36" s="359">
        <v>1746500</v>
      </c>
      <c r="M36" s="435">
        <v>34.93</v>
      </c>
      <c r="N36" s="369"/>
    </row>
    <row r="37" spans="1:14" ht="24.9" customHeight="1">
      <c r="A37" s="371"/>
      <c r="B37" s="334"/>
      <c r="C37" s="335"/>
      <c r="D37" s="334"/>
      <c r="E37" s="335"/>
      <c r="F37" s="334"/>
      <c r="G37" s="335"/>
      <c r="H37" s="334"/>
      <c r="I37" s="335"/>
      <c r="J37" s="334"/>
      <c r="K37" s="335"/>
      <c r="L37" s="334"/>
      <c r="M37" s="335"/>
      <c r="N37" s="370"/>
    </row>
    <row r="38" spans="1:14" ht="24.9" customHeight="1">
      <c r="A38" s="372" t="str">
        <f>'Page 72'!A38</f>
        <v>Municipalities</v>
      </c>
      <c r="B38" s="336"/>
      <c r="C38" s="335"/>
      <c r="D38" s="334"/>
      <c r="E38" s="335"/>
      <c r="F38" s="334"/>
      <c r="G38" s="335"/>
      <c r="H38" s="334"/>
      <c r="I38" s="335"/>
      <c r="J38" s="336"/>
      <c r="K38" s="335"/>
      <c r="L38" s="334"/>
      <c r="M38" s="335"/>
      <c r="N38" s="367"/>
    </row>
    <row r="39" spans="1:14" ht="24.9" customHeight="1">
      <c r="A39" s="372"/>
      <c r="B39" s="336"/>
      <c r="C39" s="335"/>
      <c r="D39" s="334"/>
      <c r="E39" s="335"/>
      <c r="F39" s="334"/>
      <c r="G39" s="335"/>
      <c r="H39" s="334"/>
      <c r="I39" s="335"/>
      <c r="J39" s="336"/>
      <c r="K39" s="335"/>
      <c r="L39" s="334"/>
      <c r="M39" s="335"/>
      <c r="N39" s="413"/>
    </row>
    <row r="40" spans="1:14" ht="24.9" customHeight="1">
      <c r="A40" s="371" t="str">
        <f>'Page 72'!A40</f>
        <v>Luzern (City)</v>
      </c>
      <c r="B40" s="361">
        <v>0</v>
      </c>
      <c r="C40" s="362">
        <v>0</v>
      </c>
      <c r="D40" s="361">
        <v>0</v>
      </c>
      <c r="E40" s="362">
        <v>0</v>
      </c>
      <c r="F40" s="361">
        <v>0</v>
      </c>
      <c r="G40" s="362">
        <v>0</v>
      </c>
      <c r="H40" s="361">
        <v>0</v>
      </c>
      <c r="I40" s="362">
        <v>0</v>
      </c>
      <c r="J40" s="361">
        <v>0</v>
      </c>
      <c r="K40" s="362">
        <v>0</v>
      </c>
      <c r="L40" s="361">
        <v>0</v>
      </c>
      <c r="M40" s="362">
        <v>0</v>
      </c>
      <c r="N40" s="416"/>
    </row>
    <row r="41" spans="1:14" ht="24.9" customHeight="1">
      <c r="A41" s="371" t="str">
        <f>'Page 72'!A41</f>
        <v>Freiburg (City)</v>
      </c>
      <c r="B41" s="357">
        <v>2310</v>
      </c>
      <c r="C41" s="358">
        <v>11.55</v>
      </c>
      <c r="D41" s="357">
        <v>6930</v>
      </c>
      <c r="E41" s="358">
        <v>13.86</v>
      </c>
      <c r="F41" s="357">
        <v>14629.999999999998</v>
      </c>
      <c r="G41" s="358">
        <v>14.629999999999999</v>
      </c>
      <c r="H41" s="357">
        <v>76230</v>
      </c>
      <c r="I41" s="358">
        <v>15.246</v>
      </c>
      <c r="J41" s="357">
        <v>153230</v>
      </c>
      <c r="K41" s="358">
        <v>15.323</v>
      </c>
      <c r="L41" s="357">
        <v>769230</v>
      </c>
      <c r="M41" s="358">
        <v>15.384600000000001</v>
      </c>
      <c r="N41" s="416"/>
    </row>
    <row r="42" spans="1:14" ht="24.9" customHeight="1">
      <c r="A42" s="371" t="str">
        <f>'Page 72'!A42</f>
        <v>Chur</v>
      </c>
      <c r="B42" s="357">
        <v>2540</v>
      </c>
      <c r="C42" s="358">
        <v>12.7</v>
      </c>
      <c r="D42" s="357">
        <v>8540</v>
      </c>
      <c r="E42" s="358">
        <v>17.079999999999998</v>
      </c>
      <c r="F42" s="357">
        <v>18540</v>
      </c>
      <c r="G42" s="358">
        <v>18.54</v>
      </c>
      <c r="H42" s="357">
        <v>98540</v>
      </c>
      <c r="I42" s="358">
        <v>19.707999999999998</v>
      </c>
      <c r="J42" s="357">
        <v>198540</v>
      </c>
      <c r="K42" s="358">
        <v>19.853999999999999</v>
      </c>
      <c r="L42" s="357">
        <v>998540</v>
      </c>
      <c r="M42" s="358">
        <v>19.970800000000001</v>
      </c>
      <c r="N42" s="416"/>
    </row>
    <row r="43" spans="1:14" ht="24.9" customHeight="1">
      <c r="A43" s="371" t="s">
        <v>172</v>
      </c>
      <c r="B43" s="422">
        <v>3564</v>
      </c>
      <c r="C43" s="423">
        <v>17.82</v>
      </c>
      <c r="D43" s="422">
        <v>10494</v>
      </c>
      <c r="E43" s="423">
        <v>20.988</v>
      </c>
      <c r="F43" s="422">
        <v>24353.999999999996</v>
      </c>
      <c r="G43" s="423">
        <v>24.353999999999996</v>
      </c>
      <c r="H43" s="422">
        <v>125000</v>
      </c>
      <c r="I43" s="423">
        <v>25</v>
      </c>
      <c r="J43" s="422">
        <v>250000</v>
      </c>
      <c r="K43" s="423">
        <v>25</v>
      </c>
      <c r="L43" s="422">
        <v>1250000</v>
      </c>
      <c r="M43" s="423">
        <v>25</v>
      </c>
      <c r="N43" s="416"/>
    </row>
    <row r="44" spans="1:14" ht="18.899999999999999" customHeight="1">
      <c r="B44" s="317"/>
      <c r="D44" s="318"/>
      <c r="G44" s="329"/>
      <c r="H44" s="320"/>
      <c r="J44" s="317"/>
      <c r="L44" s="317"/>
    </row>
    <row r="45" spans="1:14" ht="18.899999999999999" customHeight="1">
      <c r="B45" s="315"/>
      <c r="C45" s="329"/>
      <c r="D45" s="318"/>
      <c r="G45" s="329"/>
      <c r="H45" s="320"/>
      <c r="J45" s="317"/>
      <c r="L45" s="317"/>
    </row>
    <row r="46" spans="1:14" ht="18.899999999999999" customHeight="1">
      <c r="A46" s="1037" t="str">
        <f>'Page 72'!A46:N46</f>
        <v xml:space="preserve">1) Cantons that collect estate tax </v>
      </c>
      <c r="B46" s="1037"/>
      <c r="C46" s="1037"/>
      <c r="D46" s="1037"/>
      <c r="E46" s="1037"/>
      <c r="F46" s="1037"/>
      <c r="G46" s="1037"/>
      <c r="H46" s="1037"/>
      <c r="I46" s="1037"/>
      <c r="J46" s="1037"/>
      <c r="K46" s="1037"/>
      <c r="L46" s="1037"/>
      <c r="M46" s="1037"/>
      <c r="N46" s="1037"/>
    </row>
    <row r="47" spans="1:14" ht="18.899999999999999" customHeight="1">
      <c r="A47" s="1037" t="str">
        <f>'Page 72'!A47:N47</f>
        <v>2) Municipalities may collect a maximum surcharge of 100 % of the amount of cantonal tax.</v>
      </c>
      <c r="B47" s="1037"/>
      <c r="C47" s="1037"/>
      <c r="D47" s="1037"/>
      <c r="E47" s="1037"/>
      <c r="F47" s="1037"/>
      <c r="G47" s="1037"/>
      <c r="H47" s="1037"/>
      <c r="I47" s="1037"/>
      <c r="J47" s="1037"/>
      <c r="K47" s="1037"/>
      <c r="L47" s="1037"/>
      <c r="M47" s="1037"/>
      <c r="N47" s="1037"/>
    </row>
    <row r="48" spans="1:14" ht="39.75" customHeight="1">
      <c r="A48" s="311"/>
      <c r="B48" s="321"/>
      <c r="C48" s="329"/>
      <c r="D48" s="318"/>
      <c r="G48" s="329"/>
      <c r="H48" s="320"/>
      <c r="J48" s="317"/>
      <c r="K48" s="317"/>
      <c r="L48" s="326"/>
      <c r="M48" s="317"/>
      <c r="N48" s="326"/>
    </row>
    <row r="49" spans="1:14" ht="18.899999999999999" customHeight="1">
      <c r="A49" s="1021"/>
      <c r="B49" s="1021"/>
      <c r="C49" s="1021"/>
      <c r="D49" s="1021"/>
      <c r="E49" s="1021"/>
      <c r="F49" s="1021"/>
      <c r="G49" s="1021"/>
      <c r="H49" s="1021"/>
      <c r="I49" s="1021"/>
      <c r="J49" s="1021"/>
      <c r="K49" s="1021"/>
      <c r="L49" s="1021"/>
      <c r="M49" s="1021"/>
      <c r="N49" s="1021"/>
    </row>
    <row r="50" spans="1:14" ht="40.5" customHeight="1">
      <c r="A50" s="1019"/>
      <c r="B50" s="1019"/>
      <c r="C50" s="1019"/>
      <c r="D50" s="1019"/>
      <c r="E50" s="1019"/>
      <c r="F50" s="1019"/>
      <c r="G50" s="1019"/>
      <c r="H50" s="1019"/>
      <c r="I50" s="1019"/>
      <c r="J50" s="1019"/>
      <c r="K50" s="1019"/>
      <c r="L50" s="1019"/>
      <c r="M50" s="1019"/>
      <c r="N50" s="1019"/>
    </row>
    <row r="51" spans="1:14" ht="18.899999999999999" customHeight="1">
      <c r="B51" s="317"/>
      <c r="D51" s="317"/>
      <c r="F51" s="317"/>
      <c r="H51" s="317"/>
      <c r="J51" s="317"/>
      <c r="L51" s="317"/>
    </row>
    <row r="52" spans="1:14" ht="18.899999999999999" customHeight="1">
      <c r="B52" s="317"/>
      <c r="D52" s="317"/>
      <c r="F52" s="317"/>
      <c r="H52" s="317"/>
      <c r="J52" s="317"/>
      <c r="L52" s="317"/>
    </row>
    <row r="53" spans="1:14" ht="18.899999999999999" customHeight="1">
      <c r="B53" s="317"/>
      <c r="D53" s="317"/>
      <c r="F53" s="317"/>
      <c r="H53" s="317"/>
      <c r="J53" s="317"/>
      <c r="L53" s="317"/>
    </row>
    <row r="54" spans="1:14" ht="18.899999999999999" customHeight="1">
      <c r="B54" s="317"/>
      <c r="D54" s="317"/>
      <c r="F54" s="317"/>
      <c r="H54" s="317"/>
      <c r="J54" s="317"/>
      <c r="L54" s="317"/>
    </row>
    <row r="55" spans="1:14" ht="18.899999999999999" customHeight="1">
      <c r="B55" s="317"/>
      <c r="D55" s="317"/>
      <c r="F55" s="317"/>
      <c r="H55" s="317"/>
      <c r="J55" s="317"/>
      <c r="L55" s="317"/>
    </row>
    <row r="56" spans="1:14" ht="18.899999999999999" customHeight="1">
      <c r="B56" s="317"/>
      <c r="D56" s="317"/>
      <c r="F56" s="317"/>
      <c r="H56" s="317"/>
      <c r="J56" s="317"/>
      <c r="L56" s="317"/>
    </row>
    <row r="57" spans="1:14">
      <c r="B57" s="317"/>
      <c r="D57" s="317"/>
      <c r="F57" s="317"/>
      <c r="H57" s="317"/>
      <c r="J57" s="317"/>
      <c r="L57" s="317"/>
    </row>
    <row r="58" spans="1:14">
      <c r="B58" s="317"/>
      <c r="D58" s="317"/>
      <c r="F58" s="317"/>
      <c r="H58" s="317"/>
      <c r="J58" s="317"/>
      <c r="L58" s="317"/>
    </row>
    <row r="59" spans="1:14">
      <c r="B59" s="317"/>
      <c r="D59" s="317"/>
      <c r="F59" s="317"/>
      <c r="H59" s="317"/>
      <c r="J59" s="317"/>
      <c r="L59" s="317"/>
    </row>
    <row r="60" spans="1:14">
      <c r="B60" s="317"/>
      <c r="D60" s="317"/>
      <c r="F60" s="317"/>
      <c r="H60" s="317"/>
      <c r="J60" s="317"/>
      <c r="L60" s="317"/>
    </row>
    <row r="61" spans="1:14">
      <c r="B61" s="317"/>
      <c r="D61" s="317"/>
      <c r="F61" s="317"/>
      <c r="H61" s="317"/>
      <c r="J61" s="317"/>
      <c r="L61" s="317"/>
    </row>
    <row r="62" spans="1:14">
      <c r="B62" s="317"/>
      <c r="D62" s="317"/>
      <c r="F62" s="317"/>
      <c r="H62" s="317"/>
      <c r="J62" s="317"/>
      <c r="L62" s="317"/>
    </row>
    <row r="63" spans="1:14">
      <c r="B63" s="317"/>
      <c r="D63" s="317"/>
      <c r="F63" s="317"/>
      <c r="H63" s="317"/>
      <c r="J63" s="317"/>
      <c r="L63" s="317"/>
    </row>
    <row r="64" spans="1:14">
      <c r="B64" s="317"/>
      <c r="D64" s="317"/>
      <c r="F64" s="317"/>
      <c r="H64" s="317"/>
      <c r="J64" s="317"/>
      <c r="L64" s="317"/>
    </row>
    <row r="65" spans="2:12">
      <c r="B65" s="317"/>
      <c r="D65" s="317"/>
      <c r="F65" s="317"/>
      <c r="H65" s="317"/>
      <c r="J65" s="317"/>
      <c r="L65" s="317"/>
    </row>
    <row r="66" spans="2:12">
      <c r="B66" s="317"/>
      <c r="D66" s="317"/>
      <c r="F66" s="317"/>
      <c r="H66" s="317"/>
      <c r="J66" s="317"/>
      <c r="L66" s="317"/>
    </row>
    <row r="67" spans="2:12">
      <c r="B67" s="317"/>
      <c r="D67" s="317"/>
      <c r="F67" s="317"/>
      <c r="H67" s="317"/>
      <c r="J67" s="317"/>
      <c r="L67" s="317"/>
    </row>
    <row r="68" spans="2:12">
      <c r="B68" s="317"/>
      <c r="D68" s="317"/>
      <c r="F68" s="317"/>
      <c r="H68" s="317"/>
      <c r="J68" s="317"/>
      <c r="L68" s="317"/>
    </row>
    <row r="69" spans="2:12">
      <c r="B69" s="317"/>
      <c r="D69" s="317"/>
      <c r="F69" s="317"/>
      <c r="H69" s="317"/>
      <c r="J69" s="317"/>
      <c r="L69" s="317"/>
    </row>
    <row r="70" spans="2:12">
      <c r="B70" s="317"/>
      <c r="D70" s="317"/>
      <c r="F70" s="317"/>
      <c r="H70" s="317"/>
      <c r="J70" s="317"/>
      <c r="L70" s="317"/>
    </row>
    <row r="71" spans="2:12">
      <c r="B71" s="317"/>
      <c r="D71" s="317"/>
      <c r="F71" s="317"/>
      <c r="H71" s="317"/>
      <c r="J71" s="317"/>
      <c r="L71" s="317"/>
    </row>
    <row r="72" spans="2:12">
      <c r="B72" s="317"/>
      <c r="D72" s="317"/>
      <c r="F72" s="317"/>
      <c r="H72" s="317"/>
      <c r="J72" s="317"/>
      <c r="L72" s="317"/>
    </row>
    <row r="73" spans="2:12">
      <c r="B73" s="317"/>
      <c r="D73" s="317"/>
      <c r="F73" s="317"/>
      <c r="H73" s="317"/>
      <c r="J73" s="317"/>
      <c r="L73" s="317"/>
    </row>
    <row r="74" spans="2:12">
      <c r="B74" s="317"/>
      <c r="D74" s="317"/>
      <c r="F74" s="317"/>
      <c r="H74" s="317"/>
      <c r="J74" s="317"/>
      <c r="L74" s="317"/>
    </row>
    <row r="75" spans="2:12">
      <c r="B75" s="317"/>
      <c r="D75" s="317"/>
      <c r="F75" s="317"/>
      <c r="H75" s="317"/>
      <c r="J75" s="317"/>
      <c r="L75" s="317"/>
    </row>
    <row r="76" spans="2:12">
      <c r="B76" s="317"/>
      <c r="D76" s="317"/>
      <c r="F76" s="317"/>
      <c r="H76" s="317"/>
      <c r="J76" s="317"/>
      <c r="L76" s="317"/>
    </row>
    <row r="77" spans="2:12">
      <c r="B77" s="317"/>
      <c r="D77" s="317"/>
      <c r="F77" s="317"/>
      <c r="H77" s="317"/>
      <c r="J77" s="317"/>
      <c r="L77" s="317"/>
    </row>
    <row r="78" spans="2:12">
      <c r="B78" s="317"/>
      <c r="D78" s="317"/>
      <c r="F78" s="317"/>
      <c r="H78" s="317"/>
      <c r="J78" s="317"/>
      <c r="L78" s="317"/>
    </row>
    <row r="79" spans="2:12">
      <c r="B79" s="317"/>
      <c r="D79" s="317"/>
      <c r="F79" s="317"/>
      <c r="H79" s="317"/>
      <c r="J79" s="317"/>
      <c r="L79" s="317"/>
    </row>
    <row r="80" spans="2:12">
      <c r="B80" s="317"/>
      <c r="D80" s="317"/>
      <c r="F80" s="317"/>
      <c r="H80" s="317"/>
      <c r="J80" s="317"/>
      <c r="L80" s="317"/>
    </row>
    <row r="81" spans="2:12">
      <c r="B81" s="317"/>
      <c r="D81" s="317"/>
      <c r="F81" s="317"/>
      <c r="H81" s="317"/>
      <c r="J81" s="317"/>
      <c r="L81" s="317"/>
    </row>
    <row r="82" spans="2:12">
      <c r="B82" s="317"/>
      <c r="D82" s="317"/>
      <c r="F82" s="317"/>
      <c r="H82" s="317"/>
      <c r="J82" s="317"/>
      <c r="L82" s="317"/>
    </row>
    <row r="83" spans="2:12">
      <c r="B83" s="317"/>
      <c r="D83" s="317"/>
      <c r="F83" s="317"/>
      <c r="H83" s="317"/>
      <c r="J83" s="317"/>
      <c r="L83" s="317"/>
    </row>
    <row r="84" spans="2:12">
      <c r="B84" s="317"/>
      <c r="D84" s="317"/>
      <c r="F84" s="317"/>
      <c r="H84" s="317"/>
      <c r="J84" s="317"/>
      <c r="L84" s="317"/>
    </row>
    <row r="85" spans="2:12">
      <c r="B85" s="317"/>
      <c r="D85" s="317"/>
      <c r="F85" s="317"/>
      <c r="H85" s="317"/>
      <c r="J85" s="317"/>
      <c r="L85" s="317"/>
    </row>
    <row r="86" spans="2:12">
      <c r="B86" s="317"/>
      <c r="D86" s="317"/>
      <c r="F86" s="317"/>
      <c r="H86" s="317"/>
      <c r="J86" s="317"/>
      <c r="L86" s="317"/>
    </row>
    <row r="87" spans="2:12">
      <c r="B87" s="317"/>
      <c r="D87" s="317"/>
      <c r="F87" s="317"/>
      <c r="H87" s="317"/>
      <c r="J87" s="317"/>
      <c r="L87" s="317"/>
    </row>
    <row r="88" spans="2:12">
      <c r="B88" s="317"/>
      <c r="D88" s="317"/>
      <c r="F88" s="317"/>
      <c r="H88" s="317"/>
      <c r="J88" s="317"/>
      <c r="L88" s="317"/>
    </row>
    <row r="89" spans="2:12">
      <c r="B89" s="317"/>
      <c r="D89" s="317"/>
      <c r="F89" s="317"/>
      <c r="H89" s="317"/>
      <c r="J89" s="317"/>
      <c r="L89" s="317"/>
    </row>
    <row r="90" spans="2:12">
      <c r="B90" s="317"/>
      <c r="D90" s="317"/>
      <c r="F90" s="317"/>
      <c r="H90" s="317"/>
      <c r="J90" s="317"/>
      <c r="L90" s="317"/>
    </row>
    <row r="91" spans="2:12">
      <c r="B91" s="317"/>
      <c r="D91" s="317"/>
      <c r="F91" s="317"/>
      <c r="H91" s="317"/>
      <c r="J91" s="317"/>
      <c r="L91" s="317"/>
    </row>
    <row r="92" spans="2:12">
      <c r="B92" s="317"/>
      <c r="D92" s="317"/>
      <c r="F92" s="317"/>
      <c r="H92" s="317"/>
      <c r="J92" s="317"/>
      <c r="L92" s="317"/>
    </row>
    <row r="93" spans="2:12">
      <c r="B93" s="317"/>
      <c r="D93" s="317"/>
      <c r="F93" s="317"/>
      <c r="H93" s="317"/>
      <c r="J93" s="317"/>
      <c r="L93" s="317"/>
    </row>
    <row r="94" spans="2:12">
      <c r="B94" s="317"/>
      <c r="D94" s="317"/>
      <c r="F94" s="317"/>
      <c r="H94" s="317"/>
      <c r="J94" s="317"/>
      <c r="L94" s="317"/>
    </row>
    <row r="95" spans="2:12">
      <c r="B95" s="317"/>
      <c r="D95" s="317"/>
      <c r="F95" s="317"/>
      <c r="H95" s="317"/>
      <c r="J95" s="317"/>
      <c r="L95" s="317"/>
    </row>
    <row r="96" spans="2:12">
      <c r="B96" s="317"/>
      <c r="D96" s="317"/>
      <c r="F96" s="317"/>
      <c r="H96" s="317"/>
      <c r="J96" s="317"/>
      <c r="L96" s="317"/>
    </row>
    <row r="97" spans="2:12">
      <c r="B97" s="317"/>
      <c r="D97" s="317"/>
      <c r="F97" s="317"/>
      <c r="H97" s="317"/>
      <c r="J97" s="317"/>
      <c r="L97" s="317"/>
    </row>
    <row r="98" spans="2:12">
      <c r="B98" s="317"/>
      <c r="D98" s="317"/>
      <c r="F98" s="317"/>
      <c r="H98" s="317"/>
      <c r="J98" s="317"/>
      <c r="L98" s="317"/>
    </row>
    <row r="99" spans="2:12">
      <c r="B99" s="317"/>
      <c r="D99" s="317"/>
      <c r="F99" s="317"/>
      <c r="H99" s="317"/>
      <c r="J99" s="317"/>
      <c r="L99" s="317"/>
    </row>
    <row r="100" spans="2:12">
      <c r="B100" s="317"/>
      <c r="D100" s="317"/>
      <c r="F100" s="317"/>
      <c r="H100" s="317"/>
      <c r="J100" s="317"/>
      <c r="L100" s="317"/>
    </row>
    <row r="101" spans="2:12">
      <c r="B101" s="317"/>
      <c r="D101" s="317"/>
      <c r="F101" s="317"/>
      <c r="H101" s="317"/>
      <c r="J101" s="317"/>
      <c r="L101" s="317"/>
    </row>
    <row r="102" spans="2:12">
      <c r="B102" s="317"/>
      <c r="D102" s="317"/>
      <c r="F102" s="317"/>
      <c r="H102" s="317"/>
      <c r="J102" s="317"/>
      <c r="L102" s="317"/>
    </row>
    <row r="103" spans="2:12">
      <c r="B103" s="317"/>
      <c r="D103" s="317"/>
      <c r="F103" s="317"/>
      <c r="H103" s="317"/>
      <c r="J103" s="317"/>
      <c r="L103" s="317"/>
    </row>
    <row r="104" spans="2:12">
      <c r="B104" s="317"/>
      <c r="D104" s="317"/>
      <c r="F104" s="317"/>
      <c r="H104" s="317"/>
      <c r="J104" s="317"/>
      <c r="L104" s="317"/>
    </row>
    <row r="105" spans="2:12">
      <c r="B105" s="317"/>
      <c r="D105" s="317"/>
      <c r="F105" s="317"/>
      <c r="H105" s="317"/>
      <c r="J105" s="317"/>
      <c r="L105" s="317"/>
    </row>
    <row r="106" spans="2:12">
      <c r="B106" s="317"/>
      <c r="D106" s="317"/>
      <c r="F106" s="317"/>
      <c r="H106" s="317"/>
      <c r="J106" s="317"/>
      <c r="L106" s="317"/>
    </row>
    <row r="107" spans="2:12">
      <c r="B107" s="317"/>
      <c r="D107" s="317"/>
      <c r="F107" s="317"/>
      <c r="H107" s="317"/>
      <c r="J107" s="317"/>
      <c r="L107" s="317"/>
    </row>
    <row r="108" spans="2:12">
      <c r="B108" s="317"/>
      <c r="D108" s="317"/>
      <c r="F108" s="317"/>
      <c r="H108" s="317"/>
      <c r="J108" s="317"/>
      <c r="L108" s="317"/>
    </row>
    <row r="109" spans="2:12">
      <c r="B109" s="317"/>
      <c r="D109" s="317"/>
      <c r="F109" s="317"/>
      <c r="H109" s="317"/>
      <c r="J109" s="317"/>
      <c r="L109" s="317"/>
    </row>
    <row r="110" spans="2:12">
      <c r="B110" s="317"/>
      <c r="D110" s="317"/>
      <c r="F110" s="317"/>
      <c r="H110" s="317"/>
      <c r="J110" s="317"/>
      <c r="L110" s="317"/>
    </row>
    <row r="111" spans="2:12">
      <c r="B111" s="317"/>
      <c r="D111" s="317"/>
      <c r="F111" s="317"/>
      <c r="H111" s="317"/>
      <c r="J111" s="317"/>
      <c r="L111" s="317"/>
    </row>
    <row r="112" spans="2:12">
      <c r="B112" s="317"/>
      <c r="D112" s="317"/>
      <c r="F112" s="317"/>
      <c r="H112" s="317"/>
      <c r="J112" s="317"/>
      <c r="L112" s="317"/>
    </row>
    <row r="113" spans="2:12">
      <c r="B113" s="317"/>
      <c r="D113" s="317"/>
      <c r="F113" s="317"/>
      <c r="H113" s="317"/>
      <c r="J113" s="317"/>
      <c r="L113" s="317"/>
    </row>
  </sheetData>
  <mergeCells count="13">
    <mergeCell ref="A49:N49"/>
    <mergeCell ref="A50:N50"/>
    <mergeCell ref="A46:N46"/>
    <mergeCell ref="B5:M5"/>
    <mergeCell ref="B6:M6"/>
    <mergeCell ref="B7:C7"/>
    <mergeCell ref="D7:E7"/>
    <mergeCell ref="F7:G7"/>
    <mergeCell ref="H7:I7"/>
    <mergeCell ref="J7:K7"/>
    <mergeCell ref="L7:M7"/>
    <mergeCell ref="B9:M9"/>
    <mergeCell ref="A47:N47"/>
  </mergeCells>
  <phoneticPr fontId="7" type="noConversion"/>
  <printOptions horizontalCentered="1"/>
  <pageMargins left="0.39370078740157483" right="0.39370078740157483" top="0.59055118110236227" bottom="0.59055118110236227" header="0.39370078740157483" footer="0.39370078740157483"/>
  <pageSetup paperSize="9" scale="59" orientation="portrait" r:id="rId1"/>
  <headerFooter alignWithMargins="0">
    <oddHeader>&amp;C&amp;"Helvetica,Fett"&amp;12 2010</oddHeader>
    <oddFooter xml:space="preserve">&amp;C&amp;"Helvetica,Standard" Eidg. Steuerverwaltung  -  Administration fédérale des contributions  -  Amministrazione federale delle contribuzioni&amp;R81
</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6"/>
  <dimension ref="A1:L125"/>
  <sheetViews>
    <sheetView zoomScale="60" zoomScaleNormal="60" workbookViewId="0"/>
  </sheetViews>
  <sheetFormatPr baseColWidth="10" defaultColWidth="10.33203125" defaultRowHeight="13.2"/>
  <cols>
    <col min="1" max="1" width="33.88671875" style="40" customWidth="1"/>
    <col min="2" max="11" width="12.33203125" style="40" customWidth="1"/>
    <col min="12" max="243" width="12.6640625" style="40" customWidth="1"/>
    <col min="244" max="16384" width="10.33203125" style="40"/>
  </cols>
  <sheetData>
    <row r="1" spans="1:12" ht="18.899999999999999" customHeight="1">
      <c r="A1" s="476" t="s">
        <v>194</v>
      </c>
      <c r="B1" s="39"/>
      <c r="C1" s="39"/>
      <c r="D1" s="39"/>
      <c r="E1" s="39"/>
      <c r="F1" s="39"/>
      <c r="G1" s="39"/>
      <c r="H1" s="39"/>
      <c r="I1" s="39"/>
      <c r="J1" s="39"/>
      <c r="K1" s="39"/>
    </row>
    <row r="2" spans="1:12" ht="18.899999999999999" customHeight="1">
      <c r="A2" s="439"/>
      <c r="B2" s="39"/>
      <c r="C2" s="39"/>
      <c r="D2" s="39"/>
      <c r="E2" s="39"/>
      <c r="F2" s="39"/>
      <c r="G2" s="39"/>
      <c r="H2" s="39"/>
      <c r="I2" s="39"/>
      <c r="J2" s="39"/>
      <c r="K2" s="39"/>
    </row>
    <row r="3" spans="1:12" ht="18.899999999999999" customHeight="1">
      <c r="A3" s="41" t="s">
        <v>186</v>
      </c>
      <c r="B3" s="39"/>
      <c r="C3" s="39"/>
      <c r="D3" s="39"/>
      <c r="E3" s="39"/>
      <c r="F3" s="39"/>
      <c r="G3" s="39"/>
      <c r="H3" s="39"/>
      <c r="I3" s="39"/>
      <c r="J3" s="39"/>
      <c r="K3" s="39"/>
    </row>
    <row r="4" spans="1:12" ht="18.899999999999999" customHeight="1">
      <c r="A4" s="38"/>
      <c r="B4" s="39"/>
      <c r="C4" s="39"/>
      <c r="D4" s="39"/>
      <c r="E4" s="39"/>
      <c r="F4" s="39"/>
      <c r="G4" s="39"/>
      <c r="H4" s="39"/>
      <c r="I4" s="39"/>
      <c r="J4" s="39"/>
      <c r="K4" s="39"/>
    </row>
    <row r="5" spans="1:12" ht="18.899999999999999" customHeight="1">
      <c r="A5" s="41" t="str">
        <f>'Pages 10-11'!A3</f>
        <v>Cantonal, municipal and church tax burden on gross earned income</v>
      </c>
      <c r="B5" s="39"/>
      <c r="C5" s="39"/>
      <c r="D5" s="39"/>
      <c r="E5" s="39"/>
      <c r="F5" s="39"/>
      <c r="H5" s="39"/>
      <c r="I5" s="39"/>
      <c r="J5" s="39"/>
      <c r="K5" s="39"/>
    </row>
    <row r="6" spans="1:12" ht="18.899999999999999" customHeight="1">
      <c r="A6" s="41"/>
      <c r="B6" s="39"/>
      <c r="C6" s="39"/>
      <c r="D6" s="39"/>
      <c r="E6" s="39"/>
      <c r="F6" s="39"/>
      <c r="H6" s="39"/>
      <c r="I6" s="39"/>
      <c r="J6" s="39"/>
      <c r="K6" s="39"/>
    </row>
    <row r="7" spans="1:12" ht="18.899999999999999" customHeight="1">
      <c r="A7" s="39"/>
      <c r="B7" s="39"/>
      <c r="C7" s="39"/>
      <c r="D7" s="39"/>
      <c r="E7" s="39"/>
      <c r="F7" s="39"/>
      <c r="G7" s="39"/>
      <c r="H7" s="39"/>
      <c r="I7" s="39"/>
      <c r="J7" s="39"/>
      <c r="K7" s="39"/>
    </row>
    <row r="8" spans="1:12" ht="18.899999999999999" customHeight="1">
      <c r="B8" s="39"/>
      <c r="C8" s="39"/>
      <c r="D8" s="39"/>
      <c r="E8" s="39"/>
      <c r="F8" s="39"/>
      <c r="G8" s="39"/>
      <c r="H8" s="39"/>
      <c r="I8" s="39"/>
      <c r="J8" s="39"/>
      <c r="K8" s="39"/>
    </row>
    <row r="9" spans="1:12" ht="18.899999999999999" customHeight="1" thickBot="1">
      <c r="A9" s="42">
        <v>3</v>
      </c>
      <c r="B9" s="39"/>
      <c r="C9" s="43"/>
      <c r="D9" s="43"/>
      <c r="E9" s="43"/>
      <c r="F9" s="43"/>
      <c r="G9" s="43"/>
      <c r="H9" s="43"/>
      <c r="I9" s="43"/>
      <c r="J9" s="43"/>
      <c r="K9" s="43"/>
    </row>
    <row r="10" spans="1:12" ht="18.899999999999999" customHeight="1" thickBot="1">
      <c r="A10" s="41" t="str">
        <f>'Pages 10-11'!$A$6</f>
        <v>Cantonal capitals</v>
      </c>
      <c r="B10" s="840" t="str">
        <f>'Pages 10-11'!$B$6:$L$6</f>
        <v xml:space="preserve">Gross earned income in Swiss francs </v>
      </c>
      <c r="C10" s="841"/>
      <c r="D10" s="841"/>
      <c r="E10" s="841"/>
      <c r="F10" s="841"/>
      <c r="G10" s="841"/>
      <c r="H10" s="841"/>
      <c r="I10" s="841"/>
      <c r="J10" s="841"/>
      <c r="K10" s="842"/>
    </row>
    <row r="11" spans="1:12" ht="18.899999999999999" customHeight="1">
      <c r="A11" s="41" t="str">
        <f>'Pages 10-11'!$A$7</f>
        <v>Confederation</v>
      </c>
      <c r="B11" s="51">
        <v>15000</v>
      </c>
      <c r="C11" s="51">
        <v>20000</v>
      </c>
      <c r="D11" s="51">
        <v>30000</v>
      </c>
      <c r="E11" s="51">
        <v>40000</v>
      </c>
      <c r="F11" s="51">
        <v>50000</v>
      </c>
      <c r="G11" s="51">
        <v>70000</v>
      </c>
      <c r="H11" s="51">
        <v>100000</v>
      </c>
      <c r="I11" s="51">
        <v>150000</v>
      </c>
      <c r="J11" s="51">
        <v>200000</v>
      </c>
      <c r="K11" s="51">
        <v>500000</v>
      </c>
    </row>
    <row r="12" spans="1:12" ht="18.899999999999999" customHeight="1">
      <c r="A12" s="41"/>
      <c r="B12" s="44"/>
      <c r="C12" s="44"/>
      <c r="D12" s="44"/>
      <c r="E12" s="44"/>
      <c r="F12" s="44"/>
      <c r="G12" s="44"/>
      <c r="H12" s="44"/>
      <c r="I12" s="44"/>
      <c r="J12" s="44"/>
      <c r="K12" s="44"/>
    </row>
    <row r="13" spans="1:12" ht="18.899999999999999" customHeight="1">
      <c r="A13" s="41"/>
      <c r="B13" s="834" t="s">
        <v>86</v>
      </c>
      <c r="C13" s="835"/>
      <c r="D13" s="835"/>
      <c r="E13" s="835"/>
      <c r="F13" s="835"/>
      <c r="G13" s="835"/>
      <c r="H13" s="835"/>
      <c r="I13" s="835"/>
      <c r="J13" s="835"/>
      <c r="K13" s="836"/>
    </row>
    <row r="14" spans="1:12" ht="18.899999999999999" customHeight="1">
      <c r="A14" s="24" t="str">
        <f>'Page 9'!$A$16</f>
        <v>Zurich</v>
      </c>
      <c r="B14" s="14">
        <f>'Pages 10-11'!C10-'Pages 14-15'!C10</f>
        <v>145.45000000000002</v>
      </c>
      <c r="C14" s="14">
        <f>'Pages 10-11'!E10-'Pages 14-15'!E10</f>
        <v>353.85</v>
      </c>
      <c r="D14" s="14">
        <f>'Pages 10-11'!G10-'Pages 14-15'!G10</f>
        <v>580.55000000000018</v>
      </c>
      <c r="E14" s="14">
        <f>'Pages 10-11'!I10-'Pages 14-15'!I10</f>
        <v>933.19999999999982</v>
      </c>
      <c r="F14" s="14">
        <f>'Pages 10-11'!K10-'Pages 14-15'!K10</f>
        <v>1299.6500000000001</v>
      </c>
      <c r="G14" s="14">
        <v>1940.8000000000002</v>
      </c>
      <c r="H14" s="14">
        <v>3046.9000000000015</v>
      </c>
      <c r="I14" s="14">
        <v>4743.7500000000018</v>
      </c>
      <c r="J14" s="14">
        <v>6536.8500000000022</v>
      </c>
      <c r="K14" s="14">
        <v>12426.699999999997</v>
      </c>
      <c r="L14" s="45"/>
    </row>
    <row r="15" spans="1:12" ht="18.899999999999999" customHeight="1">
      <c r="A15" s="24" t="str">
        <f>'Page 9'!$A$17</f>
        <v>Berne</v>
      </c>
      <c r="B15" s="14">
        <f>'Pages 10-11'!C11-'Pages 14-15'!C11</f>
        <v>28.000000000000004</v>
      </c>
      <c r="C15" s="14">
        <f>'Pages 10-11'!E11-'Pages 14-15'!E11</f>
        <v>511.15000000000003</v>
      </c>
      <c r="D15" s="14">
        <f>'Pages 10-11'!G11-'Pages 14-15'!G11</f>
        <v>1355.5500000000002</v>
      </c>
      <c r="E15" s="14">
        <f>'Pages 10-11'!I11-'Pages 14-15'!I11</f>
        <v>1968.6000000000001</v>
      </c>
      <c r="F15" s="14">
        <f>'Pages 10-11'!K11-'Pages 14-15'!K11</f>
        <v>2047.7999999999997</v>
      </c>
      <c r="G15" s="14">
        <v>2489.5499999999993</v>
      </c>
      <c r="H15" s="14">
        <v>3468.9000000000015</v>
      </c>
      <c r="I15" s="14">
        <v>5115.2999999999993</v>
      </c>
      <c r="J15" s="14">
        <v>5944.4000000000015</v>
      </c>
      <c r="K15" s="14">
        <v>8232.800000000032</v>
      </c>
    </row>
    <row r="16" spans="1:12" ht="18.899999999999999" customHeight="1">
      <c r="A16" s="24" t="str">
        <f>'Page 9'!$A$18</f>
        <v>Lucerne</v>
      </c>
      <c r="B16" s="14">
        <f>'Pages 10-11'!C12-'Pages 14-15'!C12</f>
        <v>35.200000000000003</v>
      </c>
      <c r="C16" s="14">
        <f>'Pages 10-11'!E12-'Pages 14-15'!E12</f>
        <v>227.60000000000002</v>
      </c>
      <c r="D16" s="14">
        <f>'Pages 10-11'!G12-'Pages 14-15'!G12</f>
        <v>1195.0999999999999</v>
      </c>
      <c r="E16" s="14">
        <f>'Pages 10-11'!I12-'Pages 14-15'!I12</f>
        <v>1572.5</v>
      </c>
      <c r="F16" s="14">
        <f>'Pages 10-11'!K12-'Pages 14-15'!K12</f>
        <v>1946.1999999999998</v>
      </c>
      <c r="G16" s="14">
        <v>2528.9000000000005</v>
      </c>
      <c r="H16" s="14">
        <v>3159.8000000000011</v>
      </c>
      <c r="I16" s="14">
        <v>3600.0999999999985</v>
      </c>
      <c r="J16" s="14">
        <v>3251.7000000000007</v>
      </c>
      <c r="K16" s="14">
        <v>3154.0999999999913</v>
      </c>
    </row>
    <row r="17" spans="1:11" ht="18.899999999999999" customHeight="1">
      <c r="A17" s="24" t="str">
        <f>'Page 9'!$A$19</f>
        <v>Altdorf</v>
      </c>
      <c r="B17" s="14">
        <f>'Pages 10-11'!C13-'Pages 14-15'!C13</f>
        <v>0</v>
      </c>
      <c r="C17" s="14">
        <f>'Pages 10-11'!E13-'Pages 14-15'!E13</f>
        <v>163.42699999999996</v>
      </c>
      <c r="D17" s="14">
        <f>'Pages 10-11'!G13-'Pages 14-15'!G13</f>
        <v>1485.6999999999998</v>
      </c>
      <c r="E17" s="14">
        <f>'Pages 10-11'!I13-'Pages 14-15'!I13</f>
        <v>1634.27</v>
      </c>
      <c r="F17" s="14">
        <f>'Pages 10-11'!K13-'Pages 14-15'!K13</f>
        <v>1485.7000000000003</v>
      </c>
      <c r="G17" s="14">
        <v>1381.7010000000018</v>
      </c>
      <c r="H17" s="14">
        <v>1738.2690000000002</v>
      </c>
      <c r="I17" s="14">
        <v>1871.9820000000018</v>
      </c>
      <c r="J17" s="14">
        <v>1871.982</v>
      </c>
      <c r="K17" s="14">
        <v>1871.9819999999963</v>
      </c>
    </row>
    <row r="18" spans="1:11" ht="18.899999999999999" customHeight="1">
      <c r="A18" s="24" t="str">
        <f>'Page 9'!$A$20</f>
        <v>Schwyz</v>
      </c>
      <c r="B18" s="14">
        <f>'Pages 10-11'!C14-'Pages 14-15'!C14</f>
        <v>248.55</v>
      </c>
      <c r="C18" s="14">
        <f>'Pages 10-11'!E14-'Pages 14-15'!E14</f>
        <v>448.4</v>
      </c>
      <c r="D18" s="14">
        <f>'Pages 10-11'!G14-'Pages 14-15'!G14</f>
        <v>770.95000000000016</v>
      </c>
      <c r="E18" s="14">
        <f>'Pages 10-11'!I14-'Pages 14-15'!I14</f>
        <v>946.5</v>
      </c>
      <c r="F18" s="14">
        <f>'Pages 10-11'!K14-'Pages 14-15'!K14</f>
        <v>998.30000000000018</v>
      </c>
      <c r="G18" s="14">
        <v>1788.900000000001</v>
      </c>
      <c r="H18" s="14">
        <v>2637.3999999999978</v>
      </c>
      <c r="I18" s="14">
        <v>3249.0499999999993</v>
      </c>
      <c r="J18" s="14">
        <v>3250.3499999999985</v>
      </c>
      <c r="K18" s="14">
        <v>10615.449999999997</v>
      </c>
    </row>
    <row r="19" spans="1:11" ht="18.899999999999999" customHeight="1">
      <c r="A19" s="24" t="str">
        <f>'Page 9'!$A$21</f>
        <v>Sarnen</v>
      </c>
      <c r="B19" s="14">
        <f>'Pages 10-11'!C15-'Pages 14-15'!C15</f>
        <v>0</v>
      </c>
      <c r="C19" s="14">
        <f>'Pages 10-11'!E15-'Pages 14-15'!E15</f>
        <v>344.25</v>
      </c>
      <c r="D19" s="14">
        <f>'Pages 10-11'!G15-'Pages 14-15'!G15</f>
        <v>1005.1999999999997</v>
      </c>
      <c r="E19" s="14">
        <f>'Pages 10-11'!I15-'Pages 14-15'!I15</f>
        <v>1074.0499999999997</v>
      </c>
      <c r="F19" s="14">
        <f>'Pages 10-11'!K15-'Pages 14-15'!K15</f>
        <v>1198</v>
      </c>
      <c r="G19" s="14">
        <v>1514.7500000000009</v>
      </c>
      <c r="H19" s="14">
        <v>1597.3500000000004</v>
      </c>
      <c r="I19" s="14">
        <v>1597.2999999999993</v>
      </c>
      <c r="J19" s="14">
        <v>1597.2999999999993</v>
      </c>
      <c r="K19" s="14">
        <v>1597.2999999999956</v>
      </c>
    </row>
    <row r="20" spans="1:11" ht="18.899999999999999" customHeight="1">
      <c r="A20" s="24" t="str">
        <f>'Page 9'!$A$22</f>
        <v>Stans</v>
      </c>
      <c r="B20" s="14">
        <f>'Pages 10-11'!C16-'Pages 14-15'!C16</f>
        <v>46.45</v>
      </c>
      <c r="C20" s="14">
        <f>'Pages 10-11'!E16-'Pages 14-15'!E16</f>
        <v>311.2</v>
      </c>
      <c r="D20" s="14">
        <f>'Pages 10-11'!G16-'Pages 14-15'!G16</f>
        <v>1161</v>
      </c>
      <c r="E20" s="14">
        <f>'Pages 10-11'!I16-'Pages 14-15'!I16</f>
        <v>1630.5499999999997</v>
      </c>
      <c r="F20" s="14">
        <f>'Pages 10-11'!K16-'Pages 14-15'!K16</f>
        <v>1940.45</v>
      </c>
      <c r="G20" s="14">
        <v>2471.6</v>
      </c>
      <c r="H20" s="14">
        <v>2772.6000000000004</v>
      </c>
      <c r="I20" s="14">
        <v>3123.2000000000007</v>
      </c>
      <c r="J20" s="14">
        <v>3213.7000000000007</v>
      </c>
      <c r="K20" s="14">
        <v>257.40000000000873</v>
      </c>
    </row>
    <row r="21" spans="1:11" ht="18.899999999999999" customHeight="1">
      <c r="A21" s="24" t="str">
        <f>'Page 9'!$A$23</f>
        <v>Glarus</v>
      </c>
      <c r="B21" s="14">
        <f>'Pages 10-11'!C17-'Pages 14-15'!C17</f>
        <v>132.04999999999998</v>
      </c>
      <c r="C21" s="14">
        <f>'Pages 10-11'!E17-'Pages 14-15'!E17</f>
        <v>579.15</v>
      </c>
      <c r="D21" s="14">
        <f>'Pages 10-11'!G17-'Pages 14-15'!G17</f>
        <v>784.89999999999986</v>
      </c>
      <c r="E21" s="14">
        <f>'Pages 10-11'!I17-'Pages 14-15'!I17</f>
        <v>941.10000000000014</v>
      </c>
      <c r="F21" s="14">
        <f>'Pages 10-11'!K17-'Pages 14-15'!K17</f>
        <v>1109.9500000000007</v>
      </c>
      <c r="G21" s="14">
        <v>1983.7499999999991</v>
      </c>
      <c r="H21" s="14">
        <v>2743.2000000000025</v>
      </c>
      <c r="I21" s="14">
        <v>3082.2999999999993</v>
      </c>
      <c r="J21" s="14">
        <v>3943.3500000000022</v>
      </c>
      <c r="K21" s="14">
        <v>9202.4500000000116</v>
      </c>
    </row>
    <row r="22" spans="1:11" ht="18.899999999999999" customHeight="1">
      <c r="A22" s="24" t="str">
        <f>'Page 9'!$A$24</f>
        <v>Zug</v>
      </c>
      <c r="B22" s="14">
        <f>'Pages 10-11'!C18-'Pages 14-15'!C18</f>
        <v>24.6</v>
      </c>
      <c r="C22" s="14">
        <f>'Pages 10-11'!E18-'Pages 14-15'!E18</f>
        <v>148.24999999999997</v>
      </c>
      <c r="D22" s="14">
        <f>'Pages 10-11'!G18-'Pages 14-15'!G18</f>
        <v>492.10000000000008</v>
      </c>
      <c r="E22" s="14">
        <f>'Pages 10-11'!I18-'Pages 14-15'!I18</f>
        <v>664.89999999999986</v>
      </c>
      <c r="F22" s="14">
        <f>'Pages 10-11'!K18-'Pages 14-15'!K18</f>
        <v>773.30000000000007</v>
      </c>
      <c r="G22" s="14">
        <v>1232.6000000000001</v>
      </c>
      <c r="H22" s="14">
        <v>2731.55</v>
      </c>
      <c r="I22" s="14">
        <v>7039.1500000000005</v>
      </c>
      <c r="J22" s="14">
        <v>7708.9</v>
      </c>
      <c r="K22" s="14">
        <v>1235.5999999999985</v>
      </c>
    </row>
    <row r="23" spans="1:11" ht="18.899999999999999" customHeight="1">
      <c r="A23" s="24" t="str">
        <f>'Page 9'!$A$25</f>
        <v>Fribourg</v>
      </c>
      <c r="B23" s="14">
        <f>'Pages 10-11'!C19-'Pages 14-15'!C19</f>
        <v>160.19999999999999</v>
      </c>
      <c r="C23" s="14">
        <f>'Pages 10-11'!E19-'Pages 14-15'!E19</f>
        <v>435.90000000000003</v>
      </c>
      <c r="D23" s="14">
        <f>'Pages 10-11'!G19-'Pages 14-15'!G19</f>
        <v>1549.85</v>
      </c>
      <c r="E23" s="14">
        <f>'Pages 10-11'!I19-'Pages 14-15'!I19</f>
        <v>1864.7</v>
      </c>
      <c r="F23" s="14">
        <f>'Pages 10-11'!K19-'Pages 14-15'!K19</f>
        <v>2416.35</v>
      </c>
      <c r="G23" s="14">
        <v>3803.5499999999993</v>
      </c>
      <c r="H23" s="14">
        <v>5466.2499999999982</v>
      </c>
      <c r="I23" s="14">
        <v>7332.7499999999964</v>
      </c>
      <c r="J23" s="14">
        <v>9577.9999999999964</v>
      </c>
      <c r="K23" s="14">
        <v>1349.4000000000087</v>
      </c>
    </row>
    <row r="24" spans="1:11" ht="18.899999999999999" customHeight="1">
      <c r="A24" s="24" t="str">
        <f>'Page 9'!$A$26</f>
        <v>Solothurn</v>
      </c>
      <c r="B24" s="14">
        <f>'Pages 10-11'!C20-'Pages 14-15'!C20</f>
        <v>137.90000000000003</v>
      </c>
      <c r="C24" s="14">
        <f>'Pages 10-11'!E20-'Pages 14-15'!E20</f>
        <v>736.7</v>
      </c>
      <c r="D24" s="14">
        <f>'Pages 10-11'!G20-'Pages 14-15'!G20</f>
        <v>1537.6</v>
      </c>
      <c r="E24" s="14">
        <f>'Pages 10-11'!I20-'Pages 14-15'!I20</f>
        <v>1709.3</v>
      </c>
      <c r="F24" s="14">
        <f>'Pages 10-11'!K20-'Pages 14-15'!K20</f>
        <v>2171.75</v>
      </c>
      <c r="G24" s="14">
        <v>3527.4499999999989</v>
      </c>
      <c r="H24" s="14">
        <v>4399.8500000000004</v>
      </c>
      <c r="I24" s="14">
        <v>5771.5499999999993</v>
      </c>
      <c r="J24" s="14">
        <v>6949.8499999999985</v>
      </c>
      <c r="K24" s="14">
        <v>4258.2499999999854</v>
      </c>
    </row>
    <row r="25" spans="1:11" ht="18.899999999999999" customHeight="1">
      <c r="A25" s="24" t="str">
        <f>'Page 9'!$A$27</f>
        <v>Basel</v>
      </c>
      <c r="B25" s="14">
        <f>'Pages 10-11'!C21-'Pages 14-15'!C21</f>
        <v>0</v>
      </c>
      <c r="C25" s="14">
        <f>'Pages 10-11'!E21-'Pages 14-15'!E21</f>
        <v>0</v>
      </c>
      <c r="D25" s="14">
        <f>'Pages 10-11'!G21-'Pages 14-15'!G21</f>
        <v>624.79999999999995</v>
      </c>
      <c r="E25" s="14">
        <f>'Pages 10-11'!I21-'Pages 14-15'!I21</f>
        <v>2763.45</v>
      </c>
      <c r="F25" s="14">
        <f>'Pages 10-11'!K21-'Pages 14-15'!K21</f>
        <v>4588.8500000000004</v>
      </c>
      <c r="G25" s="14">
        <v>4565.7000000000007</v>
      </c>
      <c r="H25" s="14">
        <v>4565.6999999999989</v>
      </c>
      <c r="I25" s="14">
        <v>4565.7000000000007</v>
      </c>
      <c r="J25" s="14">
        <v>4565.7000000000007</v>
      </c>
      <c r="K25" s="14">
        <v>13435.199999999997</v>
      </c>
    </row>
    <row r="26" spans="1:11" ht="18.899999999999999" customHeight="1">
      <c r="A26" s="24" t="str">
        <f>'Page 9'!$A$28</f>
        <v>Liestal</v>
      </c>
      <c r="B26" s="14">
        <f>'Pages 10-11'!C22-'Pages 14-15'!C22</f>
        <v>0</v>
      </c>
      <c r="C26" s="14">
        <f>'Pages 10-11'!E22-'Pages 14-15'!E22</f>
        <v>0</v>
      </c>
      <c r="D26" s="14">
        <f>'Pages 10-11'!G22-'Pages 14-15'!G22</f>
        <v>844.65</v>
      </c>
      <c r="E26" s="14">
        <f>'Pages 10-11'!I22-'Pages 14-15'!I22</f>
        <v>2197.4000000000005</v>
      </c>
      <c r="F26" s="14">
        <f>'Pages 10-11'!K22-'Pages 14-15'!K22</f>
        <v>3231.0499999999993</v>
      </c>
      <c r="G26" s="14">
        <v>4919.95</v>
      </c>
      <c r="H26" s="14">
        <v>6662.9000000000015</v>
      </c>
      <c r="I26" s="14">
        <v>8767.1499999999978</v>
      </c>
      <c r="J26" s="14">
        <v>10135.749999999996</v>
      </c>
      <c r="K26" s="14">
        <v>13571.449999999983</v>
      </c>
    </row>
    <row r="27" spans="1:11" ht="18.899999999999999" customHeight="1">
      <c r="A27" s="24" t="str">
        <f>'Page 9'!$A$29</f>
        <v>Schaffhausen</v>
      </c>
      <c r="B27" s="14">
        <f>'Pages 10-11'!C23-'Pages 14-15'!C23</f>
        <v>123.75</v>
      </c>
      <c r="C27" s="14">
        <f>'Pages 10-11'!E23-'Pages 14-15'!E23</f>
        <v>510.75</v>
      </c>
      <c r="D27" s="14">
        <f>'Pages 10-11'!G23-'Pages 14-15'!G23</f>
        <v>1241.1999999999998</v>
      </c>
      <c r="E27" s="14">
        <f>'Pages 10-11'!I23-'Pages 14-15'!I23</f>
        <v>1504.5499999999995</v>
      </c>
      <c r="F27" s="14">
        <f>'Pages 10-11'!K23-'Pages 14-15'!K23</f>
        <v>1831.3000000000002</v>
      </c>
      <c r="G27" s="14">
        <v>2571.2500000000009</v>
      </c>
      <c r="H27" s="14">
        <v>4227.0000000000018</v>
      </c>
      <c r="I27" s="14">
        <v>6332.6500000000015</v>
      </c>
      <c r="J27" s="14">
        <v>7174.1999999999971</v>
      </c>
      <c r="K27" s="14">
        <v>334.10000000000582</v>
      </c>
    </row>
    <row r="28" spans="1:11" ht="18.899999999999999" customHeight="1">
      <c r="A28" s="24" t="str">
        <f>'Page 9'!$A$30</f>
        <v>Herisau</v>
      </c>
      <c r="B28" s="14">
        <f>'Pages 10-11'!C24-'Pages 14-15'!C24</f>
        <v>209.25000000000003</v>
      </c>
      <c r="C28" s="14">
        <f>'Pages 10-11'!E24-'Pages 14-15'!E24</f>
        <v>692.90000000000009</v>
      </c>
      <c r="D28" s="14">
        <f>'Pages 10-11'!G24-'Pages 14-15'!G24</f>
        <v>1300.4000000000001</v>
      </c>
      <c r="E28" s="14">
        <f>'Pages 10-11'!I24-'Pages 14-15'!I24</f>
        <v>1375.6499999999999</v>
      </c>
      <c r="F28" s="14">
        <f>'Pages 10-11'!K24-'Pages 14-15'!K24</f>
        <v>1781.0500000000006</v>
      </c>
      <c r="G28" s="14">
        <v>2757.4000000000005</v>
      </c>
      <c r="H28" s="14">
        <v>3282.8500000000004</v>
      </c>
      <c r="I28" s="14">
        <v>3601.5</v>
      </c>
      <c r="J28" s="14">
        <v>3936.9999999999964</v>
      </c>
      <c r="K28" s="14">
        <v>403.00000000001455</v>
      </c>
    </row>
    <row r="29" spans="1:11" ht="18.899999999999999" customHeight="1">
      <c r="A29" s="24" t="str">
        <f>'Page 9'!$A$31</f>
        <v>Appenzell</v>
      </c>
      <c r="B29" s="14">
        <f>'Pages 10-11'!C25-'Pages 14-15'!C25</f>
        <v>200.10000000000002</v>
      </c>
      <c r="C29" s="14">
        <f>'Pages 10-11'!E25-'Pages 14-15'!E25</f>
        <v>364.15000000000003</v>
      </c>
      <c r="D29" s="14">
        <f>'Pages 10-11'!G25-'Pages 14-15'!G25</f>
        <v>861.79999999999973</v>
      </c>
      <c r="E29" s="14">
        <f>'Pages 10-11'!I25-'Pages 14-15'!I25</f>
        <v>1190.3499999999999</v>
      </c>
      <c r="F29" s="14">
        <f>'Pages 10-11'!K25-'Pages 14-15'!K25</f>
        <v>1456.8000000000002</v>
      </c>
      <c r="G29" s="14">
        <v>2319.3499999999995</v>
      </c>
      <c r="H29" s="14">
        <v>2842.7999999999993</v>
      </c>
      <c r="I29" s="14">
        <v>3275.7999999999993</v>
      </c>
      <c r="J29" s="14">
        <v>3235.0500000000029</v>
      </c>
      <c r="K29" s="14">
        <v>403.00000000000728</v>
      </c>
    </row>
    <row r="30" spans="1:11" ht="18.899999999999999" customHeight="1">
      <c r="A30" s="24" t="str">
        <f>'Page 9'!$A$32</f>
        <v>St. Gall</v>
      </c>
      <c r="B30" s="14">
        <f>'Pages 10-11'!C26-'Pages 14-15'!C26</f>
        <v>0</v>
      </c>
      <c r="C30" s="14">
        <f>'Pages 10-11'!E26-'Pages 14-15'!E26</f>
        <v>387.6</v>
      </c>
      <c r="D30" s="14">
        <f>'Pages 10-11'!G26-'Pages 14-15'!G26</f>
        <v>1532.6999999999998</v>
      </c>
      <c r="E30" s="14">
        <f>'Pages 10-11'!I26-'Pages 14-15'!I26</f>
        <v>2088.4499999999998</v>
      </c>
      <c r="F30" s="14">
        <f>'Pages 10-11'!K26-'Pages 14-15'!K26</f>
        <v>2958.3</v>
      </c>
      <c r="G30" s="14">
        <v>3979.5000000000009</v>
      </c>
      <c r="H30" s="14">
        <v>5409.8499999999985</v>
      </c>
      <c r="I30" s="14">
        <v>6722.2999999999993</v>
      </c>
      <c r="J30" s="14">
        <v>6967.6999999999971</v>
      </c>
      <c r="K30" s="14">
        <v>2156.8000000000029</v>
      </c>
    </row>
    <row r="31" spans="1:11" ht="18.899999999999999" customHeight="1">
      <c r="A31" s="24" t="str">
        <f>'Page 9'!$A$33</f>
        <v>Chur</v>
      </c>
      <c r="B31" s="14">
        <f>'Pages 10-11'!C27-'Pages 14-15'!C27</f>
        <v>0</v>
      </c>
      <c r="C31" s="14">
        <f>'Pages 10-11'!E27-'Pages 14-15'!E27</f>
        <v>46.53</v>
      </c>
      <c r="D31" s="14">
        <f>'Pages 10-11'!G27-'Pages 14-15'!G27</f>
        <v>1069.52</v>
      </c>
      <c r="E31" s="14">
        <f>'Pages 10-11'!I27-'Pages 14-15'!I27</f>
        <v>2152.81</v>
      </c>
      <c r="F31" s="14">
        <f>'Pages 10-11'!K27-'Pages 14-15'!K27</f>
        <v>2494.5100000000002</v>
      </c>
      <c r="G31" s="14">
        <v>3365.1399999999994</v>
      </c>
      <c r="H31" s="14">
        <v>4515.0599999999995</v>
      </c>
      <c r="I31" s="14">
        <v>5490.52</v>
      </c>
      <c r="J31" s="14">
        <v>6046.8799999999974</v>
      </c>
      <c r="K31" s="14">
        <v>7089.9700000000012</v>
      </c>
    </row>
    <row r="32" spans="1:11" ht="18.899999999999999" customHeight="1">
      <c r="A32" s="24" t="str">
        <f>'Page 9'!$A$34</f>
        <v>Aarau</v>
      </c>
      <c r="B32" s="14">
        <f>'Pages 10-11'!C28-'Pages 14-15'!C28</f>
        <v>0</v>
      </c>
      <c r="C32" s="14">
        <f>'Pages 10-11'!E28-'Pages 14-15'!E28</f>
        <v>0</v>
      </c>
      <c r="D32" s="14">
        <f>'Pages 10-11'!G28-'Pages 14-15'!G28</f>
        <v>645.10000000000014</v>
      </c>
      <c r="E32" s="14">
        <f>'Pages 10-11'!I28-'Pages 14-15'!I28</f>
        <v>1453.75</v>
      </c>
      <c r="F32" s="14">
        <f>'Pages 10-11'!K28-'Pages 14-15'!K28</f>
        <v>2105.6000000000004</v>
      </c>
      <c r="G32" s="14">
        <v>3235.6499999999987</v>
      </c>
      <c r="H32" s="14">
        <v>4588.7000000000007</v>
      </c>
      <c r="I32" s="14">
        <v>5897.8999999999978</v>
      </c>
      <c r="J32" s="14">
        <v>6641.5999999999985</v>
      </c>
      <c r="K32" s="14">
        <v>10072.149999999994</v>
      </c>
    </row>
    <row r="33" spans="1:11" ht="18.899999999999999" customHeight="1">
      <c r="A33" s="24" t="str">
        <f>'Page 9'!$A$35</f>
        <v>Frauenfeld</v>
      </c>
      <c r="B33" s="14">
        <f>'Pages 10-11'!C29-'Pages 14-15'!C29</f>
        <v>0</v>
      </c>
      <c r="C33" s="14">
        <f>'Pages 10-11'!E29-'Pages 14-15'!E29</f>
        <v>178.60000000000002</v>
      </c>
      <c r="D33" s="14">
        <f>'Pages 10-11'!G29-'Pages 14-15'!G29</f>
        <v>1383.8</v>
      </c>
      <c r="E33" s="14">
        <f>'Pages 10-11'!I29-'Pages 14-15'!I29</f>
        <v>2282.1499999999996</v>
      </c>
      <c r="F33" s="14">
        <f>'Pages 10-11'!K29-'Pages 14-15'!K29</f>
        <v>2867</v>
      </c>
      <c r="G33" s="14">
        <v>3440.8499999999995</v>
      </c>
      <c r="H33" s="14">
        <v>4076.1500000000015</v>
      </c>
      <c r="I33" s="14">
        <v>4779.4000000000015</v>
      </c>
      <c r="J33" s="14">
        <v>5580</v>
      </c>
      <c r="K33" s="14">
        <v>7430.0500000000029</v>
      </c>
    </row>
    <row r="34" spans="1:11" ht="18.899999999999999" customHeight="1">
      <c r="A34" s="24" t="str">
        <f>'Page 9'!$A$36</f>
        <v>Bellinzona</v>
      </c>
      <c r="B34" s="14">
        <f>'Pages 10-11'!C30-'Pages 14-15'!C30</f>
        <v>-20</v>
      </c>
      <c r="C34" s="14">
        <f>'Pages 10-11'!E30-'Pages 14-15'!E30</f>
        <v>256.89999999999998</v>
      </c>
      <c r="D34" s="14">
        <f>'Pages 10-11'!G30-'Pages 14-15'!G30</f>
        <v>768.75</v>
      </c>
      <c r="E34" s="14">
        <f>'Pages 10-11'!I30-'Pages 14-15'!I30</f>
        <v>1010.2999999999998</v>
      </c>
      <c r="F34" s="14">
        <f>'Pages 10-11'!K30-'Pages 14-15'!K30</f>
        <v>2176.4500000000003</v>
      </c>
      <c r="G34" s="14">
        <v>4123.6500000000005</v>
      </c>
      <c r="H34" s="14">
        <v>5185.05</v>
      </c>
      <c r="I34" s="14">
        <v>5560.6499999999978</v>
      </c>
      <c r="J34" s="14">
        <v>6049.4500000000044</v>
      </c>
      <c r="K34" s="14">
        <v>4644.0999999999913</v>
      </c>
    </row>
    <row r="35" spans="1:11" ht="18.899999999999999" customHeight="1">
      <c r="A35" s="24" t="str">
        <f>'Page 9'!$A$37</f>
        <v>Lausanne</v>
      </c>
      <c r="B35" s="14">
        <f>'Pages 10-11'!C31-'Pages 14-15'!C31</f>
        <v>0</v>
      </c>
      <c r="C35" s="14">
        <f>'Pages 10-11'!E31-'Pages 14-15'!E31</f>
        <v>0</v>
      </c>
      <c r="D35" s="14">
        <f>'Pages 10-11'!G31-'Pages 14-15'!G31</f>
        <v>140.1</v>
      </c>
      <c r="E35" s="14">
        <f>'Pages 10-11'!I31-'Pages 14-15'!I31</f>
        <v>1799.75</v>
      </c>
      <c r="F35" s="14">
        <f>'Pages 10-11'!K31-'Pages 14-15'!K31</f>
        <v>3012.7000000000003</v>
      </c>
      <c r="G35" s="14">
        <v>3040.0999999999995</v>
      </c>
      <c r="H35" s="14">
        <v>3718.5000000000018</v>
      </c>
      <c r="I35" s="14">
        <v>6392.4500000000044</v>
      </c>
      <c r="J35" s="14">
        <v>8267.8000000000029</v>
      </c>
      <c r="K35" s="14">
        <v>13767.449999999997</v>
      </c>
    </row>
    <row r="36" spans="1:11" ht="18.899999999999999" customHeight="1">
      <c r="A36" s="24" t="str">
        <f>'Page 9'!$A$38</f>
        <v>Sion</v>
      </c>
      <c r="B36" s="14">
        <f>'Pages 10-11'!C32-'Pages 14-15'!C32</f>
        <v>0</v>
      </c>
      <c r="C36" s="14">
        <f>'Pages 10-11'!E32-'Pages 14-15'!E32</f>
        <v>0</v>
      </c>
      <c r="D36" s="14">
        <f>'Pages 10-11'!G32-'Pages 14-15'!G32</f>
        <v>491.5</v>
      </c>
      <c r="E36" s="14">
        <f>'Pages 10-11'!I32-'Pages 14-15'!I32</f>
        <v>1193.3499999999999</v>
      </c>
      <c r="F36" s="14">
        <f>'Pages 10-11'!K32-'Pages 14-15'!K32</f>
        <v>1741.5500000000002</v>
      </c>
      <c r="G36" s="14">
        <v>3036.8</v>
      </c>
      <c r="H36" s="14">
        <v>5302.5999999999985</v>
      </c>
      <c r="I36" s="14">
        <v>9626.1000000000022</v>
      </c>
      <c r="J36" s="14">
        <v>10322.75</v>
      </c>
      <c r="K36" s="14">
        <v>10260.300000000003</v>
      </c>
    </row>
    <row r="37" spans="1:11" ht="18.899999999999999" customHeight="1">
      <c r="A37" s="24" t="str">
        <f>'Page 9'!$A$39</f>
        <v>Neuchâtel</v>
      </c>
      <c r="B37" s="14">
        <f>'Pages 10-11'!C33-'Pages 14-15'!C33</f>
        <v>186.2</v>
      </c>
      <c r="C37" s="14">
        <f>'Pages 10-11'!E33-'Pages 14-15'!E33</f>
        <v>367.84999999999997</v>
      </c>
      <c r="D37" s="14">
        <f>'Pages 10-11'!G33-'Pages 14-15'!G33</f>
        <v>1367.7000000000003</v>
      </c>
      <c r="E37" s="14">
        <f>'Pages 10-11'!I33-'Pages 14-15'!I33</f>
        <v>2349.1</v>
      </c>
      <c r="F37" s="14">
        <f>'Pages 10-11'!K33-'Pages 14-15'!K33</f>
        <v>2891.45</v>
      </c>
      <c r="G37" s="14">
        <v>4153.3999999999996</v>
      </c>
      <c r="H37" s="14">
        <v>4492.5500000000011</v>
      </c>
      <c r="I37" s="14">
        <v>6432</v>
      </c>
      <c r="J37" s="14">
        <v>8038.5500000000029</v>
      </c>
      <c r="K37" s="14">
        <v>1827.1499999999942</v>
      </c>
    </row>
    <row r="38" spans="1:11" ht="18.899999999999999" customHeight="1">
      <c r="A38" s="24" t="str">
        <f>'Page 9'!$A$40</f>
        <v>Geneva</v>
      </c>
      <c r="B38" s="14">
        <f>'Pages 10-11'!C34-'Pages 14-15'!C34</f>
        <v>0</v>
      </c>
      <c r="C38" s="14">
        <f>'Pages 10-11'!E34-'Pages 14-15'!E34</f>
        <v>0</v>
      </c>
      <c r="D38" s="14">
        <f>'Pages 10-11'!G34-'Pages 14-15'!G34</f>
        <v>402.04999999999995</v>
      </c>
      <c r="E38" s="14">
        <f>'Pages 10-11'!I34-'Pages 14-15'!I34</f>
        <v>1927.45</v>
      </c>
      <c r="F38" s="14">
        <f>'Pages 10-11'!K34-'Pages 14-15'!K34</f>
        <v>3730.0000000000005</v>
      </c>
      <c r="G38" s="14">
        <v>6020.5</v>
      </c>
      <c r="H38" s="14">
        <v>7727.5000000000018</v>
      </c>
      <c r="I38" s="14">
        <v>8458.7000000000007</v>
      </c>
      <c r="J38" s="14">
        <v>9235.8000000000102</v>
      </c>
      <c r="K38" s="14">
        <v>16735.149999999994</v>
      </c>
    </row>
    <row r="39" spans="1:11" ht="18.899999999999999" customHeight="1">
      <c r="A39" s="24" t="str">
        <f>'Page 9'!$A$41</f>
        <v>Delémont</v>
      </c>
      <c r="B39" s="14">
        <f>'Pages 10-11'!C35-'Pages 14-15'!C35</f>
        <v>165.1</v>
      </c>
      <c r="C39" s="14">
        <f>'Pages 10-11'!E35-'Pages 14-15'!E35</f>
        <v>478.04999999999995</v>
      </c>
      <c r="D39" s="14">
        <f>'Pages 10-11'!G35-'Pages 14-15'!G35</f>
        <v>1662</v>
      </c>
      <c r="E39" s="14">
        <f>'Pages 10-11'!I35-'Pages 14-15'!I35</f>
        <v>2471.25</v>
      </c>
      <c r="F39" s="14">
        <f>'Pages 10-11'!K35-'Pages 14-15'!K35</f>
        <v>2987.85</v>
      </c>
      <c r="G39" s="14">
        <v>3929.3500000000013</v>
      </c>
      <c r="H39" s="14">
        <v>5021.0000000000018</v>
      </c>
      <c r="I39" s="14">
        <v>6998.7000000000007</v>
      </c>
      <c r="J39" s="14">
        <v>8833.0000000000073</v>
      </c>
      <c r="K39" s="14">
        <v>10857.149999999994</v>
      </c>
    </row>
    <row r="40" spans="1:11" ht="18.899999999999999" customHeight="1">
      <c r="A40" s="24"/>
      <c r="B40" s="14"/>
      <c r="C40" s="14"/>
      <c r="D40" s="14"/>
      <c r="E40" s="14"/>
      <c r="F40" s="14"/>
      <c r="G40" s="14"/>
      <c r="H40" s="14"/>
      <c r="I40" s="14"/>
      <c r="J40" s="14"/>
      <c r="K40" s="14"/>
    </row>
    <row r="41" spans="1:11" ht="18.899999999999999" customHeight="1">
      <c r="A41" s="24" t="str">
        <f>'Page 9'!$A$43</f>
        <v>Direct federal tax</v>
      </c>
      <c r="B41" s="14">
        <f>'Pages 10-11'!C37-'Pages 14-15'!C37</f>
        <v>0</v>
      </c>
      <c r="C41" s="14">
        <f>'Pages 10-11'!E37-'Pages 14-15'!E37</f>
        <v>0</v>
      </c>
      <c r="D41" s="14">
        <f>'Pages 10-11'!G37-'Pages 14-15'!G37</f>
        <v>64.7</v>
      </c>
      <c r="E41" s="14">
        <f>'Pages 10-11'!I37-'Pages 14-15'!I37</f>
        <v>133.4</v>
      </c>
      <c r="F41" s="14">
        <f>'Pages 10-11'!K37-'Pages 14-15'!K37</f>
        <v>131</v>
      </c>
      <c r="G41" s="14">
        <v>388.40000000000003</v>
      </c>
      <c r="H41" s="14">
        <v>773.09999999999991</v>
      </c>
      <c r="I41" s="14">
        <v>1803.6000000000004</v>
      </c>
      <c r="J41" s="14">
        <v>1593.9000000000015</v>
      </c>
      <c r="K41" s="14">
        <v>2041</v>
      </c>
    </row>
    <row r="42" spans="1:11" ht="18.899999999999999" customHeight="1">
      <c r="A42" s="46"/>
      <c r="B42" s="47"/>
      <c r="C42" s="47"/>
      <c r="D42" s="47"/>
      <c r="E42" s="47"/>
      <c r="F42" s="47"/>
      <c r="G42" s="47"/>
      <c r="H42" s="47"/>
      <c r="I42" s="47"/>
      <c r="J42" s="47"/>
      <c r="K42" s="47"/>
    </row>
    <row r="43" spans="1:11" ht="18.899999999999999" customHeight="1">
      <c r="A43" s="38"/>
      <c r="B43" s="837" t="s">
        <v>87</v>
      </c>
      <c r="C43" s="838"/>
      <c r="D43" s="838"/>
      <c r="E43" s="838"/>
      <c r="F43" s="838"/>
      <c r="G43" s="838"/>
      <c r="H43" s="838"/>
      <c r="I43" s="838"/>
      <c r="J43" s="838"/>
      <c r="K43" s="839"/>
    </row>
    <row r="44" spans="1:11" ht="18.899999999999999" customHeight="1">
      <c r="A44" s="24" t="str">
        <f>'Page 9'!$A$16</f>
        <v>Zurich</v>
      </c>
      <c r="B44" s="26">
        <f>IF('Pages 10-11'!C10=0,0,B14/'Pages 10-11'!C10%)</f>
        <v>75.187386921685189</v>
      </c>
      <c r="C44" s="26">
        <f>IF('Pages 10-11'!E10=0,0,C14/'Pages 10-11'!E10%)</f>
        <v>75.19923493783871</v>
      </c>
      <c r="D44" s="26">
        <f>IF('Pages 10-11'!G10=0,0,D14/'Pages 10-11'!G10%)</f>
        <v>48.33687190375089</v>
      </c>
      <c r="E44" s="26">
        <f>IF('Pages 10-11'!I10=0,0,E14/'Pages 10-11'!I10%)</f>
        <v>42.965009208103126</v>
      </c>
      <c r="F44" s="26">
        <f>IF('Pages 10-11'!K10=0,0,F14/'Pages 10-11'!K10%)</f>
        <v>39.100153434218839</v>
      </c>
      <c r="G44" s="26">
        <v>32.157739944492775</v>
      </c>
      <c r="H44" s="26">
        <v>27.601482031724185</v>
      </c>
      <c r="I44" s="26">
        <v>23.276724992394435</v>
      </c>
      <c r="J44" s="26">
        <v>20.827578296381621</v>
      </c>
      <c r="K44" s="26">
        <v>11.413537404875321</v>
      </c>
    </row>
    <row r="45" spans="1:11" ht="18.899999999999999" customHeight="1">
      <c r="A45" s="24" t="str">
        <f>'Page 9'!$A$17</f>
        <v>Berne</v>
      </c>
      <c r="B45" s="26">
        <f>IF('Pages 10-11'!C11=0,0,B15/'Pages 10-11'!C11%)</f>
        <v>100</v>
      </c>
      <c r="C45" s="26">
        <f>IF('Pages 10-11'!E11=0,0,C15/'Pages 10-11'!E11%)</f>
        <v>100</v>
      </c>
      <c r="D45" s="26">
        <f>IF('Pages 10-11'!G11=0,0,D15/'Pages 10-11'!G11%)</f>
        <v>67.989968652037618</v>
      </c>
      <c r="E45" s="26">
        <f>IF('Pages 10-11'!I11=0,0,E15/'Pages 10-11'!I11%)</f>
        <v>51.171676999259176</v>
      </c>
      <c r="F45" s="26">
        <f>IF('Pages 10-11'!K11=0,0,F15/'Pages 10-11'!K11%)</f>
        <v>36.101121218531837</v>
      </c>
      <c r="G45" s="26">
        <v>26.311728802811309</v>
      </c>
      <c r="H45" s="26">
        <v>22.36939257835801</v>
      </c>
      <c r="I45" s="26">
        <v>18.998081733385082</v>
      </c>
      <c r="J45" s="26">
        <v>15.061487221780933</v>
      </c>
      <c r="K45" s="26">
        <v>6.8396319485781696</v>
      </c>
    </row>
    <row r="46" spans="1:11" ht="18.899999999999999" customHeight="1">
      <c r="A46" s="24" t="str">
        <f>'Page 9'!$A$18</f>
        <v>Lucerne</v>
      </c>
      <c r="B46" s="26">
        <f>IF('Pages 10-11'!C12=0,0,B16/'Pages 10-11'!C12%)</f>
        <v>41.314553990610335</v>
      </c>
      <c r="C46" s="26">
        <f>IF('Pages 10-11'!E12=0,0,C16/'Pages 10-11'!E12%)</f>
        <v>81.988472622478383</v>
      </c>
      <c r="D46" s="26">
        <f>IF('Pages 10-11'!G12=0,0,D16/'Pages 10-11'!G12%)</f>
        <v>82.081043956043942</v>
      </c>
      <c r="E46" s="26">
        <f>IF('Pages 10-11'!I12=0,0,E16/'Pages 10-11'!I12%)</f>
        <v>51.98690822533721</v>
      </c>
      <c r="F46" s="26">
        <f>IF('Pages 10-11'!K12=0,0,F16/'Pages 10-11'!K12%)</f>
        <v>42.333543601679246</v>
      </c>
      <c r="G46" s="26">
        <v>32.585558189877339</v>
      </c>
      <c r="H46" s="26">
        <v>25.13602952874917</v>
      </c>
      <c r="I46" s="26">
        <v>17.364105532243276</v>
      </c>
      <c r="J46" s="26">
        <v>10.998180329975852</v>
      </c>
      <c r="K46" s="26">
        <v>3.6253022905115166</v>
      </c>
    </row>
    <row r="47" spans="1:11" ht="18.899999999999999" customHeight="1">
      <c r="A47" s="24" t="str">
        <f>'Page 9'!$A$19</f>
        <v>Altdorf</v>
      </c>
      <c r="B47" s="26">
        <f>IF('Pages 10-11'!C13=0,0,B17/'Pages 10-11'!C13%)</f>
        <v>0</v>
      </c>
      <c r="C47" s="26">
        <f>IF('Pages 10-11'!E13=0,0,C17/'Pages 10-11'!E13%)</f>
        <v>62.038819103584672</v>
      </c>
      <c r="D47" s="26">
        <f>IF('Pages 10-11'!G13=0,0,D17/'Pages 10-11'!G13%)</f>
        <v>93.693636879611532</v>
      </c>
      <c r="E47" s="26">
        <f>IF('Pages 10-11'!I13=0,0,E17/'Pages 10-11'!I13%)</f>
        <v>56.199627713187162</v>
      </c>
      <c r="F47" s="26">
        <f>IF('Pages 10-11'!K13=0,0,F17/'Pages 10-11'!K13%)</f>
        <v>36.532238095671339</v>
      </c>
      <c r="G47" s="26">
        <v>20.911525106979116</v>
      </c>
      <c r="H47" s="26">
        <v>16.602083286772558</v>
      </c>
      <c r="I47" s="26">
        <v>11.103954896630212</v>
      </c>
      <c r="J47" s="26">
        <v>7.96595712086605</v>
      </c>
      <c r="K47" s="26">
        <v>2.9558516572634255</v>
      </c>
    </row>
    <row r="48" spans="1:11" ht="18.899999999999999" customHeight="1">
      <c r="A48" s="24" t="str">
        <f>'Page 9'!$A$20</f>
        <v>Schwyz</v>
      </c>
      <c r="B48" s="26">
        <f>IF('Pages 10-11'!C14=0,0,B18/'Pages 10-11'!C14%)</f>
        <v>80.763606823720551</v>
      </c>
      <c r="C48" s="26">
        <f>IF('Pages 10-11'!E14=0,0,C18/'Pages 10-11'!E14%)</f>
        <v>70.669818754925132</v>
      </c>
      <c r="D48" s="26">
        <f>IF('Pages 10-11'!G14=0,0,D18/'Pages 10-11'!G14%)</f>
        <v>54.041076685826447</v>
      </c>
      <c r="E48" s="26">
        <f>IF('Pages 10-11'!I14=0,0,E18/'Pages 10-11'!I14%)</f>
        <v>41.378858092157031</v>
      </c>
      <c r="F48" s="26">
        <f>IF('Pages 10-11'!K14=0,0,F18/'Pages 10-11'!K14%)</f>
        <v>30.140998158268172</v>
      </c>
      <c r="G48" s="26">
        <v>30.89370520680426</v>
      </c>
      <c r="H48" s="26">
        <v>26.369121712483171</v>
      </c>
      <c r="I48" s="26">
        <v>18.751911811387178</v>
      </c>
      <c r="J48" s="26">
        <v>13.15893881549915</v>
      </c>
      <c r="K48" s="26">
        <v>13.913754109888437</v>
      </c>
    </row>
    <row r="49" spans="1:11" ht="18.899999999999999" customHeight="1">
      <c r="A49" s="24" t="str">
        <f>'Page 9'!$A$21</f>
        <v>Sarnen</v>
      </c>
      <c r="B49" s="26">
        <f>IF('Pages 10-11'!C15=0,0,B19/'Pages 10-11'!C15%)</f>
        <v>0</v>
      </c>
      <c r="C49" s="26">
        <f>IF('Pages 10-11'!E15=0,0,C19/'Pages 10-11'!E15%)</f>
        <v>100</v>
      </c>
      <c r="D49" s="26">
        <f>IF('Pages 10-11'!G15=0,0,D19/'Pages 10-11'!G15%)</f>
        <v>64.601542416452432</v>
      </c>
      <c r="E49" s="26">
        <f>IF('Pages 10-11'!I15=0,0,E19/'Pages 10-11'!I15%)</f>
        <v>41.052249359782891</v>
      </c>
      <c r="F49" s="26">
        <f>IF('Pages 10-11'!K15=0,0,F19/'Pages 10-11'!K15%)</f>
        <v>31.751921547839917</v>
      </c>
      <c r="G49" s="26">
        <v>23.758920868951467</v>
      </c>
      <c r="H49" s="26">
        <v>15.912475655859781</v>
      </c>
      <c r="I49" s="26">
        <v>9.8890553608796292</v>
      </c>
      <c r="J49" s="26">
        <v>7.1604041708132691</v>
      </c>
      <c r="K49" s="26">
        <v>2.6970143394442285</v>
      </c>
    </row>
    <row r="50" spans="1:11" ht="18.899999999999999" customHeight="1">
      <c r="A50" s="24" t="str">
        <f>'Page 9'!$A$22</f>
        <v>Stans</v>
      </c>
      <c r="B50" s="26">
        <f>IF('Pages 10-11'!C16=0,0,B20/'Pages 10-11'!C16%)</f>
        <v>48.159668221876622</v>
      </c>
      <c r="C50" s="26">
        <f>IF('Pages 10-11'!E16=0,0,C20/'Pages 10-11'!E16%)</f>
        <v>86.157253599114057</v>
      </c>
      <c r="D50" s="26">
        <f>IF('Pages 10-11'!G16=0,0,D20/'Pages 10-11'!G16%)</f>
        <v>84.525499617778749</v>
      </c>
      <c r="E50" s="26">
        <f>IF('Pages 10-11'!I16=0,0,E20/'Pages 10-11'!I16%)</f>
        <v>65.266381139174641</v>
      </c>
      <c r="F50" s="26">
        <f>IF('Pages 10-11'!K16=0,0,F20/'Pages 10-11'!K16%)</f>
        <v>51.109530770547714</v>
      </c>
      <c r="G50" s="26">
        <v>37.853691408792599</v>
      </c>
      <c r="H50" s="26">
        <v>25.891581453985157</v>
      </c>
      <c r="I50" s="26">
        <v>17.410500262004842</v>
      </c>
      <c r="J50" s="26">
        <v>12.632294760095679</v>
      </c>
      <c r="K50" s="26">
        <v>0.39180706166015489</v>
      </c>
    </row>
    <row r="51" spans="1:11" ht="18.899999999999999" customHeight="1">
      <c r="A51" s="24" t="str">
        <f>'Page 9'!$A$23</f>
        <v>Glarus</v>
      </c>
      <c r="B51" s="26">
        <f>IF('Pages 10-11'!C17=0,0,B21/'Pages 10-11'!C17%)</f>
        <v>100</v>
      </c>
      <c r="C51" s="26">
        <f>IF('Pages 10-11'!E17=0,0,C21/'Pages 10-11'!E17%)</f>
        <v>100</v>
      </c>
      <c r="D51" s="26">
        <f>IF('Pages 10-11'!G17=0,0,D21/'Pages 10-11'!G17%)</f>
        <v>47.321616977662558</v>
      </c>
      <c r="E51" s="26">
        <f>IF('Pages 10-11'!I17=0,0,E21/'Pages 10-11'!I17%)</f>
        <v>33.898244034218827</v>
      </c>
      <c r="F51" s="26">
        <f>IF('Pages 10-11'!K17=0,0,F21/'Pages 10-11'!K17%)</f>
        <v>26.768036078185499</v>
      </c>
      <c r="G51" s="26">
        <v>27.62171306835981</v>
      </c>
      <c r="H51" s="26">
        <v>22.605965463108337</v>
      </c>
      <c r="I51" s="26">
        <v>14.915232912905353</v>
      </c>
      <c r="J51" s="26">
        <v>13.076437144662043</v>
      </c>
      <c r="K51" s="26">
        <v>9.7530434377108186</v>
      </c>
    </row>
    <row r="52" spans="1:11" ht="18.899999999999999" customHeight="1">
      <c r="A52" s="24" t="str">
        <f>'Page 9'!$A$24</f>
        <v>Zug</v>
      </c>
      <c r="B52" s="26">
        <f>IF('Pages 10-11'!C18=0,0,B22/'Pages 10-11'!C18%)</f>
        <v>100</v>
      </c>
      <c r="C52" s="26">
        <f>IF('Pages 10-11'!E18=0,0,C22/'Pages 10-11'!E18%)</f>
        <v>100</v>
      </c>
      <c r="D52" s="26">
        <f>IF('Pages 10-11'!G18=0,0,D22/'Pages 10-11'!G18%)</f>
        <v>86.174590666316433</v>
      </c>
      <c r="E52" s="26">
        <f>IF('Pages 10-11'!I18=0,0,E22/'Pages 10-11'!I18%)</f>
        <v>63.005780346820799</v>
      </c>
      <c r="F52" s="26">
        <f>IF('Pages 10-11'!K18=0,0,F22/'Pages 10-11'!K18%)</f>
        <v>49.112444825505705</v>
      </c>
      <c r="G52" s="26">
        <v>42.471960443119762</v>
      </c>
      <c r="H52" s="26">
        <v>47.533737633884684</v>
      </c>
      <c r="I52" s="26">
        <v>52.368004047107142</v>
      </c>
      <c r="J52" s="26">
        <v>39.581129789178583</v>
      </c>
      <c r="K52" s="26">
        <v>2.4023159912664238</v>
      </c>
    </row>
    <row r="53" spans="1:11" ht="18.899999999999999" customHeight="1">
      <c r="A53" s="24" t="str">
        <f>'Page 9'!$A$25</f>
        <v>Fribourg</v>
      </c>
      <c r="B53" s="26">
        <f>IF('Pages 10-11'!C19=0,0,B23/'Pages 10-11'!C19%)</f>
        <v>76.213130352045667</v>
      </c>
      <c r="C53" s="26">
        <f>IF('Pages 10-11'!E19=0,0,C23/'Pages 10-11'!E19%)</f>
        <v>75.25897790055248</v>
      </c>
      <c r="D53" s="26">
        <f>IF('Pages 10-11'!G19=0,0,D23/'Pages 10-11'!G19%)</f>
        <v>76.069991165210567</v>
      </c>
      <c r="E53" s="26">
        <f>IF('Pages 10-11'!I19=0,0,E23/'Pages 10-11'!I19%)</f>
        <v>56.608986035215551</v>
      </c>
      <c r="F53" s="26">
        <f>IF('Pages 10-11'!K19=0,0,F23/'Pages 10-11'!K19%)</f>
        <v>49.332897785853554</v>
      </c>
      <c r="G53" s="26">
        <v>42.789161946439719</v>
      </c>
      <c r="H53" s="26">
        <v>35.396869080960315</v>
      </c>
      <c r="I53" s="26">
        <v>27.043797841364434</v>
      </c>
      <c r="J53" s="26">
        <v>23.431154775767411</v>
      </c>
      <c r="K53" s="26">
        <v>1.2136185375869717</v>
      </c>
    </row>
    <row r="54" spans="1:11" ht="18.899999999999999" customHeight="1">
      <c r="A54" s="24" t="str">
        <f>'Page 9'!$A$26</f>
        <v>Solothurn</v>
      </c>
      <c r="B54" s="26">
        <f>IF('Pages 10-11'!C20=0,0,B24/'Pages 10-11'!C20%)</f>
        <v>69.681657402728661</v>
      </c>
      <c r="C54" s="26">
        <f>IF('Pages 10-11'!E20=0,0,C24/'Pages 10-11'!E20%)</f>
        <v>92.468934354211115</v>
      </c>
      <c r="D54" s="26">
        <f>IF('Pages 10-11'!G20=0,0,D24/'Pages 10-11'!G20%)</f>
        <v>67.632892740108645</v>
      </c>
      <c r="E54" s="26">
        <f>IF('Pages 10-11'!I20=0,0,E24/'Pages 10-11'!I20%)</f>
        <v>45.567966729759277</v>
      </c>
      <c r="F54" s="26">
        <f>IF('Pages 10-11'!K20=0,0,F24/'Pages 10-11'!K20%)</f>
        <v>38.465966453532651</v>
      </c>
      <c r="G54" s="26">
        <v>36.644262533502314</v>
      </c>
      <c r="H54" s="26">
        <v>27.460960417420829</v>
      </c>
      <c r="I54" s="26">
        <v>20.939332153015613</v>
      </c>
      <c r="J54" s="26">
        <v>17.420091438654886</v>
      </c>
      <c r="K54" s="26">
        <v>3.8435189330483377</v>
      </c>
    </row>
    <row r="55" spans="1:11" ht="18.899999999999999" customHeight="1">
      <c r="A55" s="24" t="str">
        <f>'Page 9'!$A$27</f>
        <v>Basel</v>
      </c>
      <c r="B55" s="26">
        <f>IF('Pages 10-11'!C21=0,0,B25/'Pages 10-11'!C21%)</f>
        <v>0</v>
      </c>
      <c r="C55" s="26">
        <f>IF('Pages 10-11'!E21=0,0,C25/'Pages 10-11'!E21%)</f>
        <v>0</v>
      </c>
      <c r="D55" s="26">
        <f>IF('Pages 10-11'!G21=0,0,D25/'Pages 10-11'!G21%)</f>
        <v>100</v>
      </c>
      <c r="E55" s="26">
        <f>IF('Pages 10-11'!I21=0,0,E25/'Pages 10-11'!I21%)</f>
        <v>100</v>
      </c>
      <c r="F55" s="26">
        <f>IF('Pages 10-11'!K21=0,0,F25/'Pages 10-11'!K21%)</f>
        <v>94.070437260408767</v>
      </c>
      <c r="G55" s="26">
        <v>49.868657466317885</v>
      </c>
      <c r="H55" s="26">
        <v>29.366324916063132</v>
      </c>
      <c r="I55" s="26">
        <v>17.414039704788607</v>
      </c>
      <c r="J55" s="26">
        <v>12.353117838522293</v>
      </c>
      <c r="K55" s="26">
        <v>12.172928209333193</v>
      </c>
    </row>
    <row r="56" spans="1:11" ht="18.899999999999999" customHeight="1">
      <c r="A56" s="24" t="str">
        <f>'Page 9'!$A$28</f>
        <v>Liestal</v>
      </c>
      <c r="B56" s="26">
        <f>IF('Pages 10-11'!C22=0,0,B26/'Pages 10-11'!C22%)</f>
        <v>0</v>
      </c>
      <c r="C56" s="26">
        <f>IF('Pages 10-11'!E22=0,0,C26/'Pages 10-11'!E22%)</f>
        <v>0</v>
      </c>
      <c r="D56" s="26">
        <f>IF('Pages 10-11'!G22=0,0,D26/'Pages 10-11'!G22%)</f>
        <v>73.75245579567779</v>
      </c>
      <c r="E56" s="26">
        <f>IF('Pages 10-11'!I22=0,0,E26/'Pages 10-11'!I22%)</f>
        <v>83.915069120904306</v>
      </c>
      <c r="F56" s="26">
        <f>IF('Pages 10-11'!K22=0,0,F26/'Pages 10-11'!K22%)</f>
        <v>72.610312707169896</v>
      </c>
      <c r="G56" s="26">
        <v>56.780228277302676</v>
      </c>
      <c r="H56" s="26">
        <v>42.508844179748195</v>
      </c>
      <c r="I56" s="26">
        <v>30.802567597953786</v>
      </c>
      <c r="J56" s="26">
        <v>24.302013189490122</v>
      </c>
      <c r="K56" s="26">
        <v>10.918847118681692</v>
      </c>
    </row>
    <row r="57" spans="1:11" ht="18.899999999999999" customHeight="1">
      <c r="A57" s="24" t="str">
        <f>'Page 9'!$A$29</f>
        <v>Schaffhausen</v>
      </c>
      <c r="B57" s="26">
        <f>IF('Pages 10-11'!C23=0,0,B27/'Pages 10-11'!C23%)</f>
        <v>67.34693877551021</v>
      </c>
      <c r="C57" s="26">
        <f>IF('Pages 10-11'!E23=0,0,C27/'Pages 10-11'!E23%)</f>
        <v>89.487516425755587</v>
      </c>
      <c r="D57" s="26">
        <f>IF('Pages 10-11'!G23=0,0,D27/'Pages 10-11'!G23%)</f>
        <v>71.673162985419367</v>
      </c>
      <c r="E57" s="26">
        <f>IF('Pages 10-11'!I23=0,0,E27/'Pages 10-11'!I23%)</f>
        <v>49.655115511551145</v>
      </c>
      <c r="F57" s="26">
        <f>IF('Pages 10-11'!K23=0,0,F27/'Pages 10-11'!K23%)</f>
        <v>40.845321735251481</v>
      </c>
      <c r="G57" s="26">
        <v>31.950916433675069</v>
      </c>
      <c r="H57" s="26">
        <v>29.689722383184968</v>
      </c>
      <c r="I57" s="26">
        <v>25.453029069825863</v>
      </c>
      <c r="J57" s="26">
        <v>19.576366575936795</v>
      </c>
      <c r="K57" s="26">
        <v>0.34038850748147226</v>
      </c>
    </row>
    <row r="58" spans="1:11" ht="18.899999999999999" customHeight="1">
      <c r="A58" s="24" t="str">
        <f>'Page 9'!$A$30</f>
        <v>Herisau</v>
      </c>
      <c r="B58" s="26">
        <f>IF('Pages 10-11'!C24=0,0,B28/'Pages 10-11'!C24%)</f>
        <v>100</v>
      </c>
      <c r="C58" s="26">
        <f>IF('Pages 10-11'!E24=0,0,C28/'Pages 10-11'!E24%)</f>
        <v>100</v>
      </c>
      <c r="D58" s="26">
        <f>IF('Pages 10-11'!G24=0,0,D28/'Pages 10-11'!G24%)</f>
        <v>67.226716985033732</v>
      </c>
      <c r="E58" s="26">
        <f>IF('Pages 10-11'!I24=0,0,E28/'Pages 10-11'!I24%)</f>
        <v>43.806324236537904</v>
      </c>
      <c r="F58" s="26">
        <f>IF('Pages 10-11'!K24=0,0,F28/'Pages 10-11'!K24%)</f>
        <v>38.793112836653137</v>
      </c>
      <c r="G58" s="26">
        <v>34.670975286210947</v>
      </c>
      <c r="H58" s="26">
        <v>24.469663088849138</v>
      </c>
      <c r="I58" s="26">
        <v>15.582241047728859</v>
      </c>
      <c r="J58" s="26">
        <v>11.873060487166407</v>
      </c>
      <c r="K58" s="26">
        <v>0.45300113250284751</v>
      </c>
    </row>
    <row r="59" spans="1:11" ht="18.899999999999999" customHeight="1">
      <c r="A59" s="24" t="str">
        <f>'Page 9'!$A$31</f>
        <v>Appenzell</v>
      </c>
      <c r="B59" s="26">
        <f>IF('Pages 10-11'!C25=0,0,B29/'Pages 10-11'!C25%)</f>
        <v>66.533665835411483</v>
      </c>
      <c r="C59" s="26">
        <f>IF('Pages 10-11'!E25=0,0,C29/'Pages 10-11'!E25%)</f>
        <v>59.834045349983569</v>
      </c>
      <c r="D59" s="26">
        <f>IF('Pages 10-11'!G25=0,0,D29/'Pages 10-11'!G25%)</f>
        <v>56.57639914656162</v>
      </c>
      <c r="E59" s="26">
        <f>IF('Pages 10-11'!I25=0,0,E29/'Pages 10-11'!I25%)</f>
        <v>47.567383963715557</v>
      </c>
      <c r="F59" s="26">
        <f>IF('Pages 10-11'!K25=0,0,F29/'Pages 10-11'!K25%)</f>
        <v>40.409419988349839</v>
      </c>
      <c r="G59" s="26">
        <v>38.250063905403501</v>
      </c>
      <c r="H59" s="26">
        <v>28.502534126741423</v>
      </c>
      <c r="I59" s="26">
        <v>19.12680456011794</v>
      </c>
      <c r="J59" s="26">
        <v>13.445592947718866</v>
      </c>
      <c r="K59" s="26">
        <v>0.64252187444199016</v>
      </c>
    </row>
    <row r="60" spans="1:11" ht="18.899999999999999" customHeight="1">
      <c r="A60" s="24" t="str">
        <f>'Page 9'!$A$32</f>
        <v>St. Gall</v>
      </c>
      <c r="B60" s="26">
        <f>IF('Pages 10-11'!C26=0,0,B30/'Pages 10-11'!C26%)</f>
        <v>0</v>
      </c>
      <c r="C60" s="26">
        <f>IF('Pages 10-11'!E26=0,0,C30/'Pages 10-11'!E26%)</f>
        <v>100</v>
      </c>
      <c r="D60" s="26">
        <f>IF('Pages 10-11'!G26=0,0,D30/'Pages 10-11'!G26%)</f>
        <v>91.772947727680958</v>
      </c>
      <c r="E60" s="26">
        <f>IF('Pages 10-11'!I26=0,0,E30/'Pages 10-11'!I26%)</f>
        <v>66.496322475881172</v>
      </c>
      <c r="F60" s="26">
        <f>IF('Pages 10-11'!K26=0,0,F30/'Pages 10-11'!K26%)</f>
        <v>58.314606741573044</v>
      </c>
      <c r="G60" s="26">
        <v>43.531290678976568</v>
      </c>
      <c r="H60" s="26">
        <v>33.567880666288154</v>
      </c>
      <c r="I60" s="26">
        <v>24.043334728228015</v>
      </c>
      <c r="J60" s="26">
        <v>17.447951880843981</v>
      </c>
      <c r="K60" s="26">
        <v>2.0184078647531996</v>
      </c>
    </row>
    <row r="61" spans="1:11" ht="18.899999999999999" customHeight="1">
      <c r="A61" s="24" t="str">
        <f>'Page 9'!$A$33</f>
        <v>Chur</v>
      </c>
      <c r="B61" s="26">
        <f>IF('Pages 10-11'!C27=0,0,B31/'Pages 10-11'!C27%)</f>
        <v>0</v>
      </c>
      <c r="C61" s="26">
        <f>IF('Pages 10-11'!E27=0,0,C31/'Pages 10-11'!E27%)</f>
        <v>100</v>
      </c>
      <c r="D61" s="26">
        <f>IF('Pages 10-11'!G27=0,0,D31/'Pages 10-11'!G27%)</f>
        <v>100</v>
      </c>
      <c r="E61" s="26">
        <f>IF('Pages 10-11'!I27=0,0,E31/'Pages 10-11'!I27%)</f>
        <v>89.254145936981757</v>
      </c>
      <c r="F61" s="26">
        <f>IF('Pages 10-11'!K27=0,0,F31/'Pages 10-11'!K27%)</f>
        <v>64.602686652975279</v>
      </c>
      <c r="G61" s="26">
        <v>45.994478158657252</v>
      </c>
      <c r="H61" s="26">
        <v>35.463023907180009</v>
      </c>
      <c r="I61" s="26">
        <v>24.549641694131491</v>
      </c>
      <c r="J61" s="26">
        <v>18.646094603286976</v>
      </c>
      <c r="K61" s="26">
        <v>7.5671111678439331</v>
      </c>
    </row>
    <row r="62" spans="1:11" ht="18.899999999999999" customHeight="1">
      <c r="A62" s="24" t="str">
        <f>'Page 9'!$A$34</f>
        <v>Aarau</v>
      </c>
      <c r="B62" s="26">
        <f>IF('Pages 10-11'!C28=0,0,B32/'Pages 10-11'!C28%)</f>
        <v>0</v>
      </c>
      <c r="C62" s="26">
        <f>IF('Pages 10-11'!E28=0,0,C32/'Pages 10-11'!E28%)</f>
        <v>0</v>
      </c>
      <c r="D62" s="26">
        <f>IF('Pages 10-11'!G28=0,0,D32/'Pages 10-11'!G28%)</f>
        <v>70.587591640223224</v>
      </c>
      <c r="E62" s="26">
        <f>IF('Pages 10-11'!I28=0,0,E32/'Pages 10-11'!I28%)</f>
        <v>63.752576415383942</v>
      </c>
      <c r="F62" s="26">
        <f>IF('Pages 10-11'!K28=0,0,F32/'Pages 10-11'!K28%)</f>
        <v>54.906255704190464</v>
      </c>
      <c r="G62" s="26">
        <v>45.331512031102221</v>
      </c>
      <c r="H62" s="26">
        <v>36.629747151210367</v>
      </c>
      <c r="I62" s="26">
        <v>26.872764551771262</v>
      </c>
      <c r="J62" s="26">
        <v>20.731353300142022</v>
      </c>
      <c r="K62" s="26">
        <v>10.456477843124018</v>
      </c>
    </row>
    <row r="63" spans="1:11" ht="18.899999999999999" customHeight="1">
      <c r="A63" s="24" t="str">
        <f>'Page 9'!$A$35</f>
        <v>Frauenfeld</v>
      </c>
      <c r="B63" s="26">
        <f>IF('Pages 10-11'!C29=0,0,B33/'Pages 10-11'!C29%)</f>
        <v>0</v>
      </c>
      <c r="C63" s="26">
        <f>IF('Pages 10-11'!E29=0,0,C33/'Pages 10-11'!E29%)</f>
        <v>100</v>
      </c>
      <c r="D63" s="26">
        <f>IF('Pages 10-11'!G29=0,0,D33/'Pages 10-11'!G29%)</f>
        <v>100</v>
      </c>
      <c r="E63" s="26">
        <f>IF('Pages 10-11'!I29=0,0,E33/'Pages 10-11'!I29%)</f>
        <v>81.310792033348775</v>
      </c>
      <c r="F63" s="26">
        <f>IF('Pages 10-11'!K29=0,0,F33/'Pages 10-11'!K29%)</f>
        <v>65.411072198583184</v>
      </c>
      <c r="G63" s="26">
        <v>44.554724677090405</v>
      </c>
      <c r="H63" s="26">
        <v>32.032235376400287</v>
      </c>
      <c r="I63" s="26">
        <v>22.001666444167221</v>
      </c>
      <c r="J63" s="26">
        <v>17.790445765443494</v>
      </c>
      <c r="K63" s="26">
        <v>8.1465290866409905</v>
      </c>
    </row>
    <row r="64" spans="1:11" ht="18.899999999999999" customHeight="1">
      <c r="A64" s="24" t="str">
        <f>'Page 9'!$A$36</f>
        <v>Bellinzona</v>
      </c>
      <c r="B64" s="374">
        <f>IF('Pages 10-11'!C30=0,0,B34/'Pages 10-11'!C30%)</f>
        <v>-100</v>
      </c>
      <c r="C64" s="26">
        <f>IF('Pages 10-11'!E30=0,0,C34/'Pages 10-11'!E30%)</f>
        <v>86.527450319973056</v>
      </c>
      <c r="D64" s="26">
        <f>IF('Pages 10-11'!G30=0,0,D34/'Pages 10-11'!G30%)</f>
        <v>70.980102488343107</v>
      </c>
      <c r="E64" s="26">
        <f>IF('Pages 10-11'!I30=0,0,E34/'Pages 10-11'!I30%)</f>
        <v>52.539067578460177</v>
      </c>
      <c r="F64" s="26">
        <f>IF('Pages 10-11'!K30=0,0,F34/'Pages 10-11'!K30%)</f>
        <v>62.203835491154365</v>
      </c>
      <c r="G64" s="26">
        <v>57.588051280618942</v>
      </c>
      <c r="H64" s="26">
        <v>39.466803676428611</v>
      </c>
      <c r="I64" s="26">
        <v>23.04732023326466</v>
      </c>
      <c r="J64" s="26">
        <v>16.934896897692738</v>
      </c>
      <c r="K64" s="26">
        <v>4.1998446344160918</v>
      </c>
    </row>
    <row r="65" spans="1:11" ht="18.899999999999999" customHeight="1">
      <c r="A65" s="24" t="str">
        <f>'Page 9'!$A$37</f>
        <v>Lausanne</v>
      </c>
      <c r="B65" s="26">
        <f>IF('Pages 10-11'!C31=0,0,B35/'Pages 10-11'!C31%)</f>
        <v>0</v>
      </c>
      <c r="C65" s="26">
        <f>IF('Pages 10-11'!E31=0,0,C35/'Pages 10-11'!E31%)</f>
        <v>0</v>
      </c>
      <c r="D65" s="26">
        <f>IF('Pages 10-11'!G31=0,0,D35/'Pages 10-11'!G31%)</f>
        <v>100</v>
      </c>
      <c r="E65" s="26">
        <f>IF('Pages 10-11'!I31=0,0,E35/'Pages 10-11'!I31%)</f>
        <v>89.10535696603624</v>
      </c>
      <c r="F65" s="26">
        <f>IF('Pages 10-11'!K31=0,0,F35/'Pages 10-11'!K31%)</f>
        <v>63.652401728272473</v>
      </c>
      <c r="G65" s="26">
        <v>31.192349917404549</v>
      </c>
      <c r="H65" s="26">
        <v>23.163678156623476</v>
      </c>
      <c r="I65" s="26">
        <v>22.66561005272434</v>
      </c>
      <c r="J65" s="26">
        <v>19.748527423600404</v>
      </c>
      <c r="K65" s="26">
        <v>10.470339949806066</v>
      </c>
    </row>
    <row r="66" spans="1:11" ht="18.899999999999999" customHeight="1">
      <c r="A66" s="24" t="str">
        <f>'Page 9'!$A$38</f>
        <v>Sion</v>
      </c>
      <c r="B66" s="26">
        <f>IF('Pages 10-11'!C32=0,0,B36/'Pages 10-11'!C32%)</f>
        <v>0</v>
      </c>
      <c r="C66" s="26">
        <f>IF('Pages 10-11'!E32=0,0,C36/'Pages 10-11'!E32%)</f>
        <v>0</v>
      </c>
      <c r="D66" s="26">
        <f>IF('Pages 10-11'!G32=0,0,D36/'Pages 10-11'!G32%)</f>
        <v>52.248325714893163</v>
      </c>
      <c r="E66" s="26">
        <f>IF('Pages 10-11'!I32=0,0,E36/'Pages 10-11'!I32%)</f>
        <v>49.44171690178775</v>
      </c>
      <c r="F66" s="26">
        <f>IF('Pages 10-11'!K32=0,0,F36/'Pages 10-11'!K32%)</f>
        <v>44.123943804709967</v>
      </c>
      <c r="G66" s="26">
        <v>40.553118469109094</v>
      </c>
      <c r="H66" s="26">
        <v>38.577830806390587</v>
      </c>
      <c r="I66" s="26">
        <v>35.943766102834104</v>
      </c>
      <c r="J66" s="26">
        <v>25.624524477685672</v>
      </c>
      <c r="K66" s="26">
        <v>9.2271083798309963</v>
      </c>
    </row>
    <row r="67" spans="1:11" ht="18.899999999999999" customHeight="1">
      <c r="A67" s="24" t="str">
        <f>'Page 9'!$A$39</f>
        <v>Neuchâtel</v>
      </c>
      <c r="B67" s="26">
        <f>IF('Pages 10-11'!C33=0,0,B37/'Pages 10-11'!C33%)</f>
        <v>100</v>
      </c>
      <c r="C67" s="26">
        <f>IF('Pages 10-11'!E33=0,0,C37/'Pages 10-11'!E33%)</f>
        <v>75.62705592105263</v>
      </c>
      <c r="D67" s="26">
        <f>IF('Pages 10-11'!G33=0,0,D37/'Pages 10-11'!G33%)</f>
        <v>71.130642812565014</v>
      </c>
      <c r="E67" s="26">
        <f>IF('Pages 10-11'!I33=0,0,E37/'Pages 10-11'!I33%)</f>
        <v>62.207216153591517</v>
      </c>
      <c r="F67" s="26">
        <f>IF('Pages 10-11'!K33=0,0,F37/'Pages 10-11'!K33%)</f>
        <v>49.691944146079479</v>
      </c>
      <c r="G67" s="26">
        <v>39.821477365880313</v>
      </c>
      <c r="H67" s="26">
        <v>25.687126561651283</v>
      </c>
      <c r="I67" s="26">
        <v>21.084756986046756</v>
      </c>
      <c r="J67" s="26">
        <v>17.993517583777852</v>
      </c>
      <c r="K67" s="26">
        <v>1.5269864550622667</v>
      </c>
    </row>
    <row r="68" spans="1:11" ht="18.899999999999999" customHeight="1">
      <c r="A68" s="24" t="str">
        <f>'Page 9'!$A$40</f>
        <v>Geneva</v>
      </c>
      <c r="B68" s="26">
        <f>IF('Pages 10-11'!C34=0,0,B38/'Pages 10-11'!C34%)</f>
        <v>0</v>
      </c>
      <c r="C68" s="26">
        <f>IF('Pages 10-11'!E34=0,0,C38/'Pages 10-11'!E34%)</f>
        <v>0</v>
      </c>
      <c r="D68" s="26">
        <f>IF('Pages 10-11'!G34=0,0,D38/'Pages 10-11'!G34%)</f>
        <v>94.14588455684347</v>
      </c>
      <c r="E68" s="26">
        <f>IF('Pages 10-11'!I34=0,0,E38/'Pages 10-11'!I34%)</f>
        <v>98.719557479064775</v>
      </c>
      <c r="F68" s="26">
        <f>IF('Pages 10-11'!K34=0,0,F38/'Pages 10-11'!K34%)</f>
        <v>99.334221038615183</v>
      </c>
      <c r="G68" s="26">
        <v>74.679815176605572</v>
      </c>
      <c r="H68" s="26">
        <v>51.19872259932486</v>
      </c>
      <c r="I68" s="26">
        <v>31.169898369040514</v>
      </c>
      <c r="J68" s="26">
        <v>23.277553535625959</v>
      </c>
      <c r="K68" s="26">
        <v>13.59374993654005</v>
      </c>
    </row>
    <row r="69" spans="1:11" ht="18.899999999999999" customHeight="1">
      <c r="A69" s="24" t="str">
        <f>'Page 9'!$A$41</f>
        <v>Delémont</v>
      </c>
      <c r="B69" s="26">
        <f>IF('Pages 10-11'!C35=0,0,B39/'Pages 10-11'!C35%)</f>
        <v>100</v>
      </c>
      <c r="C69" s="26">
        <f>IF('Pages 10-11'!E35=0,0,C39/'Pages 10-11'!E35%)</f>
        <v>99.999999999999986</v>
      </c>
      <c r="D69" s="26">
        <f>IF('Pages 10-11'!G35=0,0,D39/'Pages 10-11'!G35%)</f>
        <v>94.520431085961263</v>
      </c>
      <c r="E69" s="26">
        <f>IF('Pages 10-11'!I35=0,0,E39/'Pages 10-11'!I35%)</f>
        <v>73.818236128743195</v>
      </c>
      <c r="F69" s="26">
        <f>IF('Pages 10-11'!K35=0,0,F39/'Pages 10-11'!K35%)</f>
        <v>57.503440179370472</v>
      </c>
      <c r="G69" s="26">
        <v>41.996611926659448</v>
      </c>
      <c r="H69" s="26">
        <v>31.064585382754558</v>
      </c>
      <c r="I69" s="26">
        <v>24.201211668533968</v>
      </c>
      <c r="J69" s="26">
        <v>21.09640145499014</v>
      </c>
      <c r="K69" s="26">
        <v>8.8590165379079355</v>
      </c>
    </row>
    <row r="70" spans="1:11" ht="18.899999999999999" customHeight="1">
      <c r="A70" s="24"/>
      <c r="B70" s="26"/>
      <c r="C70" s="26"/>
      <c r="D70" s="26"/>
      <c r="E70" s="26"/>
      <c r="F70" s="26"/>
      <c r="G70" s="26"/>
      <c r="H70" s="26"/>
      <c r="I70" s="26"/>
      <c r="J70" s="26"/>
      <c r="K70" s="26"/>
    </row>
    <row r="71" spans="1:11" ht="18.899999999999999" customHeight="1">
      <c r="A71" s="24" t="str">
        <f>'Page 9'!$A$43</f>
        <v>Direct federal tax</v>
      </c>
      <c r="B71" s="26">
        <f>IF('Pages 10-11'!C37=0,0,B41/'Pages 10-11'!C37%)</f>
        <v>0</v>
      </c>
      <c r="C71" s="26">
        <f>IF('Pages 10-11'!E37=0,0,C41/'Pages 10-11'!E37%)</f>
        <v>0</v>
      </c>
      <c r="D71" s="26">
        <f>IF('Pages 10-11'!G37=0,0,D41/'Pages 10-11'!G37%)</f>
        <v>100</v>
      </c>
      <c r="E71" s="26">
        <f>IF('Pages 10-11'!I37=0,0,E41/'Pages 10-11'!I37%)</f>
        <v>100</v>
      </c>
      <c r="F71" s="26">
        <f>IF('Pages 10-11'!K37=0,0,F41/'Pages 10-11'!K37%)</f>
        <v>62.114746325272641</v>
      </c>
      <c r="G71" s="26">
        <v>57.353809805079742</v>
      </c>
      <c r="H71" s="26">
        <v>41.913797777175382</v>
      </c>
      <c r="I71" s="26">
        <v>34.643975336624344</v>
      </c>
      <c r="J71" s="26">
        <v>15.995463987877221</v>
      </c>
      <c r="K71" s="26">
        <v>4.508693760065035</v>
      </c>
    </row>
    <row r="72" spans="1:11" ht="18.899999999999999" customHeight="1">
      <c r="A72" s="46"/>
      <c r="B72" s="48"/>
      <c r="C72" s="48"/>
      <c r="D72" s="48"/>
      <c r="E72" s="48"/>
      <c r="F72" s="48"/>
      <c r="G72" s="48"/>
      <c r="H72" s="48"/>
      <c r="I72" s="48"/>
      <c r="J72" s="48"/>
      <c r="K72" s="48"/>
    </row>
    <row r="73" spans="1:11" ht="18.899999999999999" customHeight="1">
      <c r="A73" s="39"/>
      <c r="B73" s="49"/>
      <c r="C73" s="49"/>
      <c r="D73" s="49"/>
      <c r="E73" s="49"/>
      <c r="F73" s="49"/>
      <c r="G73" s="49"/>
      <c r="H73" s="49"/>
      <c r="I73" s="49"/>
      <c r="J73" s="49"/>
      <c r="K73" s="49"/>
    </row>
    <row r="74" spans="1:11" ht="18.899999999999999" customHeight="1">
      <c r="A74" s="39"/>
      <c r="B74" s="49"/>
      <c r="C74" s="49"/>
      <c r="D74" s="49"/>
      <c r="E74" s="49"/>
      <c r="F74" s="49"/>
      <c r="G74" s="49"/>
      <c r="H74" s="49"/>
      <c r="I74" s="49"/>
      <c r="J74" s="49"/>
      <c r="K74" s="49"/>
    </row>
    <row r="75" spans="1:11" ht="18.899999999999999" customHeight="1">
      <c r="B75" s="50"/>
      <c r="C75" s="50"/>
      <c r="D75" s="50"/>
      <c r="E75" s="50"/>
      <c r="F75" s="50"/>
      <c r="G75" s="50"/>
      <c r="H75" s="50"/>
      <c r="I75" s="50"/>
      <c r="J75" s="50"/>
      <c r="K75" s="50"/>
    </row>
    <row r="76" spans="1:11" ht="18.899999999999999" customHeight="1">
      <c r="B76" s="50"/>
      <c r="C76" s="50"/>
      <c r="D76" s="50"/>
      <c r="E76" s="50"/>
      <c r="F76" s="50"/>
      <c r="G76" s="50"/>
      <c r="H76" s="50"/>
      <c r="I76" s="50"/>
      <c r="J76" s="50"/>
      <c r="K76" s="50"/>
    </row>
    <row r="77" spans="1:11" ht="18.899999999999999" customHeight="1">
      <c r="B77" s="50"/>
      <c r="C77" s="50"/>
      <c r="D77" s="50"/>
      <c r="E77" s="50"/>
      <c r="F77" s="50"/>
      <c r="G77" s="50"/>
      <c r="H77" s="50"/>
      <c r="I77" s="50"/>
      <c r="J77" s="50"/>
      <c r="K77" s="50"/>
    </row>
    <row r="78" spans="1:11">
      <c r="B78" s="50"/>
      <c r="C78" s="50"/>
      <c r="D78" s="50"/>
      <c r="E78" s="50"/>
      <c r="F78" s="50"/>
      <c r="G78" s="50"/>
      <c r="H78" s="50"/>
      <c r="I78" s="50"/>
      <c r="J78" s="50"/>
      <c r="K78" s="50"/>
    </row>
    <row r="79" spans="1:11">
      <c r="B79" s="50"/>
      <c r="C79" s="50"/>
      <c r="D79" s="50"/>
      <c r="E79" s="50"/>
      <c r="F79" s="50"/>
      <c r="G79" s="50"/>
      <c r="H79" s="50"/>
      <c r="I79" s="50"/>
      <c r="J79" s="50"/>
      <c r="K79" s="50"/>
    </row>
    <row r="80" spans="1:11">
      <c r="B80" s="50"/>
      <c r="C80" s="50"/>
      <c r="D80" s="50"/>
      <c r="E80" s="50"/>
      <c r="F80" s="50"/>
      <c r="G80" s="50"/>
      <c r="H80" s="50"/>
      <c r="I80" s="50"/>
      <c r="J80" s="50"/>
      <c r="K80" s="50"/>
    </row>
    <row r="81" spans="2:11">
      <c r="B81" s="50"/>
      <c r="C81" s="50"/>
      <c r="D81" s="50"/>
      <c r="E81" s="50"/>
      <c r="F81" s="50"/>
      <c r="G81" s="50"/>
      <c r="H81" s="50"/>
      <c r="I81" s="50"/>
      <c r="J81" s="50"/>
      <c r="K81" s="50"/>
    </row>
    <row r="82" spans="2:11">
      <c r="B82" s="50"/>
      <c r="C82" s="50"/>
      <c r="D82" s="50"/>
      <c r="E82" s="50"/>
      <c r="F82" s="50"/>
      <c r="G82" s="50"/>
      <c r="H82" s="50"/>
      <c r="I82" s="50"/>
      <c r="J82" s="50"/>
      <c r="K82" s="50"/>
    </row>
    <row r="83" spans="2:11">
      <c r="B83" s="50"/>
      <c r="C83" s="50"/>
      <c r="D83" s="50"/>
      <c r="E83" s="50"/>
      <c r="F83" s="50"/>
      <c r="G83" s="50"/>
      <c r="H83" s="50"/>
      <c r="I83" s="50"/>
      <c r="J83" s="50"/>
      <c r="K83" s="50"/>
    </row>
    <row r="84" spans="2:11">
      <c r="B84" s="50"/>
      <c r="C84" s="50"/>
      <c r="D84" s="50"/>
      <c r="E84" s="50"/>
      <c r="F84" s="50"/>
      <c r="G84" s="50"/>
      <c r="H84" s="50"/>
      <c r="I84" s="50"/>
      <c r="J84" s="50"/>
      <c r="K84" s="50"/>
    </row>
    <row r="85" spans="2:11">
      <c r="B85" s="50"/>
      <c r="C85" s="50"/>
      <c r="D85" s="50"/>
      <c r="E85" s="50"/>
      <c r="F85" s="50"/>
      <c r="G85" s="50"/>
      <c r="H85" s="50"/>
      <c r="I85" s="50"/>
      <c r="J85" s="50"/>
      <c r="K85" s="50"/>
    </row>
    <row r="86" spans="2:11">
      <c r="B86" s="50"/>
      <c r="C86" s="50"/>
      <c r="D86" s="50"/>
      <c r="E86" s="50"/>
      <c r="F86" s="50"/>
      <c r="G86" s="50"/>
      <c r="H86" s="50"/>
      <c r="I86" s="50"/>
      <c r="J86" s="50"/>
      <c r="K86" s="50"/>
    </row>
    <row r="87" spans="2:11">
      <c r="B87" s="50"/>
      <c r="C87" s="50"/>
      <c r="D87" s="50"/>
      <c r="E87" s="50"/>
      <c r="F87" s="50"/>
      <c r="G87" s="50"/>
      <c r="H87" s="50"/>
      <c r="I87" s="50"/>
      <c r="J87" s="50"/>
      <c r="K87" s="50"/>
    </row>
    <row r="88" spans="2:11">
      <c r="B88" s="50"/>
      <c r="C88" s="50"/>
      <c r="D88" s="50"/>
      <c r="E88" s="50"/>
      <c r="F88" s="50"/>
      <c r="G88" s="50"/>
      <c r="H88" s="50"/>
      <c r="I88" s="50"/>
      <c r="J88" s="50"/>
      <c r="K88" s="50"/>
    </row>
    <row r="89" spans="2:11">
      <c r="B89" s="50"/>
      <c r="C89" s="50"/>
      <c r="D89" s="50"/>
      <c r="E89" s="50"/>
      <c r="F89" s="50"/>
      <c r="G89" s="50"/>
      <c r="H89" s="50"/>
      <c r="I89" s="50"/>
      <c r="J89" s="50"/>
      <c r="K89" s="50"/>
    </row>
    <row r="90" spans="2:11">
      <c r="B90" s="50"/>
      <c r="C90" s="50"/>
      <c r="D90" s="50"/>
      <c r="E90" s="50"/>
      <c r="F90" s="50"/>
      <c r="G90" s="50"/>
      <c r="H90" s="50"/>
      <c r="I90" s="50"/>
      <c r="J90" s="50"/>
      <c r="K90" s="50"/>
    </row>
    <row r="91" spans="2:11">
      <c r="B91" s="50"/>
      <c r="C91" s="50"/>
      <c r="D91" s="50"/>
      <c r="E91" s="50"/>
      <c r="F91" s="50"/>
      <c r="G91" s="50"/>
      <c r="H91" s="50"/>
      <c r="I91" s="50"/>
      <c r="J91" s="50"/>
      <c r="K91" s="50"/>
    </row>
    <row r="92" spans="2:11">
      <c r="B92" s="50"/>
      <c r="C92" s="50"/>
      <c r="D92" s="50"/>
      <c r="E92" s="50"/>
      <c r="F92" s="50"/>
      <c r="G92" s="50"/>
      <c r="H92" s="50"/>
      <c r="I92" s="50"/>
      <c r="J92" s="50"/>
      <c r="K92" s="50"/>
    </row>
    <row r="93" spans="2:11">
      <c r="B93" s="50"/>
      <c r="C93" s="50"/>
      <c r="D93" s="50"/>
      <c r="E93" s="50"/>
      <c r="F93" s="50"/>
      <c r="G93" s="50"/>
      <c r="H93" s="50"/>
      <c r="I93" s="50"/>
      <c r="J93" s="50"/>
      <c r="K93" s="50"/>
    </row>
    <row r="94" spans="2:11">
      <c r="B94" s="50"/>
      <c r="C94" s="50"/>
      <c r="D94" s="50"/>
      <c r="E94" s="50"/>
      <c r="F94" s="50"/>
      <c r="G94" s="50"/>
      <c r="H94" s="50"/>
      <c r="I94" s="50"/>
      <c r="J94" s="50"/>
      <c r="K94" s="50"/>
    </row>
    <row r="95" spans="2:11">
      <c r="B95" s="50"/>
      <c r="C95" s="50"/>
      <c r="D95" s="50"/>
      <c r="E95" s="50"/>
      <c r="F95" s="50"/>
      <c r="G95" s="50"/>
      <c r="H95" s="50"/>
      <c r="I95" s="50"/>
      <c r="J95" s="50"/>
      <c r="K95" s="50"/>
    </row>
    <row r="96" spans="2:11">
      <c r="B96" s="50"/>
      <c r="C96" s="50"/>
      <c r="D96" s="50"/>
      <c r="E96" s="50"/>
      <c r="F96" s="50"/>
      <c r="G96" s="50"/>
      <c r="H96" s="50"/>
      <c r="I96" s="50"/>
      <c r="J96" s="50"/>
      <c r="K96" s="50"/>
    </row>
    <row r="97" spans="2:11">
      <c r="B97" s="50"/>
      <c r="C97" s="50"/>
      <c r="D97" s="50"/>
      <c r="E97" s="50"/>
      <c r="F97" s="50"/>
      <c r="G97" s="50"/>
      <c r="H97" s="50"/>
      <c r="I97" s="50"/>
      <c r="J97" s="50"/>
      <c r="K97" s="50"/>
    </row>
    <row r="98" spans="2:11">
      <c r="B98" s="50"/>
      <c r="C98" s="50"/>
      <c r="D98" s="50"/>
      <c r="E98" s="50"/>
      <c r="F98" s="50"/>
      <c r="G98" s="50"/>
      <c r="H98" s="50"/>
      <c r="I98" s="50"/>
      <c r="J98" s="50"/>
      <c r="K98" s="50"/>
    </row>
    <row r="99" spans="2:11">
      <c r="B99" s="50"/>
      <c r="C99" s="50"/>
      <c r="D99" s="50"/>
      <c r="E99" s="50"/>
      <c r="F99" s="50"/>
      <c r="G99" s="50"/>
      <c r="H99" s="50"/>
      <c r="I99" s="50"/>
      <c r="J99" s="50"/>
      <c r="K99" s="50"/>
    </row>
    <row r="100" spans="2:11">
      <c r="B100" s="50"/>
      <c r="C100" s="50"/>
      <c r="D100" s="50"/>
      <c r="E100" s="50"/>
      <c r="F100" s="50"/>
      <c r="G100" s="50"/>
      <c r="H100" s="50"/>
      <c r="I100" s="50"/>
      <c r="J100" s="50"/>
      <c r="K100" s="50"/>
    </row>
    <row r="101" spans="2:11">
      <c r="B101" s="50"/>
      <c r="C101" s="50"/>
      <c r="D101" s="50"/>
      <c r="E101" s="50"/>
      <c r="F101" s="50"/>
      <c r="G101" s="50"/>
      <c r="H101" s="50"/>
      <c r="I101" s="50"/>
      <c r="J101" s="50"/>
      <c r="K101" s="50"/>
    </row>
    <row r="102" spans="2:11">
      <c r="B102" s="50"/>
      <c r="C102" s="50"/>
      <c r="D102" s="50"/>
      <c r="E102" s="50"/>
      <c r="F102" s="50"/>
      <c r="G102" s="50"/>
      <c r="H102" s="50"/>
      <c r="I102" s="50"/>
      <c r="J102" s="50"/>
      <c r="K102" s="50"/>
    </row>
    <row r="103" spans="2:11">
      <c r="B103" s="50"/>
      <c r="C103" s="50"/>
      <c r="D103" s="50"/>
      <c r="E103" s="50"/>
      <c r="F103" s="50"/>
      <c r="G103" s="50"/>
      <c r="H103" s="50"/>
      <c r="I103" s="50"/>
      <c r="J103" s="50"/>
      <c r="K103" s="50"/>
    </row>
    <row r="104" spans="2:11">
      <c r="B104" s="50"/>
      <c r="C104" s="50"/>
      <c r="D104" s="50"/>
      <c r="E104" s="50"/>
      <c r="F104" s="50"/>
      <c r="G104" s="50"/>
      <c r="H104" s="50"/>
      <c r="I104" s="50"/>
      <c r="J104" s="50"/>
      <c r="K104" s="50"/>
    </row>
    <row r="105" spans="2:11">
      <c r="B105" s="50"/>
      <c r="C105" s="50"/>
      <c r="D105" s="50"/>
      <c r="E105" s="50"/>
      <c r="F105" s="50"/>
      <c r="G105" s="50"/>
      <c r="H105" s="50"/>
      <c r="I105" s="50"/>
      <c r="J105" s="50"/>
      <c r="K105" s="50"/>
    </row>
    <row r="106" spans="2:11">
      <c r="B106" s="50"/>
      <c r="C106" s="50"/>
      <c r="D106" s="50"/>
      <c r="E106" s="50"/>
      <c r="F106" s="50"/>
      <c r="G106" s="50"/>
      <c r="H106" s="50"/>
      <c r="I106" s="50"/>
      <c r="J106" s="50"/>
      <c r="K106" s="50"/>
    </row>
    <row r="107" spans="2:11">
      <c r="B107" s="50"/>
      <c r="C107" s="50"/>
      <c r="D107" s="50"/>
      <c r="E107" s="50"/>
      <c r="F107" s="50"/>
      <c r="G107" s="50"/>
      <c r="H107" s="50"/>
      <c r="I107" s="50"/>
      <c r="J107" s="50"/>
      <c r="K107" s="50"/>
    </row>
    <row r="108" spans="2:11">
      <c r="B108" s="50"/>
      <c r="C108" s="50"/>
      <c r="D108" s="50"/>
      <c r="E108" s="50"/>
      <c r="F108" s="50"/>
      <c r="G108" s="50"/>
      <c r="H108" s="50"/>
      <c r="I108" s="50"/>
      <c r="J108" s="50"/>
      <c r="K108" s="50"/>
    </row>
    <row r="109" spans="2:11">
      <c r="B109" s="50"/>
      <c r="C109" s="50"/>
      <c r="D109" s="50"/>
      <c r="E109" s="50"/>
      <c r="F109" s="50"/>
      <c r="G109" s="50"/>
      <c r="H109" s="50"/>
      <c r="I109" s="50"/>
      <c r="J109" s="50"/>
      <c r="K109" s="50"/>
    </row>
    <row r="110" spans="2:11">
      <c r="B110" s="50"/>
      <c r="C110" s="50"/>
      <c r="D110" s="50"/>
      <c r="E110" s="50"/>
      <c r="F110" s="50"/>
      <c r="G110" s="50"/>
      <c r="H110" s="50"/>
      <c r="I110" s="50"/>
      <c r="J110" s="50"/>
      <c r="K110" s="50"/>
    </row>
    <row r="111" spans="2:11">
      <c r="B111" s="50"/>
      <c r="C111" s="50"/>
      <c r="D111" s="50"/>
      <c r="E111" s="50"/>
      <c r="F111" s="50"/>
      <c r="G111" s="50"/>
      <c r="H111" s="50"/>
      <c r="I111" s="50"/>
      <c r="J111" s="50"/>
      <c r="K111" s="50"/>
    </row>
    <row r="112" spans="2:11">
      <c r="B112" s="50"/>
      <c r="C112" s="50"/>
      <c r="D112" s="50"/>
      <c r="E112" s="50"/>
      <c r="F112" s="50"/>
      <c r="G112" s="50"/>
      <c r="H112" s="50"/>
      <c r="I112" s="50"/>
      <c r="J112" s="50"/>
      <c r="K112" s="50"/>
    </row>
    <row r="113" spans="2:11">
      <c r="B113" s="50"/>
      <c r="C113" s="50"/>
      <c r="D113" s="50"/>
      <c r="E113" s="50"/>
      <c r="F113" s="50"/>
      <c r="G113" s="50"/>
      <c r="H113" s="50"/>
      <c r="I113" s="50"/>
      <c r="J113" s="50"/>
      <c r="K113" s="50"/>
    </row>
    <row r="114" spans="2:11">
      <c r="B114" s="50"/>
      <c r="C114" s="50"/>
      <c r="D114" s="50"/>
      <c r="E114" s="50"/>
      <c r="F114" s="50"/>
      <c r="G114" s="50"/>
      <c r="H114" s="50"/>
      <c r="I114" s="50"/>
      <c r="J114" s="50"/>
      <c r="K114" s="50"/>
    </row>
    <row r="115" spans="2:11">
      <c r="B115" s="50"/>
      <c r="C115" s="50"/>
      <c r="D115" s="50"/>
      <c r="E115" s="50"/>
      <c r="F115" s="50"/>
      <c r="G115" s="50"/>
      <c r="H115" s="50"/>
      <c r="I115" s="50"/>
      <c r="J115" s="50"/>
      <c r="K115" s="50"/>
    </row>
    <row r="116" spans="2:11">
      <c r="B116" s="50"/>
      <c r="C116" s="50"/>
      <c r="D116" s="50"/>
      <c r="E116" s="50"/>
      <c r="F116" s="50"/>
      <c r="G116" s="50"/>
      <c r="H116" s="50"/>
      <c r="I116" s="50"/>
      <c r="J116" s="50"/>
      <c r="K116" s="50"/>
    </row>
    <row r="117" spans="2:11">
      <c r="B117" s="50"/>
      <c r="C117" s="50"/>
      <c r="D117" s="50"/>
      <c r="E117" s="50"/>
      <c r="F117" s="50"/>
      <c r="G117" s="50"/>
      <c r="H117" s="50"/>
      <c r="I117" s="50"/>
      <c r="J117" s="50"/>
      <c r="K117" s="50"/>
    </row>
    <row r="118" spans="2:11">
      <c r="B118" s="50"/>
      <c r="C118" s="50"/>
      <c r="D118" s="50"/>
      <c r="E118" s="50"/>
      <c r="F118" s="50"/>
      <c r="G118" s="50"/>
      <c r="H118" s="50"/>
      <c r="I118" s="50"/>
      <c r="J118" s="50"/>
      <c r="K118" s="50"/>
    </row>
    <row r="119" spans="2:11">
      <c r="B119" s="50"/>
      <c r="C119" s="50"/>
      <c r="D119" s="50"/>
      <c r="E119" s="50"/>
      <c r="F119" s="50"/>
      <c r="G119" s="50"/>
      <c r="H119" s="50"/>
      <c r="I119" s="50"/>
      <c r="J119" s="50"/>
      <c r="K119" s="50"/>
    </row>
    <row r="120" spans="2:11">
      <c r="B120" s="50"/>
      <c r="C120" s="50"/>
      <c r="D120" s="50"/>
      <c r="E120" s="50"/>
      <c r="F120" s="50"/>
      <c r="G120" s="50"/>
      <c r="H120" s="50"/>
      <c r="I120" s="50"/>
      <c r="J120" s="50"/>
      <c r="K120" s="50"/>
    </row>
    <row r="121" spans="2:11">
      <c r="B121" s="50"/>
      <c r="C121" s="50"/>
      <c r="D121" s="50"/>
      <c r="E121" s="50"/>
      <c r="F121" s="50"/>
      <c r="G121" s="50"/>
      <c r="H121" s="50"/>
      <c r="I121" s="50"/>
      <c r="J121" s="50"/>
      <c r="K121" s="50"/>
    </row>
    <row r="122" spans="2:11">
      <c r="B122" s="50"/>
      <c r="C122" s="50"/>
      <c r="D122" s="50"/>
      <c r="E122" s="50"/>
      <c r="F122" s="50"/>
      <c r="G122" s="50"/>
      <c r="H122" s="50"/>
      <c r="I122" s="50"/>
      <c r="J122" s="50"/>
      <c r="K122" s="50"/>
    </row>
    <row r="123" spans="2:11">
      <c r="B123" s="50"/>
      <c r="C123" s="50"/>
      <c r="D123" s="50"/>
      <c r="E123" s="50"/>
      <c r="F123" s="50"/>
      <c r="G123" s="50"/>
      <c r="H123" s="50"/>
      <c r="I123" s="50"/>
      <c r="J123" s="50"/>
      <c r="K123" s="50"/>
    </row>
    <row r="124" spans="2:11">
      <c r="B124" s="50"/>
      <c r="C124" s="50"/>
      <c r="D124" s="50"/>
      <c r="E124" s="50"/>
      <c r="F124" s="50"/>
      <c r="G124" s="50"/>
      <c r="H124" s="50"/>
      <c r="I124" s="50"/>
      <c r="J124" s="50"/>
      <c r="K124" s="50"/>
    </row>
    <row r="125" spans="2:11">
      <c r="B125" s="50"/>
      <c r="C125" s="50"/>
      <c r="D125" s="50"/>
      <c r="E125" s="50"/>
      <c r="F125" s="50"/>
      <c r="G125" s="50"/>
      <c r="H125" s="50"/>
      <c r="I125" s="50"/>
      <c r="J125" s="50"/>
      <c r="K125" s="50"/>
    </row>
  </sheetData>
  <mergeCells count="3">
    <mergeCell ref="B13:K13"/>
    <mergeCell ref="B43:K43"/>
    <mergeCell ref="B10:K10"/>
  </mergeCells>
  <phoneticPr fontId="7" type="noConversion"/>
  <printOptions horizontalCentered="1"/>
  <pageMargins left="0.39370078740157483" right="0.39370078740157483" top="0.59055118110236227" bottom="0.59055118110236227" header="0.39370078740157483" footer="0.39370078740157483"/>
  <pageSetup paperSize="9" scale="56" orientation="portrait" r:id="rId1"/>
  <headerFooter alignWithMargins="0">
    <oddHeader>&amp;C&amp;"Helvetica,Fett"&amp;12 2010</oddHeader>
    <oddFooter xml:space="preserve">&amp;C&amp;"Helvetica,Standard" Eidg. Steuerverwaltung  -  Administration fédérale des contributions  -  Amministrazione federale delle contribuzioni&amp;R13
</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7">
    <pageSetUpPr fitToPage="1"/>
  </sheetPr>
  <dimension ref="A1:Z121"/>
  <sheetViews>
    <sheetView zoomScale="60" zoomScaleNormal="60" workbookViewId="0"/>
  </sheetViews>
  <sheetFormatPr baseColWidth="10" defaultColWidth="12.6640625" defaultRowHeight="13.2"/>
  <cols>
    <col min="1" max="1" width="30.5546875" style="40" customWidth="1"/>
    <col min="2" max="6" width="11.5546875" style="40" bestFit="1" customWidth="1"/>
    <col min="7" max="12" width="13.5546875" style="40" bestFit="1" customWidth="1"/>
    <col min="13" max="13" width="13.5546875" style="40" customWidth="1"/>
    <col min="14" max="22" width="12.6640625" style="40" customWidth="1"/>
    <col min="23" max="23" width="14.5546875" style="40" customWidth="1"/>
    <col min="24" max="24" width="15" style="39" customWidth="1"/>
    <col min="25" max="25" width="15.33203125" style="40" bestFit="1" customWidth="1"/>
    <col min="26" max="26" width="34.44140625" style="40" bestFit="1" customWidth="1"/>
    <col min="27" max="16384" width="12.6640625" style="40"/>
  </cols>
  <sheetData>
    <row r="1" spans="1:26" s="52" customFormat="1" ht="18.899999999999999" customHeight="1">
      <c r="A1" s="38" t="s">
        <v>85</v>
      </c>
      <c r="B1" s="38"/>
      <c r="C1" s="38"/>
      <c r="D1" s="38"/>
      <c r="E1" s="38"/>
      <c r="F1" s="38"/>
      <c r="G1" s="38"/>
      <c r="H1" s="38"/>
      <c r="I1" s="38"/>
      <c r="J1" s="38"/>
      <c r="K1" s="38"/>
      <c r="L1" s="38"/>
      <c r="M1" s="38"/>
      <c r="N1" s="38" t="str">
        <f>A1</f>
        <v>Married sole earner without children</v>
      </c>
      <c r="X1" s="38"/>
    </row>
    <row r="2" spans="1:26" s="52" customFormat="1" ht="18.899999999999999" customHeight="1">
      <c r="A2" s="38"/>
      <c r="B2" s="38"/>
      <c r="C2" s="38"/>
      <c r="D2" s="38"/>
      <c r="E2" s="38"/>
      <c r="F2" s="38"/>
      <c r="G2" s="38"/>
      <c r="H2" s="38"/>
      <c r="I2" s="38"/>
      <c r="J2" s="38"/>
      <c r="K2" s="38"/>
      <c r="L2" s="38"/>
      <c r="M2" s="38"/>
      <c r="N2" s="38"/>
      <c r="X2" s="38"/>
    </row>
    <row r="3" spans="1:26" s="52" customFormat="1" ht="18.899999999999999" customHeight="1">
      <c r="A3" s="41" t="str">
        <f>'Pages 10-11'!$A$3</f>
        <v>Cantonal, municipal and church tax burden on gross earned income</v>
      </c>
      <c r="C3" s="38"/>
      <c r="D3" s="38"/>
      <c r="E3" s="38"/>
      <c r="F3" s="38"/>
      <c r="G3" s="38"/>
      <c r="H3" s="38"/>
      <c r="I3" s="38"/>
      <c r="J3" s="38"/>
      <c r="K3" s="38"/>
      <c r="L3" s="38"/>
      <c r="M3" s="38"/>
      <c r="N3" s="41" t="str">
        <f>A3</f>
        <v>Cantonal, municipal and church tax burden on gross earned income</v>
      </c>
      <c r="X3" s="38"/>
    </row>
    <row r="4" spans="1:26" ht="18.899999999999999" customHeight="1">
      <c r="A4" s="41"/>
      <c r="B4" s="39"/>
      <c r="C4" s="39"/>
      <c r="D4" s="39"/>
      <c r="E4" s="39"/>
      <c r="F4" s="39"/>
      <c r="G4" s="39"/>
      <c r="H4" s="39"/>
      <c r="I4" s="39"/>
      <c r="J4" s="39"/>
      <c r="K4" s="39"/>
      <c r="L4" s="39"/>
      <c r="M4" s="39"/>
    </row>
    <row r="5" spans="1:26" ht="18.899999999999999" customHeight="1" thickBot="1">
      <c r="A5" s="42">
        <v>4</v>
      </c>
      <c r="B5" s="39"/>
      <c r="C5" s="39"/>
      <c r="D5" s="39"/>
      <c r="E5" s="39"/>
      <c r="F5" s="39"/>
      <c r="G5" s="39"/>
      <c r="H5" s="39"/>
      <c r="I5" s="39"/>
      <c r="J5" s="39"/>
      <c r="K5" s="39"/>
      <c r="L5" s="39"/>
      <c r="M5" s="39"/>
      <c r="X5" s="53"/>
      <c r="Z5" s="53">
        <f>A5</f>
        <v>4</v>
      </c>
    </row>
    <row r="6" spans="1:26" ht="18.899999999999999" customHeight="1" thickBot="1">
      <c r="A6" s="41" t="str">
        <f>'Pages 10-11'!$A$6</f>
        <v>Cantonal capitals</v>
      </c>
      <c r="B6" s="840" t="str">
        <f>'Pages 10-11'!$B$6:$L$6</f>
        <v xml:space="preserve">Gross earned income in Swiss francs </v>
      </c>
      <c r="C6" s="841"/>
      <c r="D6" s="841"/>
      <c r="E6" s="841"/>
      <c r="F6" s="841"/>
      <c r="G6" s="841"/>
      <c r="H6" s="841"/>
      <c r="I6" s="841"/>
      <c r="J6" s="841"/>
      <c r="K6" s="841"/>
      <c r="L6" s="841"/>
      <c r="M6" s="390"/>
      <c r="N6" s="840" t="str">
        <f>B6</f>
        <v xml:space="preserve">Gross earned income in Swiss francs </v>
      </c>
      <c r="O6" s="841"/>
      <c r="P6" s="841"/>
      <c r="Q6" s="841"/>
      <c r="R6" s="841"/>
      <c r="S6" s="841"/>
      <c r="T6" s="841"/>
      <c r="U6" s="841"/>
      <c r="V6" s="841"/>
      <c r="W6" s="841"/>
      <c r="X6" s="841"/>
      <c r="Y6" s="842"/>
      <c r="Z6" s="57" t="str">
        <f t="shared" ref="Z6:Z67" si="0">A6</f>
        <v>Cantonal capitals</v>
      </c>
    </row>
    <row r="7" spans="1:26" ht="18.899999999999999" customHeight="1">
      <c r="A7" s="41" t="str">
        <f>'Pages 10-11'!$A$7</f>
        <v>Confederation</v>
      </c>
      <c r="B7" s="60">
        <v>12500</v>
      </c>
      <c r="C7" s="60">
        <v>15000</v>
      </c>
      <c r="D7" s="60">
        <v>17500</v>
      </c>
      <c r="E7" s="60">
        <v>20000</v>
      </c>
      <c r="F7" s="60">
        <v>25000</v>
      </c>
      <c r="G7" s="60">
        <v>30000</v>
      </c>
      <c r="H7" s="60">
        <v>35000</v>
      </c>
      <c r="I7" s="60">
        <v>40000</v>
      </c>
      <c r="J7" s="60">
        <v>45000</v>
      </c>
      <c r="K7" s="60">
        <v>50000</v>
      </c>
      <c r="L7" s="60">
        <v>60000</v>
      </c>
      <c r="M7" s="60">
        <v>70000</v>
      </c>
      <c r="N7" s="60">
        <v>80000</v>
      </c>
      <c r="O7" s="60">
        <v>90000</v>
      </c>
      <c r="P7" s="60">
        <v>100000</v>
      </c>
      <c r="Q7" s="60">
        <v>125000</v>
      </c>
      <c r="R7" s="60">
        <v>150000</v>
      </c>
      <c r="S7" s="60">
        <v>175000</v>
      </c>
      <c r="T7" s="60">
        <v>200000</v>
      </c>
      <c r="U7" s="60">
        <v>250000</v>
      </c>
      <c r="V7" s="60">
        <v>300000</v>
      </c>
      <c r="W7" s="60">
        <v>400000</v>
      </c>
      <c r="X7" s="60">
        <v>500000</v>
      </c>
      <c r="Y7" s="60">
        <v>1000000</v>
      </c>
      <c r="Z7" s="57" t="str">
        <f t="shared" si="0"/>
        <v>Confederation</v>
      </c>
    </row>
    <row r="8" spans="1:26" ht="18.899999999999999" customHeight="1">
      <c r="A8" s="41"/>
      <c r="B8" s="53"/>
      <c r="C8" s="53"/>
      <c r="D8" s="53"/>
      <c r="E8" s="53"/>
      <c r="F8" s="53"/>
      <c r="G8" s="53"/>
      <c r="H8" s="53"/>
      <c r="I8" s="53"/>
      <c r="J8" s="53"/>
      <c r="K8" s="53"/>
      <c r="L8" s="53"/>
      <c r="M8" s="53"/>
      <c r="Z8" s="53"/>
    </row>
    <row r="9" spans="1:26" ht="18.899999999999999" customHeight="1">
      <c r="A9" s="41"/>
      <c r="B9" s="837" t="str">
        <f>'Pages 10-11'!$B$9:$M$9</f>
        <v xml:space="preserve">Tax burden in Swiss francs </v>
      </c>
      <c r="C9" s="838"/>
      <c r="D9" s="838"/>
      <c r="E9" s="838"/>
      <c r="F9" s="838"/>
      <c r="G9" s="838"/>
      <c r="H9" s="838"/>
      <c r="I9" s="838"/>
      <c r="J9" s="838"/>
      <c r="K9" s="838"/>
      <c r="L9" s="838"/>
      <c r="M9" s="839"/>
      <c r="N9" s="837" t="str">
        <f>B9</f>
        <v xml:space="preserve">Tax burden in Swiss francs </v>
      </c>
      <c r="O9" s="838"/>
      <c r="P9" s="838"/>
      <c r="Q9" s="838"/>
      <c r="R9" s="838"/>
      <c r="S9" s="838"/>
      <c r="T9" s="838"/>
      <c r="U9" s="838"/>
      <c r="V9" s="838"/>
      <c r="W9" s="838"/>
      <c r="X9" s="838"/>
      <c r="Y9" s="839"/>
      <c r="Z9" s="53"/>
    </row>
    <row r="10" spans="1:26" ht="18.899999999999999" customHeight="1">
      <c r="A10" s="24" t="str">
        <f>'Page 9'!$A$16</f>
        <v>Zurich</v>
      </c>
      <c r="B10" s="14">
        <v>48</v>
      </c>
      <c r="C10" s="14">
        <v>48</v>
      </c>
      <c r="D10" s="14">
        <v>48</v>
      </c>
      <c r="E10" s="14">
        <v>116.7</v>
      </c>
      <c r="F10" s="14">
        <v>318.2</v>
      </c>
      <c r="G10" s="14">
        <v>620.5</v>
      </c>
      <c r="H10" s="14">
        <v>833.45</v>
      </c>
      <c r="I10" s="14">
        <v>1238.8000000000002</v>
      </c>
      <c r="J10" s="14">
        <v>1559.4</v>
      </c>
      <c r="K10" s="14">
        <v>2024.25</v>
      </c>
      <c r="L10" s="14">
        <v>2883</v>
      </c>
      <c r="M10" s="14">
        <v>4094.45</v>
      </c>
      <c r="N10" s="14">
        <v>5218.8</v>
      </c>
      <c r="O10" s="14">
        <v>6613.45</v>
      </c>
      <c r="P10" s="14">
        <v>7992</v>
      </c>
      <c r="Q10" s="14">
        <v>11674.350000000002</v>
      </c>
      <c r="R10" s="14">
        <v>15636.050000000001</v>
      </c>
      <c r="S10" s="14">
        <v>20252.649999999998</v>
      </c>
      <c r="T10" s="14">
        <v>24848.7</v>
      </c>
      <c r="U10" s="14">
        <v>35066.699999999997</v>
      </c>
      <c r="V10" s="14">
        <v>46065.55</v>
      </c>
      <c r="W10" s="14">
        <v>70018.950000000012</v>
      </c>
      <c r="X10" s="14">
        <v>96450.150000000009</v>
      </c>
      <c r="Y10" s="14">
        <v>229492.25</v>
      </c>
      <c r="Z10" s="53" t="str">
        <f t="shared" si="0"/>
        <v>Zurich</v>
      </c>
    </row>
    <row r="11" spans="1:26" ht="18.899999999999999" customHeight="1">
      <c r="A11" s="24" t="str">
        <f>'Page 9'!$A$17</f>
        <v>Berne</v>
      </c>
      <c r="B11" s="343">
        <v>0</v>
      </c>
      <c r="C11" s="343">
        <v>0</v>
      </c>
      <c r="D11" s="343">
        <v>0</v>
      </c>
      <c r="E11" s="343">
        <v>0</v>
      </c>
      <c r="F11" s="343">
        <v>215</v>
      </c>
      <c r="G11" s="343">
        <v>638.20000000000005</v>
      </c>
      <c r="H11" s="343">
        <v>1238.0999999999999</v>
      </c>
      <c r="I11" s="343">
        <v>1878.45</v>
      </c>
      <c r="J11" s="343">
        <v>2751.5499999999997</v>
      </c>
      <c r="K11" s="343">
        <v>3624.6</v>
      </c>
      <c r="L11" s="343">
        <v>5354.25</v>
      </c>
      <c r="M11" s="343">
        <v>6972.2000000000007</v>
      </c>
      <c r="N11" s="14">
        <v>8553.7999999999993</v>
      </c>
      <c r="O11" s="14">
        <v>10269.300000000001</v>
      </c>
      <c r="P11" s="14">
        <v>12038.45</v>
      </c>
      <c r="Q11" s="14">
        <v>16724.400000000001</v>
      </c>
      <c r="R11" s="14">
        <v>21810.05</v>
      </c>
      <c r="S11" s="14">
        <v>27442.250000000004</v>
      </c>
      <c r="T11" s="14">
        <v>33523.15</v>
      </c>
      <c r="U11" s="14">
        <v>45926.15</v>
      </c>
      <c r="V11" s="14">
        <v>58544.65</v>
      </c>
      <c r="W11" s="14">
        <v>84794.750000000015</v>
      </c>
      <c r="X11" s="14">
        <v>112136.24999999999</v>
      </c>
      <c r="Y11" s="14">
        <v>250927.75</v>
      </c>
      <c r="Z11" s="53" t="str">
        <f t="shared" si="0"/>
        <v>Berne</v>
      </c>
    </row>
    <row r="12" spans="1:26" ht="18.899999999999999" customHeight="1">
      <c r="A12" s="24" t="str">
        <f>'Page 9'!$A$18</f>
        <v>Lucerne</v>
      </c>
      <c r="B12" s="14">
        <v>50</v>
      </c>
      <c r="C12" s="14">
        <v>50</v>
      </c>
      <c r="D12" s="14">
        <v>50</v>
      </c>
      <c r="E12" s="14">
        <v>50</v>
      </c>
      <c r="F12" s="14">
        <v>74.099999999999994</v>
      </c>
      <c r="G12" s="14">
        <v>260.89999999999998</v>
      </c>
      <c r="H12" s="14">
        <v>786.30000000000007</v>
      </c>
      <c r="I12" s="14">
        <v>1452.3000000000002</v>
      </c>
      <c r="J12" s="14">
        <v>2051.6999999999998</v>
      </c>
      <c r="K12" s="14">
        <v>2651.1000000000004</v>
      </c>
      <c r="L12" s="14">
        <v>3849.9</v>
      </c>
      <c r="M12" s="14">
        <v>5231.8999999999996</v>
      </c>
      <c r="N12" s="14">
        <v>6597.2000000000007</v>
      </c>
      <c r="O12" s="14">
        <v>7979.1</v>
      </c>
      <c r="P12" s="14">
        <v>9411</v>
      </c>
      <c r="Q12" s="14">
        <v>13155.400000000001</v>
      </c>
      <c r="R12" s="14">
        <v>17132.900000000001</v>
      </c>
      <c r="S12" s="14">
        <v>21572.9</v>
      </c>
      <c r="T12" s="14">
        <v>26314.1</v>
      </c>
      <c r="U12" s="14">
        <v>35906.700000000004</v>
      </c>
      <c r="V12" s="14">
        <v>45499.3</v>
      </c>
      <c r="W12" s="14">
        <v>64684.600000000006</v>
      </c>
      <c r="X12" s="14">
        <v>83848.3</v>
      </c>
      <c r="Y12" s="14">
        <v>179753.1</v>
      </c>
      <c r="Z12" s="53" t="str">
        <f t="shared" si="0"/>
        <v>Lucerne</v>
      </c>
    </row>
    <row r="13" spans="1:26" ht="18.899999999999999" customHeight="1">
      <c r="A13" s="24" t="str">
        <f>'Page 9'!$A$19</f>
        <v>Altdorf</v>
      </c>
      <c r="B13" s="14">
        <v>100</v>
      </c>
      <c r="C13" s="14">
        <v>100</v>
      </c>
      <c r="D13" s="14">
        <v>100</v>
      </c>
      <c r="E13" s="14">
        <v>100</v>
      </c>
      <c r="F13" s="14">
        <v>100</v>
      </c>
      <c r="G13" s="14">
        <v>100</v>
      </c>
      <c r="H13" s="14">
        <v>605.13799999999992</v>
      </c>
      <c r="I13" s="14">
        <v>1273.703</v>
      </c>
      <c r="J13" s="14">
        <v>1927.4109999999998</v>
      </c>
      <c r="K13" s="14">
        <v>2581.1189999999997</v>
      </c>
      <c r="L13" s="14">
        <v>3903.3919999999994</v>
      </c>
      <c r="M13" s="14">
        <v>5225.6649999999991</v>
      </c>
      <c r="N13" s="14">
        <v>6414.2250000000004</v>
      </c>
      <c r="O13" s="14">
        <v>7573.0709999999999</v>
      </c>
      <c r="P13" s="14">
        <v>8731.9169999999995</v>
      </c>
      <c r="Q13" s="14">
        <v>11792.459000000001</v>
      </c>
      <c r="R13" s="14">
        <v>14986.713999999998</v>
      </c>
      <c r="S13" s="14">
        <v>18314.681999999997</v>
      </c>
      <c r="T13" s="14">
        <v>21627.793000000001</v>
      </c>
      <c r="U13" s="14">
        <v>28268.871999999999</v>
      </c>
      <c r="V13" s="14">
        <v>34909.951000000001</v>
      </c>
      <c r="W13" s="14">
        <v>48192.109000000004</v>
      </c>
      <c r="X13" s="14">
        <v>61459.409999999996</v>
      </c>
      <c r="Y13" s="14">
        <v>127855.34300000001</v>
      </c>
      <c r="Z13" s="53" t="str">
        <f t="shared" si="0"/>
        <v>Altdorf</v>
      </c>
    </row>
    <row r="14" spans="1:26" ht="18.899999999999999" customHeight="1">
      <c r="A14" s="24" t="str">
        <f>'Page 9'!$A$20</f>
        <v>Schwyz</v>
      </c>
      <c r="B14" s="14">
        <v>25.4</v>
      </c>
      <c r="C14" s="14">
        <v>59.199999999999996</v>
      </c>
      <c r="D14" s="14">
        <v>114.2</v>
      </c>
      <c r="E14" s="14">
        <v>186.10000000000002</v>
      </c>
      <c r="F14" s="14">
        <v>380.7</v>
      </c>
      <c r="G14" s="14">
        <v>655.65</v>
      </c>
      <c r="H14" s="14">
        <v>964.44999999999993</v>
      </c>
      <c r="I14" s="14">
        <v>1340.9</v>
      </c>
      <c r="J14" s="14">
        <v>1806.2</v>
      </c>
      <c r="K14" s="14">
        <v>2313.8000000000002</v>
      </c>
      <c r="L14" s="14">
        <v>3379.75</v>
      </c>
      <c r="M14" s="14">
        <v>4001.6</v>
      </c>
      <c r="N14" s="14">
        <v>5076</v>
      </c>
      <c r="O14" s="14">
        <v>6218.1</v>
      </c>
      <c r="P14" s="14">
        <v>7364.4500000000007</v>
      </c>
      <c r="Q14" s="14">
        <v>10558.1</v>
      </c>
      <c r="R14" s="14">
        <v>14077.45</v>
      </c>
      <c r="S14" s="14">
        <v>17770.25</v>
      </c>
      <c r="T14" s="14">
        <v>21450.350000000002</v>
      </c>
      <c r="U14" s="14">
        <v>28823.200000000004</v>
      </c>
      <c r="V14" s="14">
        <v>36196.1</v>
      </c>
      <c r="W14" s="14">
        <v>50946.100000000006</v>
      </c>
      <c r="X14" s="14">
        <v>65679.199999999997</v>
      </c>
      <c r="Y14" s="14">
        <v>154032.45000000001</v>
      </c>
      <c r="Z14" s="53" t="str">
        <f t="shared" si="0"/>
        <v>Schwyz</v>
      </c>
    </row>
    <row r="15" spans="1:26" ht="18.899999999999999" customHeight="1">
      <c r="A15" s="24" t="str">
        <f>'Page 9'!$A$21</f>
        <v>Sarnen</v>
      </c>
      <c r="B15" s="14">
        <v>0</v>
      </c>
      <c r="C15" s="14">
        <v>0</v>
      </c>
      <c r="D15" s="14">
        <v>0</v>
      </c>
      <c r="E15" s="14">
        <v>0</v>
      </c>
      <c r="F15" s="14">
        <v>13.75</v>
      </c>
      <c r="G15" s="14">
        <v>550.80000000000007</v>
      </c>
      <c r="H15" s="14">
        <v>1046.5</v>
      </c>
      <c r="I15" s="14">
        <v>1542.25</v>
      </c>
      <c r="J15" s="14">
        <v>2037.9499999999998</v>
      </c>
      <c r="K15" s="14">
        <v>2575</v>
      </c>
      <c r="L15" s="14">
        <v>3649.0499999999997</v>
      </c>
      <c r="M15" s="14">
        <v>4860.75</v>
      </c>
      <c r="N15" s="14">
        <v>5838.5</v>
      </c>
      <c r="O15" s="14">
        <v>7188</v>
      </c>
      <c r="P15" s="14">
        <v>8441</v>
      </c>
      <c r="Q15" s="14">
        <v>11497.950000000003</v>
      </c>
      <c r="R15" s="14">
        <v>14554.9</v>
      </c>
      <c r="S15" s="14">
        <v>17639.400000000001</v>
      </c>
      <c r="T15" s="14">
        <v>20710.100000000002</v>
      </c>
      <c r="U15" s="14">
        <v>26865.25</v>
      </c>
      <c r="V15" s="14">
        <v>33020.449999999997</v>
      </c>
      <c r="W15" s="14">
        <v>45330.850000000006</v>
      </c>
      <c r="X15" s="14">
        <v>57627.450000000004</v>
      </c>
      <c r="Y15" s="14">
        <v>119165.59999999999</v>
      </c>
      <c r="Z15" s="53" t="str">
        <f t="shared" si="0"/>
        <v>Sarnen</v>
      </c>
    </row>
    <row r="16" spans="1:26" ht="18.899999999999999" customHeight="1">
      <c r="A16" s="24" t="str">
        <f>'Page 9'!$A$22</f>
        <v>Stans</v>
      </c>
      <c r="B16" s="14">
        <v>50</v>
      </c>
      <c r="C16" s="14">
        <v>50</v>
      </c>
      <c r="D16" s="14">
        <v>50</v>
      </c>
      <c r="E16" s="14">
        <v>50</v>
      </c>
      <c r="F16" s="14">
        <v>70.400000000000006</v>
      </c>
      <c r="G16" s="14">
        <v>212.55</v>
      </c>
      <c r="H16" s="14">
        <v>491.95000000000005</v>
      </c>
      <c r="I16" s="14">
        <v>867.75</v>
      </c>
      <c r="J16" s="14">
        <v>1339.8</v>
      </c>
      <c r="K16" s="14">
        <v>1856.2</v>
      </c>
      <c r="L16" s="14">
        <v>2904.9</v>
      </c>
      <c r="M16" s="14">
        <v>4057.7500000000005</v>
      </c>
      <c r="N16" s="14">
        <v>5264.8</v>
      </c>
      <c r="O16" s="14">
        <v>6606.5999999999995</v>
      </c>
      <c r="P16" s="14">
        <v>7935.9</v>
      </c>
      <c r="Q16" s="14">
        <v>11358.75</v>
      </c>
      <c r="R16" s="14">
        <v>14815.400000000001</v>
      </c>
      <c r="S16" s="14">
        <v>18442.3</v>
      </c>
      <c r="T16" s="14">
        <v>22226.649999999998</v>
      </c>
      <c r="U16" s="14">
        <v>29852.350000000002</v>
      </c>
      <c r="V16" s="14">
        <v>37657.5</v>
      </c>
      <c r="W16" s="14">
        <v>52018.5</v>
      </c>
      <c r="X16" s="14">
        <v>65438.2</v>
      </c>
      <c r="Y16" s="14">
        <v>132536.45000000001</v>
      </c>
      <c r="Z16" s="53" t="str">
        <f t="shared" si="0"/>
        <v>Stans</v>
      </c>
    </row>
    <row r="17" spans="1:26" ht="18.899999999999999" customHeight="1">
      <c r="A17" s="24" t="str">
        <f>'Page 9'!$A$23</f>
        <v>Glarus</v>
      </c>
      <c r="B17" s="343">
        <v>0</v>
      </c>
      <c r="C17" s="343">
        <v>0</v>
      </c>
      <c r="D17" s="343">
        <v>0</v>
      </c>
      <c r="E17" s="343">
        <v>0</v>
      </c>
      <c r="F17" s="343">
        <v>416.54999999999995</v>
      </c>
      <c r="G17" s="343">
        <v>873.75</v>
      </c>
      <c r="H17" s="343">
        <v>1320.7999999999997</v>
      </c>
      <c r="I17" s="343">
        <v>1835.1499999999999</v>
      </c>
      <c r="J17" s="343">
        <v>2449.7999999999997</v>
      </c>
      <c r="K17" s="343">
        <v>3036.5999999999995</v>
      </c>
      <c r="L17" s="343">
        <v>3992.8499999999995</v>
      </c>
      <c r="M17" s="343">
        <v>5198.1000000000004</v>
      </c>
      <c r="N17" s="343">
        <v>6551.9</v>
      </c>
      <c r="O17" s="343">
        <v>7938.8000000000011</v>
      </c>
      <c r="P17" s="343">
        <v>9391.65</v>
      </c>
      <c r="Q17" s="343">
        <v>13487.399999999998</v>
      </c>
      <c r="R17" s="343">
        <v>17583.150000000001</v>
      </c>
      <c r="S17" s="343">
        <v>21850.350000000002</v>
      </c>
      <c r="T17" s="343">
        <v>26212.799999999996</v>
      </c>
      <c r="U17" s="343">
        <v>35295.850000000006</v>
      </c>
      <c r="V17" s="343">
        <v>44729.400000000009</v>
      </c>
      <c r="W17" s="343">
        <v>64598.549999999996</v>
      </c>
      <c r="X17" s="343">
        <v>85152.2</v>
      </c>
      <c r="Y17" s="343">
        <v>190855.6</v>
      </c>
      <c r="Z17" s="53" t="str">
        <f t="shared" si="0"/>
        <v>Glarus</v>
      </c>
    </row>
    <row r="18" spans="1:26" ht="18.899999999999999" customHeight="1">
      <c r="A18" s="24" t="str">
        <f>'Page 9'!$A$24</f>
        <v>Zug</v>
      </c>
      <c r="B18" s="343">
        <v>0</v>
      </c>
      <c r="C18" s="343">
        <v>0</v>
      </c>
      <c r="D18" s="343">
        <v>0</v>
      </c>
      <c r="E18" s="343">
        <v>0</v>
      </c>
      <c r="F18" s="343">
        <v>14.15</v>
      </c>
      <c r="G18" s="343">
        <v>78.95</v>
      </c>
      <c r="H18" s="343">
        <v>207.15</v>
      </c>
      <c r="I18" s="343">
        <v>390.40000000000003</v>
      </c>
      <c r="J18" s="343">
        <v>588.19999999999993</v>
      </c>
      <c r="K18" s="343">
        <v>801.24999999999989</v>
      </c>
      <c r="L18" s="343">
        <v>1246.3999999999999</v>
      </c>
      <c r="M18" s="343">
        <v>1669.55</v>
      </c>
      <c r="N18" s="14">
        <v>2051</v>
      </c>
      <c r="O18" s="14">
        <v>2471.9500000000003</v>
      </c>
      <c r="P18" s="14">
        <v>3015</v>
      </c>
      <c r="Q18" s="14">
        <v>4640.5999999999995</v>
      </c>
      <c r="R18" s="14">
        <v>6402.55</v>
      </c>
      <c r="S18" s="14">
        <v>8733.65</v>
      </c>
      <c r="T18" s="14">
        <v>11767.300000000001</v>
      </c>
      <c r="U18" s="14">
        <v>20177.95</v>
      </c>
      <c r="V18" s="14">
        <v>27633.500000000004</v>
      </c>
      <c r="W18" s="14">
        <v>39553.5</v>
      </c>
      <c r="X18" s="14">
        <v>50198.100000000006</v>
      </c>
      <c r="Y18" s="14">
        <v>103468.59999999999</v>
      </c>
      <c r="Z18" s="53" t="str">
        <f t="shared" si="0"/>
        <v>Zug</v>
      </c>
    </row>
    <row r="19" spans="1:26" ht="18.899999999999999" customHeight="1">
      <c r="A19" s="24" t="str">
        <f>'Page 9'!$A$25</f>
        <v>Fribourg</v>
      </c>
      <c r="B19" s="343">
        <v>50</v>
      </c>
      <c r="C19" s="343">
        <v>50</v>
      </c>
      <c r="D19" s="343">
        <v>101.85000000000001</v>
      </c>
      <c r="E19" s="343">
        <v>143.30000000000001</v>
      </c>
      <c r="F19" s="343">
        <v>279.5</v>
      </c>
      <c r="G19" s="343">
        <v>487.55</v>
      </c>
      <c r="H19" s="343">
        <v>859.65</v>
      </c>
      <c r="I19" s="343">
        <v>1429.3</v>
      </c>
      <c r="J19" s="343">
        <v>1734.7500000000002</v>
      </c>
      <c r="K19" s="343">
        <v>2481.7000000000003</v>
      </c>
      <c r="L19" s="343">
        <v>3692.05</v>
      </c>
      <c r="M19" s="343">
        <v>5085.5</v>
      </c>
      <c r="N19" s="14">
        <v>6666.15</v>
      </c>
      <c r="O19" s="14">
        <v>8272</v>
      </c>
      <c r="P19" s="14">
        <v>9976.5</v>
      </c>
      <c r="Q19" s="14">
        <v>14830.85</v>
      </c>
      <c r="R19" s="14">
        <v>19781.600000000002</v>
      </c>
      <c r="S19" s="14">
        <v>25456.6</v>
      </c>
      <c r="T19" s="14">
        <v>31299.200000000001</v>
      </c>
      <c r="U19" s="14">
        <v>42958.85</v>
      </c>
      <c r="V19" s="14">
        <v>55716.850000000006</v>
      </c>
      <c r="W19" s="14">
        <v>83338.099999999991</v>
      </c>
      <c r="X19" s="14">
        <v>109838.75</v>
      </c>
      <c r="Y19" s="14">
        <v>223624</v>
      </c>
      <c r="Z19" s="53" t="str">
        <f t="shared" si="0"/>
        <v>Fribourg</v>
      </c>
    </row>
    <row r="20" spans="1:26" ht="18.899999999999999" customHeight="1">
      <c r="A20" s="24" t="str">
        <f>'Page 9'!$A$26</f>
        <v>Solothurn</v>
      </c>
      <c r="B20" s="14">
        <v>60</v>
      </c>
      <c r="C20" s="14">
        <v>60</v>
      </c>
      <c r="D20" s="14">
        <v>60</v>
      </c>
      <c r="E20" s="14">
        <v>60</v>
      </c>
      <c r="F20" s="14">
        <v>203.20000000000002</v>
      </c>
      <c r="G20" s="14">
        <v>735.85</v>
      </c>
      <c r="H20" s="14">
        <v>1373.55</v>
      </c>
      <c r="I20" s="14">
        <v>2041.8</v>
      </c>
      <c r="J20" s="14">
        <v>2787.35</v>
      </c>
      <c r="K20" s="14">
        <v>3474.1499999999996</v>
      </c>
      <c r="L20" s="14">
        <v>4503.95</v>
      </c>
      <c r="M20" s="14">
        <v>6098.75</v>
      </c>
      <c r="N20" s="14">
        <v>7844.9000000000005</v>
      </c>
      <c r="O20" s="14">
        <v>9659.0499999999993</v>
      </c>
      <c r="P20" s="14">
        <v>11622.35</v>
      </c>
      <c r="Q20" s="14">
        <v>16622.400000000001</v>
      </c>
      <c r="R20" s="14">
        <v>21791.65</v>
      </c>
      <c r="S20" s="14">
        <v>27315.100000000002</v>
      </c>
      <c r="T20" s="14">
        <v>32945.75</v>
      </c>
      <c r="U20" s="14">
        <v>44863.3</v>
      </c>
      <c r="V20" s="14">
        <v>57197.05</v>
      </c>
      <c r="W20" s="14">
        <v>81864.599999999977</v>
      </c>
      <c r="X20" s="14">
        <v>106532.15000000001</v>
      </c>
      <c r="Y20" s="14">
        <v>222792.95</v>
      </c>
      <c r="Z20" s="53" t="str">
        <f t="shared" si="0"/>
        <v>Solothurn</v>
      </c>
    </row>
    <row r="21" spans="1:26" ht="18.899999999999999" customHeight="1">
      <c r="A21" s="24" t="str">
        <f>'Page 9'!$A$27</f>
        <v>Basel</v>
      </c>
      <c r="B21" s="343">
        <v>0</v>
      </c>
      <c r="C21" s="343">
        <v>0</v>
      </c>
      <c r="D21" s="343">
        <v>0</v>
      </c>
      <c r="E21" s="343">
        <v>0</v>
      </c>
      <c r="F21" s="343">
        <v>0</v>
      </c>
      <c r="G21" s="343">
        <v>0</v>
      </c>
      <c r="H21" s="343">
        <v>0</v>
      </c>
      <c r="I21" s="343">
        <v>0</v>
      </c>
      <c r="J21" s="343">
        <v>0</v>
      </c>
      <c r="K21" s="343">
        <v>289.25</v>
      </c>
      <c r="L21" s="343">
        <v>2451.0500000000002</v>
      </c>
      <c r="M21" s="343">
        <v>4589.75</v>
      </c>
      <c r="N21" s="14">
        <v>6728.4</v>
      </c>
      <c r="O21" s="14">
        <v>8843.0499999999993</v>
      </c>
      <c r="P21" s="14">
        <v>10981.7</v>
      </c>
      <c r="Q21" s="14">
        <v>16316.35</v>
      </c>
      <c r="R21" s="14">
        <v>21652.799999999999</v>
      </c>
      <c r="S21" s="14">
        <v>27035.55</v>
      </c>
      <c r="T21" s="14">
        <v>32394.2</v>
      </c>
      <c r="U21" s="14">
        <v>43135.65</v>
      </c>
      <c r="V21" s="14">
        <v>53875.25</v>
      </c>
      <c r="W21" s="14">
        <v>75358.100000000006</v>
      </c>
      <c r="X21" s="14">
        <v>96934.3</v>
      </c>
      <c r="Y21" s="14">
        <v>222421.75</v>
      </c>
      <c r="Z21" s="53" t="str">
        <f t="shared" si="0"/>
        <v>Basel</v>
      </c>
    </row>
    <row r="22" spans="1:26" ht="18.899999999999999" customHeight="1">
      <c r="A22" s="24" t="str">
        <f>'Page 9'!$A$28</f>
        <v>Liestal</v>
      </c>
      <c r="B22" s="343">
        <v>0</v>
      </c>
      <c r="C22" s="343">
        <v>0</v>
      </c>
      <c r="D22" s="343">
        <v>0</v>
      </c>
      <c r="E22" s="343">
        <v>0</v>
      </c>
      <c r="F22" s="343">
        <v>240.35000000000002</v>
      </c>
      <c r="G22" s="343">
        <v>300.60000000000002</v>
      </c>
      <c r="H22" s="343">
        <v>361</v>
      </c>
      <c r="I22" s="343">
        <v>421.20000000000005</v>
      </c>
      <c r="J22" s="343">
        <v>753.80000000000007</v>
      </c>
      <c r="K22" s="343">
        <v>1218.8000000000002</v>
      </c>
      <c r="L22" s="343">
        <v>2361.6</v>
      </c>
      <c r="M22" s="343">
        <v>3744.95</v>
      </c>
      <c r="N22" s="14">
        <v>5331.55</v>
      </c>
      <c r="O22" s="14">
        <v>7093.7</v>
      </c>
      <c r="P22" s="14">
        <v>9011.25</v>
      </c>
      <c r="Q22" s="14">
        <v>14186.15</v>
      </c>
      <c r="R22" s="14">
        <v>19695.25</v>
      </c>
      <c r="S22" s="14">
        <v>25515.449999999997</v>
      </c>
      <c r="T22" s="14">
        <v>31571.7</v>
      </c>
      <c r="U22" s="14">
        <v>44271.9</v>
      </c>
      <c r="V22" s="14">
        <v>57332.750000000015</v>
      </c>
      <c r="W22" s="14">
        <v>83830.05</v>
      </c>
      <c r="X22" s="14">
        <v>110722.35</v>
      </c>
      <c r="Y22" s="14">
        <v>249025</v>
      </c>
      <c r="Z22" s="53" t="str">
        <f t="shared" si="0"/>
        <v>Liestal</v>
      </c>
    </row>
    <row r="23" spans="1:26" ht="18.899999999999999" customHeight="1">
      <c r="A23" s="24" t="str">
        <f>'Page 9'!$A$29</f>
        <v>Schaffhausen</v>
      </c>
      <c r="B23" s="14">
        <v>60</v>
      </c>
      <c r="C23" s="14">
        <v>60</v>
      </c>
      <c r="D23" s="14">
        <v>60</v>
      </c>
      <c r="E23" s="14">
        <v>60</v>
      </c>
      <c r="F23" s="14">
        <v>201.15</v>
      </c>
      <c r="G23" s="14">
        <v>490.54999999999995</v>
      </c>
      <c r="H23" s="14">
        <v>948.55000000000007</v>
      </c>
      <c r="I23" s="14">
        <v>1525.45</v>
      </c>
      <c r="J23" s="14">
        <v>2079.5500000000002</v>
      </c>
      <c r="K23" s="14">
        <v>2652.2</v>
      </c>
      <c r="L23" s="14">
        <v>4007.3500000000004</v>
      </c>
      <c r="M23" s="14">
        <v>5476.2499999999991</v>
      </c>
      <c r="N23" s="14">
        <v>6901.95</v>
      </c>
      <c r="O23" s="14">
        <v>8448.9</v>
      </c>
      <c r="P23" s="14">
        <v>10010.249999999998</v>
      </c>
      <c r="Q23" s="14">
        <v>14057.05</v>
      </c>
      <c r="R23" s="14">
        <v>18547.100000000002</v>
      </c>
      <c r="S23" s="14">
        <v>23957.85</v>
      </c>
      <c r="T23" s="14">
        <v>29473.050000000003</v>
      </c>
      <c r="U23" s="14">
        <v>40547.5</v>
      </c>
      <c r="V23" s="14">
        <v>51608.65</v>
      </c>
      <c r="W23" s="14">
        <v>75577.899999999994</v>
      </c>
      <c r="X23" s="14">
        <v>97818.45</v>
      </c>
      <c r="Y23" s="14">
        <v>197365.4</v>
      </c>
      <c r="Z23" s="53" t="str">
        <f t="shared" si="0"/>
        <v>Schaffhausen</v>
      </c>
    </row>
    <row r="24" spans="1:26" ht="18.899999999999999" customHeight="1">
      <c r="A24" s="24" t="str">
        <f>'Page 9'!$A$30</f>
        <v>Herisau</v>
      </c>
      <c r="B24" s="343">
        <v>0</v>
      </c>
      <c r="C24" s="343">
        <v>0</v>
      </c>
      <c r="D24" s="343">
        <v>0</v>
      </c>
      <c r="E24" s="343">
        <v>0</v>
      </c>
      <c r="F24" s="343">
        <v>196.1</v>
      </c>
      <c r="G24" s="343">
        <v>633.95000000000005</v>
      </c>
      <c r="H24" s="343">
        <v>1171.8</v>
      </c>
      <c r="I24" s="343">
        <v>1764.6500000000003</v>
      </c>
      <c r="J24" s="343">
        <v>2383.15</v>
      </c>
      <c r="K24" s="343">
        <v>2810.1</v>
      </c>
      <c r="L24" s="343">
        <v>3840.8500000000004</v>
      </c>
      <c r="M24" s="343">
        <v>5195.6500000000005</v>
      </c>
      <c r="N24" s="14">
        <v>6713.05</v>
      </c>
      <c r="O24" s="14">
        <v>8408.75</v>
      </c>
      <c r="P24" s="14">
        <v>10133.15</v>
      </c>
      <c r="Q24" s="14">
        <v>14736.650000000001</v>
      </c>
      <c r="R24" s="14">
        <v>19511.350000000002</v>
      </c>
      <c r="S24" s="14">
        <v>24372.200000000004</v>
      </c>
      <c r="T24" s="14">
        <v>29222.100000000002</v>
      </c>
      <c r="U24" s="14">
        <v>39268.5</v>
      </c>
      <c r="V24" s="14">
        <v>49314.8</v>
      </c>
      <c r="W24" s="14">
        <v>69407.450000000012</v>
      </c>
      <c r="X24" s="14">
        <v>88559.25</v>
      </c>
      <c r="Y24" s="14">
        <v>178609.65</v>
      </c>
      <c r="Z24" s="53" t="str">
        <f t="shared" si="0"/>
        <v>Herisau</v>
      </c>
    </row>
    <row r="25" spans="1:26" ht="18.899999999999999" customHeight="1">
      <c r="A25" s="24" t="str">
        <f>'Page 9'!$A$31</f>
        <v>Appenzell</v>
      </c>
      <c r="B25" s="14">
        <v>61.800000000000004</v>
      </c>
      <c r="C25" s="14">
        <v>100.64999999999999</v>
      </c>
      <c r="D25" s="14">
        <v>166.60000000000002</v>
      </c>
      <c r="E25" s="14">
        <v>244.45</v>
      </c>
      <c r="F25" s="14">
        <v>431.35</v>
      </c>
      <c r="G25" s="14">
        <v>661.45</v>
      </c>
      <c r="H25" s="14">
        <v>963.4</v>
      </c>
      <c r="I25" s="14">
        <v>1312.1</v>
      </c>
      <c r="J25" s="14">
        <v>1703.8500000000001</v>
      </c>
      <c r="K25" s="14">
        <v>2148.3000000000002</v>
      </c>
      <c r="L25" s="14">
        <v>2903.25</v>
      </c>
      <c r="M25" s="14">
        <v>3744.3</v>
      </c>
      <c r="N25" s="14">
        <v>4812.7999999999993</v>
      </c>
      <c r="O25" s="14">
        <v>5935.9500000000007</v>
      </c>
      <c r="P25" s="14">
        <v>7131.0499999999993</v>
      </c>
      <c r="Q25" s="14">
        <v>10471.25</v>
      </c>
      <c r="R25" s="14">
        <v>13850.95</v>
      </c>
      <c r="S25" s="14">
        <v>17253.5</v>
      </c>
      <c r="T25" s="14">
        <v>20825.25</v>
      </c>
      <c r="U25" s="14">
        <v>28022.399999999998</v>
      </c>
      <c r="V25" s="14">
        <v>35224.9</v>
      </c>
      <c r="W25" s="14">
        <v>49035</v>
      </c>
      <c r="X25" s="14">
        <v>62318.6</v>
      </c>
      <c r="Y25" s="14">
        <v>126311.1</v>
      </c>
      <c r="Z25" s="53" t="str">
        <f t="shared" si="0"/>
        <v>Appenzell</v>
      </c>
    </row>
    <row r="26" spans="1:26" ht="18.899999999999999" customHeight="1">
      <c r="A26" s="24" t="str">
        <f>'Page 9'!$A$32</f>
        <v>St. Gall</v>
      </c>
      <c r="B26" s="343">
        <v>0</v>
      </c>
      <c r="C26" s="343">
        <v>0</v>
      </c>
      <c r="D26" s="343">
        <v>0</v>
      </c>
      <c r="E26" s="343">
        <v>0</v>
      </c>
      <c r="F26" s="343">
        <v>0</v>
      </c>
      <c r="G26" s="343">
        <v>137.4</v>
      </c>
      <c r="H26" s="343">
        <v>572.15000000000009</v>
      </c>
      <c r="I26" s="343">
        <v>1052.25</v>
      </c>
      <c r="J26" s="343">
        <v>1732.8</v>
      </c>
      <c r="K26" s="343">
        <v>2114.6999999999998</v>
      </c>
      <c r="L26" s="343">
        <v>3648</v>
      </c>
      <c r="M26" s="343">
        <v>5162.2</v>
      </c>
      <c r="N26" s="14">
        <v>6691.8</v>
      </c>
      <c r="O26" s="14">
        <v>8686.7999999999993</v>
      </c>
      <c r="P26" s="14">
        <v>10706.300000000001</v>
      </c>
      <c r="Q26" s="14">
        <v>15770</v>
      </c>
      <c r="R26" s="14">
        <v>21236.800000000003</v>
      </c>
      <c r="S26" s="14">
        <v>27111.5</v>
      </c>
      <c r="T26" s="14">
        <v>32966.5</v>
      </c>
      <c r="U26" s="14">
        <v>44847.9</v>
      </c>
      <c r="V26" s="14">
        <v>56829.000000000007</v>
      </c>
      <c r="W26" s="14">
        <v>80779.3</v>
      </c>
      <c r="X26" s="14">
        <v>104699.7</v>
      </c>
      <c r="Y26" s="14">
        <v>214536.6</v>
      </c>
      <c r="Z26" s="53" t="str">
        <f t="shared" si="0"/>
        <v>St. Gall</v>
      </c>
    </row>
    <row r="27" spans="1:26" ht="18.899999999999999" customHeight="1">
      <c r="A27" s="24" t="str">
        <f>'Page 9'!$A$33</f>
        <v>Chur</v>
      </c>
      <c r="B27" s="343">
        <v>0</v>
      </c>
      <c r="C27" s="343">
        <v>0</v>
      </c>
      <c r="D27" s="343">
        <v>0</v>
      </c>
      <c r="E27" s="343">
        <v>0</v>
      </c>
      <c r="F27" s="343">
        <v>0</v>
      </c>
      <c r="G27" s="343">
        <v>0</v>
      </c>
      <c r="H27" s="343">
        <v>0</v>
      </c>
      <c r="I27" s="343">
        <v>259.19</v>
      </c>
      <c r="J27" s="343">
        <v>759.58</v>
      </c>
      <c r="K27" s="343">
        <v>1366.8</v>
      </c>
      <c r="L27" s="343">
        <v>2705.06</v>
      </c>
      <c r="M27" s="343">
        <v>3951.26</v>
      </c>
      <c r="N27" s="14">
        <v>5288.41</v>
      </c>
      <c r="O27" s="14">
        <v>6683.75</v>
      </c>
      <c r="P27" s="14">
        <v>8216.68</v>
      </c>
      <c r="Q27" s="14">
        <v>12522.3</v>
      </c>
      <c r="R27" s="14">
        <v>16874.45</v>
      </c>
      <c r="S27" s="14">
        <v>21603.279999999999</v>
      </c>
      <c r="T27" s="14">
        <v>26382.86</v>
      </c>
      <c r="U27" s="14">
        <v>36204.32</v>
      </c>
      <c r="V27" s="14">
        <v>46268.09</v>
      </c>
      <c r="W27" s="14">
        <v>66394.52</v>
      </c>
      <c r="X27" s="14">
        <v>86604.57</v>
      </c>
      <c r="Y27" s="14">
        <v>189221.4</v>
      </c>
      <c r="Z27" s="53" t="str">
        <f t="shared" si="0"/>
        <v>Chur</v>
      </c>
    </row>
    <row r="28" spans="1:26" ht="18.899999999999999" customHeight="1">
      <c r="A28" s="24" t="str">
        <f>'Page 9'!$A$34</f>
        <v>Aarau</v>
      </c>
      <c r="B28" s="343">
        <v>0</v>
      </c>
      <c r="C28" s="343">
        <v>0</v>
      </c>
      <c r="D28" s="343">
        <v>0</v>
      </c>
      <c r="E28" s="343">
        <v>0</v>
      </c>
      <c r="F28" s="343">
        <v>13.450000000000001</v>
      </c>
      <c r="G28" s="343">
        <v>268.8</v>
      </c>
      <c r="H28" s="343">
        <v>524.15</v>
      </c>
      <c r="I28" s="343">
        <v>826.55000000000007</v>
      </c>
      <c r="J28" s="343">
        <v>1245.4499999999998</v>
      </c>
      <c r="K28" s="343">
        <v>1729.3</v>
      </c>
      <c r="L28" s="343">
        <v>2723.85</v>
      </c>
      <c r="M28" s="343">
        <v>3902.1000000000004</v>
      </c>
      <c r="N28" s="14">
        <v>5134.1000000000004</v>
      </c>
      <c r="O28" s="14">
        <v>6498.2499999999991</v>
      </c>
      <c r="P28" s="14">
        <v>7938.5499999999993</v>
      </c>
      <c r="Q28" s="14">
        <v>11876.5</v>
      </c>
      <c r="R28" s="14">
        <v>16049.600000000002</v>
      </c>
      <c r="S28" s="14">
        <v>20649.45</v>
      </c>
      <c r="T28" s="14">
        <v>25394.9</v>
      </c>
      <c r="U28" s="14">
        <v>35002.25</v>
      </c>
      <c r="V28" s="14">
        <v>45015.05</v>
      </c>
      <c r="W28" s="14">
        <v>65248.95</v>
      </c>
      <c r="X28" s="14">
        <v>86252.35</v>
      </c>
      <c r="Y28" s="14">
        <v>193880.95</v>
      </c>
      <c r="Z28" s="53" t="str">
        <f t="shared" si="0"/>
        <v>Aarau</v>
      </c>
    </row>
    <row r="29" spans="1:26" ht="18.899999999999999" customHeight="1">
      <c r="A29" s="24" t="str">
        <f>'Page 9'!$A$35</f>
        <v>Frauenfeld</v>
      </c>
      <c r="B29" s="343">
        <v>0</v>
      </c>
      <c r="C29" s="343">
        <v>0</v>
      </c>
      <c r="D29" s="343">
        <v>0</v>
      </c>
      <c r="E29" s="343">
        <v>0</v>
      </c>
      <c r="F29" s="343">
        <v>0</v>
      </c>
      <c r="G29" s="343">
        <v>0</v>
      </c>
      <c r="H29" s="343">
        <v>200.85000000000002</v>
      </c>
      <c r="I29" s="343">
        <v>524.55000000000007</v>
      </c>
      <c r="J29" s="343">
        <v>951.35</v>
      </c>
      <c r="K29" s="343">
        <v>1516.05</v>
      </c>
      <c r="L29" s="343">
        <v>2901.6000000000004</v>
      </c>
      <c r="M29" s="343">
        <v>4281.9000000000005</v>
      </c>
      <c r="N29" s="14">
        <v>5655.7500000000009</v>
      </c>
      <c r="O29" s="14">
        <v>7057.2499999999991</v>
      </c>
      <c r="P29" s="14">
        <v>8649</v>
      </c>
      <c r="Q29" s="14">
        <v>12750.300000000001</v>
      </c>
      <c r="R29" s="14">
        <v>16943.5</v>
      </c>
      <c r="S29" s="14">
        <v>21319.1</v>
      </c>
      <c r="T29" s="14">
        <v>25785.15</v>
      </c>
      <c r="U29" s="14">
        <v>35134.25</v>
      </c>
      <c r="V29" s="14">
        <v>44492.100000000006</v>
      </c>
      <c r="W29" s="14">
        <v>63846.399999999994</v>
      </c>
      <c r="X29" s="14">
        <v>83775.05</v>
      </c>
      <c r="Y29" s="14">
        <v>183526.2</v>
      </c>
      <c r="Z29" s="53" t="str">
        <f t="shared" si="0"/>
        <v>Frauenfeld</v>
      </c>
    </row>
    <row r="30" spans="1:26" ht="18.899999999999999" customHeight="1">
      <c r="A30" s="24" t="str">
        <f>'Page 9'!$A$36</f>
        <v>Bellinzona</v>
      </c>
      <c r="B30" s="14">
        <v>40</v>
      </c>
      <c r="C30" s="14">
        <v>40</v>
      </c>
      <c r="D30" s="14">
        <v>40</v>
      </c>
      <c r="E30" s="14">
        <v>40</v>
      </c>
      <c r="F30" s="14">
        <v>40</v>
      </c>
      <c r="G30" s="14">
        <v>314.3</v>
      </c>
      <c r="H30" s="14">
        <v>682.64999999999986</v>
      </c>
      <c r="I30" s="14">
        <v>912.65</v>
      </c>
      <c r="J30" s="14">
        <v>1057.9000000000001</v>
      </c>
      <c r="K30" s="14">
        <v>1322.4499999999998</v>
      </c>
      <c r="L30" s="14">
        <v>1931.9</v>
      </c>
      <c r="M30" s="14">
        <v>3036.95</v>
      </c>
      <c r="N30" s="14">
        <v>4460.45</v>
      </c>
      <c r="O30" s="14">
        <v>6205.6</v>
      </c>
      <c r="P30" s="14">
        <v>7952.7</v>
      </c>
      <c r="Q30" s="14">
        <v>13132.7</v>
      </c>
      <c r="R30" s="14">
        <v>18566.45</v>
      </c>
      <c r="S30" s="14">
        <v>23964.95</v>
      </c>
      <c r="T30" s="14">
        <v>29672.35</v>
      </c>
      <c r="U30" s="14">
        <v>41695.050000000003</v>
      </c>
      <c r="V30" s="14">
        <v>54277.7</v>
      </c>
      <c r="W30" s="14">
        <v>79991.200000000012</v>
      </c>
      <c r="X30" s="14">
        <v>105933.8</v>
      </c>
      <c r="Y30" s="14">
        <v>236280.65000000002</v>
      </c>
      <c r="Z30" s="53" t="str">
        <f t="shared" si="0"/>
        <v>Bellinzona</v>
      </c>
    </row>
    <row r="31" spans="1:26" ht="18.899999999999999" customHeight="1">
      <c r="A31" s="24" t="str">
        <f>'Page 9'!$A$37</f>
        <v>Lausanne</v>
      </c>
      <c r="B31" s="343">
        <v>0</v>
      </c>
      <c r="C31" s="343">
        <v>0</v>
      </c>
      <c r="D31" s="343">
        <v>0</v>
      </c>
      <c r="E31" s="343">
        <v>0</v>
      </c>
      <c r="F31" s="343">
        <v>0</v>
      </c>
      <c r="G31" s="343">
        <v>0</v>
      </c>
      <c r="H31" s="343">
        <v>0</v>
      </c>
      <c r="I31" s="343">
        <v>220.05</v>
      </c>
      <c r="J31" s="343">
        <v>845.35</v>
      </c>
      <c r="K31" s="343">
        <v>1720.35</v>
      </c>
      <c r="L31" s="343">
        <v>4035.85</v>
      </c>
      <c r="M31" s="343">
        <v>6706.2</v>
      </c>
      <c r="N31" s="14">
        <v>8891.1999999999989</v>
      </c>
      <c r="O31" s="14">
        <v>10539</v>
      </c>
      <c r="P31" s="14">
        <v>12334.65</v>
      </c>
      <c r="Q31" s="14">
        <v>16839.8</v>
      </c>
      <c r="R31" s="14">
        <v>21810.85</v>
      </c>
      <c r="S31" s="14">
        <v>27645.95</v>
      </c>
      <c r="T31" s="14">
        <v>33597.599999999999</v>
      </c>
      <c r="U31" s="14">
        <v>46333.9</v>
      </c>
      <c r="V31" s="14">
        <v>59698.25</v>
      </c>
      <c r="W31" s="14">
        <v>87869.2</v>
      </c>
      <c r="X31" s="14">
        <v>117722.55</v>
      </c>
      <c r="Y31" s="14">
        <v>264480</v>
      </c>
      <c r="Z31" s="53" t="str">
        <f t="shared" si="0"/>
        <v>Lausanne</v>
      </c>
    </row>
    <row r="32" spans="1:26" ht="18.899999999999999" customHeight="1">
      <c r="A32" s="24" t="str">
        <f>'Page 9'!$A$38</f>
        <v>Sion</v>
      </c>
      <c r="B32" s="14">
        <v>34</v>
      </c>
      <c r="C32" s="14">
        <v>34</v>
      </c>
      <c r="D32" s="14">
        <v>34</v>
      </c>
      <c r="E32" s="14">
        <v>34</v>
      </c>
      <c r="F32" s="14">
        <v>34</v>
      </c>
      <c r="G32" s="14">
        <v>449.19999999999993</v>
      </c>
      <c r="H32" s="14">
        <v>832.89999999999975</v>
      </c>
      <c r="I32" s="14">
        <v>1220.2999999999997</v>
      </c>
      <c r="J32" s="14">
        <v>1617.5</v>
      </c>
      <c r="K32" s="14">
        <v>2205.4</v>
      </c>
      <c r="L32" s="14">
        <v>3264.1000000000004</v>
      </c>
      <c r="M32" s="14">
        <v>4451.6499999999996</v>
      </c>
      <c r="N32" s="14">
        <v>5692.15</v>
      </c>
      <c r="O32" s="14">
        <v>7030.4499999999989</v>
      </c>
      <c r="P32" s="14">
        <v>8442.6</v>
      </c>
      <c r="Q32" s="14">
        <v>12387.05</v>
      </c>
      <c r="R32" s="14">
        <v>17154.899999999998</v>
      </c>
      <c r="S32" s="14">
        <v>23686.550000000003</v>
      </c>
      <c r="T32" s="14">
        <v>29961.9</v>
      </c>
      <c r="U32" s="14">
        <v>41550</v>
      </c>
      <c r="V32" s="14">
        <v>53276.65</v>
      </c>
      <c r="W32" s="14">
        <v>77765.150000000009</v>
      </c>
      <c r="X32" s="14">
        <v>100937.05</v>
      </c>
      <c r="Y32" s="14">
        <v>214136.85</v>
      </c>
      <c r="Z32" s="53" t="str">
        <f t="shared" si="0"/>
        <v>Sion</v>
      </c>
    </row>
    <row r="33" spans="1:26" ht="18.899999999999999" customHeight="1">
      <c r="A33" s="24" t="str">
        <f>'Page 9'!$A$39</f>
        <v>Neuchâtel</v>
      </c>
      <c r="B33" s="343">
        <v>0</v>
      </c>
      <c r="C33" s="343">
        <v>0</v>
      </c>
      <c r="D33" s="343">
        <v>41.85</v>
      </c>
      <c r="E33" s="343">
        <v>118.55</v>
      </c>
      <c r="F33" s="343">
        <v>278.64999999999998</v>
      </c>
      <c r="G33" s="343">
        <v>555.1</v>
      </c>
      <c r="H33" s="343">
        <v>888.84999999999991</v>
      </c>
      <c r="I33" s="343">
        <v>1427.15</v>
      </c>
      <c r="J33" s="343">
        <v>2093.7999999999997</v>
      </c>
      <c r="K33" s="343">
        <v>2927.3</v>
      </c>
      <c r="L33" s="343">
        <v>4341.8</v>
      </c>
      <c r="M33" s="343">
        <v>6276.65</v>
      </c>
      <c r="N33" s="14">
        <v>8745.1</v>
      </c>
      <c r="O33" s="14">
        <v>10861.75</v>
      </c>
      <c r="P33" s="14">
        <v>12996.949999999999</v>
      </c>
      <c r="Q33" s="14">
        <v>18417.100000000002</v>
      </c>
      <c r="R33" s="14">
        <v>24073.45</v>
      </c>
      <c r="S33" s="14">
        <v>30224.550000000003</v>
      </c>
      <c r="T33" s="14">
        <v>36636.149999999994</v>
      </c>
      <c r="U33" s="14">
        <v>50235.45</v>
      </c>
      <c r="V33" s="14">
        <v>64251.499999999993</v>
      </c>
      <c r="W33" s="14">
        <v>92898.4</v>
      </c>
      <c r="X33" s="14">
        <v>117830.1</v>
      </c>
      <c r="Y33" s="14">
        <v>240951.05</v>
      </c>
      <c r="Z33" s="53" t="str">
        <f t="shared" si="0"/>
        <v>Neuchâtel</v>
      </c>
    </row>
    <row r="34" spans="1:26" ht="18.899999999999999" customHeight="1">
      <c r="A34" s="24" t="str">
        <f>'Page 9'!$A$40</f>
        <v>Geneva</v>
      </c>
      <c r="B34" s="14">
        <v>25</v>
      </c>
      <c r="C34" s="14">
        <v>25</v>
      </c>
      <c r="D34" s="14">
        <v>25</v>
      </c>
      <c r="E34" s="14">
        <v>25</v>
      </c>
      <c r="F34" s="14">
        <v>25</v>
      </c>
      <c r="G34" s="14">
        <v>25</v>
      </c>
      <c r="H34" s="14">
        <v>25</v>
      </c>
      <c r="I34" s="14">
        <v>25</v>
      </c>
      <c r="J34" s="14">
        <v>25</v>
      </c>
      <c r="K34" s="14">
        <v>25</v>
      </c>
      <c r="L34" s="14">
        <v>786.75</v>
      </c>
      <c r="M34" s="14">
        <v>2041.25</v>
      </c>
      <c r="N34" s="14">
        <v>3731.1</v>
      </c>
      <c r="O34" s="14">
        <v>5375.6</v>
      </c>
      <c r="P34" s="14">
        <v>7365.65</v>
      </c>
      <c r="Q34" s="14">
        <v>12902.050000000001</v>
      </c>
      <c r="R34" s="14">
        <v>18678.7</v>
      </c>
      <c r="S34" s="14">
        <v>24492.149999999998</v>
      </c>
      <c r="T34" s="14">
        <v>30441.049999999996</v>
      </c>
      <c r="U34" s="14">
        <v>42455.549999999996</v>
      </c>
      <c r="V34" s="14">
        <v>54560.75</v>
      </c>
      <c r="W34" s="14">
        <v>79823.850000000006</v>
      </c>
      <c r="X34" s="14">
        <v>106374</v>
      </c>
      <c r="Y34" s="14">
        <v>247020.5</v>
      </c>
      <c r="Z34" s="53" t="str">
        <f t="shared" si="0"/>
        <v>Geneva</v>
      </c>
    </row>
    <row r="35" spans="1:26" ht="18.899999999999999" customHeight="1">
      <c r="A35" s="24" t="str">
        <f>'Page 9'!$A$41</f>
        <v>Delémont</v>
      </c>
      <c r="B35" s="343">
        <v>0</v>
      </c>
      <c r="C35" s="343">
        <v>0</v>
      </c>
      <c r="D35" s="343">
        <v>0</v>
      </c>
      <c r="E35" s="343">
        <v>0</v>
      </c>
      <c r="F35" s="343">
        <v>0</v>
      </c>
      <c r="G35" s="343">
        <v>96.35</v>
      </c>
      <c r="H35" s="343">
        <v>356.09999999999997</v>
      </c>
      <c r="I35" s="343">
        <v>876.5</v>
      </c>
      <c r="J35" s="343">
        <v>1464.6000000000001</v>
      </c>
      <c r="K35" s="343">
        <v>2208.1</v>
      </c>
      <c r="L35" s="343">
        <v>3712.0500000000006</v>
      </c>
      <c r="M35" s="343">
        <v>5426.9999999999991</v>
      </c>
      <c r="N35" s="14">
        <v>7317.7000000000007</v>
      </c>
      <c r="O35" s="14">
        <v>9229.9</v>
      </c>
      <c r="P35" s="14">
        <v>11142.099999999999</v>
      </c>
      <c r="Q35" s="14">
        <v>16399.150000000001</v>
      </c>
      <c r="R35" s="14">
        <v>21920.1</v>
      </c>
      <c r="S35" s="14">
        <v>27465.95</v>
      </c>
      <c r="T35" s="14">
        <v>33036.699999999997</v>
      </c>
      <c r="U35" s="14">
        <v>45215.549999999996</v>
      </c>
      <c r="V35" s="14">
        <v>58490.5</v>
      </c>
      <c r="W35" s="14">
        <v>85010.8</v>
      </c>
      <c r="X35" s="14">
        <v>111697.65000000001</v>
      </c>
      <c r="Y35" s="14">
        <v>246556</v>
      </c>
      <c r="Z35" s="53" t="str">
        <f t="shared" si="0"/>
        <v>Delémont</v>
      </c>
    </row>
    <row r="36" spans="1:26" ht="18.899999999999999" customHeight="1">
      <c r="A36" s="24"/>
      <c r="B36" s="14"/>
      <c r="C36" s="14"/>
      <c r="D36" s="14"/>
      <c r="E36" s="14"/>
      <c r="F36" s="14"/>
      <c r="G36" s="14"/>
      <c r="H36" s="14"/>
      <c r="I36" s="14"/>
      <c r="J36" s="14"/>
      <c r="K36" s="14"/>
      <c r="L36" s="14"/>
      <c r="M36" s="14"/>
      <c r="N36" s="14"/>
      <c r="O36" s="14"/>
      <c r="P36" s="14"/>
      <c r="Q36" s="14"/>
      <c r="R36" s="14"/>
      <c r="S36" s="14"/>
      <c r="T36" s="14"/>
      <c r="U36" s="14"/>
      <c r="V36" s="14"/>
      <c r="W36" s="14"/>
      <c r="X36" s="14"/>
      <c r="Y36" s="14"/>
      <c r="Z36" s="53"/>
    </row>
    <row r="37" spans="1:26" ht="18.899999999999999" customHeight="1">
      <c r="A37" s="24" t="str">
        <f>'Page 9'!$A$43</f>
        <v>Direct federal tax</v>
      </c>
      <c r="B37" s="343">
        <v>0</v>
      </c>
      <c r="C37" s="343">
        <v>0</v>
      </c>
      <c r="D37" s="343">
        <v>0</v>
      </c>
      <c r="E37" s="343">
        <v>0</v>
      </c>
      <c r="F37" s="343">
        <v>0</v>
      </c>
      <c r="G37" s="343">
        <v>0</v>
      </c>
      <c r="H37" s="343">
        <v>0</v>
      </c>
      <c r="I37" s="343">
        <v>0</v>
      </c>
      <c r="J37" s="343">
        <v>35.5</v>
      </c>
      <c r="K37" s="343">
        <v>79.900000000000006</v>
      </c>
      <c r="L37" s="343">
        <v>168.7</v>
      </c>
      <c r="M37" s="343">
        <v>288.8</v>
      </c>
      <c r="N37" s="14">
        <v>507.7</v>
      </c>
      <c r="O37" s="14">
        <v>766</v>
      </c>
      <c r="P37" s="14">
        <v>1071.4000000000001</v>
      </c>
      <c r="Q37" s="14">
        <v>2045</v>
      </c>
      <c r="R37" s="14">
        <v>3402.5</v>
      </c>
      <c r="S37" s="14">
        <v>5466.2</v>
      </c>
      <c r="T37" s="14">
        <v>8370.7999999999993</v>
      </c>
      <c r="U37" s="14">
        <v>14180.2</v>
      </c>
      <c r="V37" s="14">
        <v>19989.599999999999</v>
      </c>
      <c r="W37" s="14">
        <v>31608.3</v>
      </c>
      <c r="X37" s="14">
        <v>43227.1</v>
      </c>
      <c r="Y37" s="14">
        <v>101320.8</v>
      </c>
      <c r="Z37" s="53" t="str">
        <f t="shared" si="0"/>
        <v>Direct federal tax</v>
      </c>
    </row>
    <row r="38" spans="1:26" ht="18.899999999999999" customHeight="1">
      <c r="A38" s="54"/>
      <c r="B38" s="55"/>
      <c r="C38" s="55"/>
      <c r="D38" s="55"/>
      <c r="E38" s="55"/>
      <c r="F38" s="55"/>
      <c r="G38" s="55"/>
      <c r="H38" s="55"/>
      <c r="I38" s="56"/>
      <c r="J38" s="56"/>
      <c r="K38" s="56"/>
      <c r="L38" s="56"/>
      <c r="M38" s="56"/>
      <c r="N38" s="14"/>
      <c r="O38" s="14"/>
      <c r="P38" s="14"/>
      <c r="Q38" s="14"/>
      <c r="R38" s="14"/>
      <c r="S38" s="14"/>
      <c r="T38" s="14"/>
      <c r="U38" s="14"/>
      <c r="V38" s="14"/>
      <c r="W38" s="14"/>
      <c r="X38" s="15"/>
      <c r="Z38" s="53"/>
    </row>
    <row r="39" spans="1:26" ht="18.899999999999999" customHeight="1">
      <c r="A39" s="38"/>
      <c r="B39" s="843" t="str">
        <f>'Pages 10-11'!$B$39:$M$39</f>
        <v>Tax burden in percent of gross earned income</v>
      </c>
      <c r="C39" s="844"/>
      <c r="D39" s="844"/>
      <c r="E39" s="844"/>
      <c r="F39" s="844"/>
      <c r="G39" s="844"/>
      <c r="H39" s="844"/>
      <c r="I39" s="844"/>
      <c r="J39" s="844"/>
      <c r="K39" s="844"/>
      <c r="L39" s="844"/>
      <c r="M39" s="845"/>
      <c r="N39" s="843" t="str">
        <f>B39</f>
        <v>Tax burden in percent of gross earned income</v>
      </c>
      <c r="O39" s="844"/>
      <c r="P39" s="844"/>
      <c r="Q39" s="844"/>
      <c r="R39" s="844"/>
      <c r="S39" s="844"/>
      <c r="T39" s="844"/>
      <c r="U39" s="844"/>
      <c r="V39" s="844"/>
      <c r="W39" s="844"/>
      <c r="X39" s="844"/>
      <c r="Y39" s="845"/>
      <c r="Z39" s="53"/>
    </row>
    <row r="40" spans="1:26" ht="18.899999999999999" customHeight="1">
      <c r="A40" s="24" t="str">
        <f>'Page 9'!$A$16</f>
        <v>Zurich</v>
      </c>
      <c r="B40" s="10">
        <v>0.38400000000000001</v>
      </c>
      <c r="C40" s="10">
        <v>0.32</v>
      </c>
      <c r="D40" s="10">
        <v>0.2742857142857143</v>
      </c>
      <c r="E40" s="10">
        <v>0.58350000000000002</v>
      </c>
      <c r="F40" s="10">
        <v>1.2727999999999999</v>
      </c>
      <c r="G40" s="10">
        <v>2.0683333333333334</v>
      </c>
      <c r="H40" s="10">
        <v>2.3812857142857142</v>
      </c>
      <c r="I40" s="10">
        <v>3.0970000000000004</v>
      </c>
      <c r="J40" s="10">
        <v>3.4653333333333336</v>
      </c>
      <c r="K40" s="10">
        <v>4.0484999999999998</v>
      </c>
      <c r="L40" s="10">
        <v>4.8050000000000006</v>
      </c>
      <c r="M40" s="10">
        <v>5.849214285714285</v>
      </c>
      <c r="N40" s="10">
        <v>6.5235000000000003</v>
      </c>
      <c r="O40" s="10">
        <v>7.3482777777777768</v>
      </c>
      <c r="P40" s="10">
        <v>7.9920000000000009</v>
      </c>
      <c r="Q40" s="10">
        <v>9.3394800000000018</v>
      </c>
      <c r="R40" s="10">
        <v>10.424033333333334</v>
      </c>
      <c r="S40" s="10">
        <v>11.572942857142856</v>
      </c>
      <c r="T40" s="10">
        <v>12.42435</v>
      </c>
      <c r="U40" s="10">
        <v>14.026679999999999</v>
      </c>
      <c r="V40" s="10">
        <v>15.355183333333333</v>
      </c>
      <c r="W40" s="10">
        <v>17.504737500000005</v>
      </c>
      <c r="X40" s="10">
        <v>19.290030000000002</v>
      </c>
      <c r="Y40" s="10">
        <v>22.949225000000002</v>
      </c>
      <c r="Z40" s="53" t="str">
        <f t="shared" si="0"/>
        <v>Zurich</v>
      </c>
    </row>
    <row r="41" spans="1:26" ht="18.899999999999999" customHeight="1">
      <c r="A41" s="24" t="str">
        <f>'Page 9'!$A$17</f>
        <v>Berne</v>
      </c>
      <c r="B41" s="344">
        <v>0</v>
      </c>
      <c r="C41" s="344">
        <v>0</v>
      </c>
      <c r="D41" s="344">
        <v>0</v>
      </c>
      <c r="E41" s="344">
        <v>0</v>
      </c>
      <c r="F41" s="344">
        <v>0.86</v>
      </c>
      <c r="G41" s="344">
        <v>2.1273333333333335</v>
      </c>
      <c r="H41" s="344">
        <v>3.5374285714285714</v>
      </c>
      <c r="I41" s="344">
        <v>4.6961250000000003</v>
      </c>
      <c r="J41" s="344">
        <v>6.1145555555555546</v>
      </c>
      <c r="K41" s="344">
        <v>7.2492000000000001</v>
      </c>
      <c r="L41" s="344">
        <v>8.9237500000000001</v>
      </c>
      <c r="M41" s="344">
        <v>9.9602857142857157</v>
      </c>
      <c r="N41" s="344">
        <v>10.69225</v>
      </c>
      <c r="O41" s="344">
        <v>11.410333333333336</v>
      </c>
      <c r="P41" s="344">
        <v>12.038450000000001</v>
      </c>
      <c r="Q41" s="344">
        <v>13.379519999999999</v>
      </c>
      <c r="R41" s="344">
        <v>14.540033333333332</v>
      </c>
      <c r="S41" s="344">
        <v>15.681285714285718</v>
      </c>
      <c r="T41" s="344">
        <v>16.761575000000001</v>
      </c>
      <c r="U41" s="344">
        <v>18.370460000000001</v>
      </c>
      <c r="V41" s="344">
        <v>19.514883333333334</v>
      </c>
      <c r="W41" s="344">
        <v>21.198687500000005</v>
      </c>
      <c r="X41" s="344">
        <v>22.427249999999997</v>
      </c>
      <c r="Y41" s="344">
        <v>25.092775</v>
      </c>
      <c r="Z41" s="53" t="str">
        <f t="shared" si="0"/>
        <v>Berne</v>
      </c>
    </row>
    <row r="42" spans="1:26" ht="18.899999999999999" customHeight="1">
      <c r="A42" s="24" t="str">
        <f>'Page 9'!$A$18</f>
        <v>Lucerne</v>
      </c>
      <c r="B42" s="10">
        <v>0.4</v>
      </c>
      <c r="C42" s="10">
        <v>0.33333333333333337</v>
      </c>
      <c r="D42" s="10">
        <v>0.2857142857142857</v>
      </c>
      <c r="E42" s="10">
        <v>0.25</v>
      </c>
      <c r="F42" s="10">
        <v>0.29639999999999994</v>
      </c>
      <c r="G42" s="10">
        <v>0.86966666666666648</v>
      </c>
      <c r="H42" s="10">
        <v>2.2465714285714289</v>
      </c>
      <c r="I42" s="10">
        <v>3.6307500000000008</v>
      </c>
      <c r="J42" s="10">
        <v>4.559333333333333</v>
      </c>
      <c r="K42" s="10">
        <v>5.3022000000000009</v>
      </c>
      <c r="L42" s="10">
        <v>6.4165000000000001</v>
      </c>
      <c r="M42" s="10">
        <v>7.4741428571428568</v>
      </c>
      <c r="N42" s="10">
        <v>8.2465000000000011</v>
      </c>
      <c r="O42" s="10">
        <v>8.8656666666666677</v>
      </c>
      <c r="P42" s="10">
        <v>9.4109999999999996</v>
      </c>
      <c r="Q42" s="10">
        <v>10.524320000000001</v>
      </c>
      <c r="R42" s="10">
        <v>11.421933333333333</v>
      </c>
      <c r="S42" s="10">
        <v>12.327371428571428</v>
      </c>
      <c r="T42" s="10">
        <v>13.157049999999998</v>
      </c>
      <c r="U42" s="10">
        <v>14.362680000000003</v>
      </c>
      <c r="V42" s="10">
        <v>15.166433333333334</v>
      </c>
      <c r="W42" s="10">
        <v>16.171150000000001</v>
      </c>
      <c r="X42" s="10">
        <v>16.769660000000002</v>
      </c>
      <c r="Y42" s="10">
        <v>17.97531</v>
      </c>
      <c r="Z42" s="53" t="str">
        <f t="shared" si="0"/>
        <v>Lucerne</v>
      </c>
    </row>
    <row r="43" spans="1:26" ht="18.899999999999999" customHeight="1">
      <c r="A43" s="24" t="str">
        <f>'Page 9'!$A$19</f>
        <v>Altdorf</v>
      </c>
      <c r="B43" s="10"/>
      <c r="C43" s="10">
        <v>0.66666666666666674</v>
      </c>
      <c r="D43" s="10">
        <v>0.5714285714285714</v>
      </c>
      <c r="E43" s="10">
        <v>0.5</v>
      </c>
      <c r="F43" s="10">
        <v>0.4</v>
      </c>
      <c r="G43" s="10">
        <v>0.33333333333333337</v>
      </c>
      <c r="H43" s="10">
        <v>1.728965714285714</v>
      </c>
      <c r="I43" s="10">
        <v>3.1842574999999997</v>
      </c>
      <c r="J43" s="10">
        <v>4.283135555555555</v>
      </c>
      <c r="K43" s="10">
        <v>5.1622379999999994</v>
      </c>
      <c r="L43" s="10">
        <v>6.5056533333333322</v>
      </c>
      <c r="M43" s="10">
        <v>7.4652357142857131</v>
      </c>
      <c r="N43" s="10">
        <v>8.0177812500000005</v>
      </c>
      <c r="O43" s="10">
        <v>8.4145233333333334</v>
      </c>
      <c r="P43" s="10">
        <v>8.7319169999999993</v>
      </c>
      <c r="Q43" s="10">
        <v>9.4339671999999997</v>
      </c>
      <c r="R43" s="10">
        <v>9.991142666666665</v>
      </c>
      <c r="S43" s="10">
        <v>10.46553257142857</v>
      </c>
      <c r="T43" s="10">
        <v>10.8138965</v>
      </c>
      <c r="U43" s="10">
        <v>11.307548799999999</v>
      </c>
      <c r="V43" s="10">
        <v>11.636650333333334</v>
      </c>
      <c r="W43" s="10">
        <v>12.048027250000001</v>
      </c>
      <c r="X43" s="10">
        <v>12.291881999999999</v>
      </c>
      <c r="Y43" s="10">
        <v>12.785534300000002</v>
      </c>
      <c r="Z43" s="53" t="str">
        <f t="shared" si="0"/>
        <v>Altdorf</v>
      </c>
    </row>
    <row r="44" spans="1:26" ht="18.899999999999999" customHeight="1">
      <c r="A44" s="24" t="str">
        <f>'Page 9'!$A$20</f>
        <v>Schwyz</v>
      </c>
      <c r="B44" s="10">
        <v>0.20319999999999999</v>
      </c>
      <c r="C44" s="10">
        <v>0.39466666666666661</v>
      </c>
      <c r="D44" s="10">
        <v>0.65257142857142858</v>
      </c>
      <c r="E44" s="10">
        <v>0.9305000000000001</v>
      </c>
      <c r="F44" s="10">
        <v>1.5227999999999999</v>
      </c>
      <c r="G44" s="10">
        <v>2.1854999999999998</v>
      </c>
      <c r="H44" s="10">
        <v>2.7555714285714283</v>
      </c>
      <c r="I44" s="10">
        <v>3.3522500000000002</v>
      </c>
      <c r="J44" s="10">
        <v>4.0137777777777783</v>
      </c>
      <c r="K44" s="10">
        <v>4.6276000000000002</v>
      </c>
      <c r="L44" s="10">
        <v>5.6329166666666666</v>
      </c>
      <c r="M44" s="10">
        <v>5.7165714285714282</v>
      </c>
      <c r="N44" s="10">
        <v>6.3450000000000006</v>
      </c>
      <c r="O44" s="10">
        <v>6.9089999999999998</v>
      </c>
      <c r="P44" s="10">
        <v>7.3644499999999997</v>
      </c>
      <c r="Q44" s="10">
        <v>8.4464800000000011</v>
      </c>
      <c r="R44" s="10">
        <v>9.3849666666666671</v>
      </c>
      <c r="S44" s="10">
        <v>10.154428571428571</v>
      </c>
      <c r="T44" s="10">
        <v>10.725175</v>
      </c>
      <c r="U44" s="10">
        <v>11.529280000000002</v>
      </c>
      <c r="V44" s="10">
        <v>12.065366666666666</v>
      </c>
      <c r="W44" s="10">
        <v>12.736525000000002</v>
      </c>
      <c r="X44" s="10">
        <v>13.135839999999998</v>
      </c>
      <c r="Y44" s="10">
        <v>15.403245000000002</v>
      </c>
      <c r="Z44" s="53" t="str">
        <f t="shared" si="0"/>
        <v>Schwyz</v>
      </c>
    </row>
    <row r="45" spans="1:26" ht="18.899999999999999" customHeight="1">
      <c r="A45" s="24" t="str">
        <f>'Page 9'!$A$21</f>
        <v>Sarnen</v>
      </c>
      <c r="B45" s="10">
        <v>0</v>
      </c>
      <c r="C45" s="10">
        <v>0</v>
      </c>
      <c r="D45" s="10">
        <v>0</v>
      </c>
      <c r="E45" s="10">
        <v>0</v>
      </c>
      <c r="F45" s="10">
        <v>5.5E-2</v>
      </c>
      <c r="G45" s="10">
        <v>1.8360000000000001</v>
      </c>
      <c r="H45" s="10">
        <v>2.9899999999999998</v>
      </c>
      <c r="I45" s="10">
        <v>3.8556249999999999</v>
      </c>
      <c r="J45" s="10">
        <v>4.5287777777777771</v>
      </c>
      <c r="K45" s="10">
        <v>5.1499999999999995</v>
      </c>
      <c r="L45" s="10">
        <v>6.0817499999999995</v>
      </c>
      <c r="M45" s="10">
        <v>6.9439285714285717</v>
      </c>
      <c r="N45" s="10">
        <v>7.2981249999999998</v>
      </c>
      <c r="O45" s="10">
        <v>7.9866666666666672</v>
      </c>
      <c r="P45" s="10">
        <v>8.4410000000000007</v>
      </c>
      <c r="Q45" s="10">
        <v>9.1983600000000028</v>
      </c>
      <c r="R45" s="10">
        <v>9.7032666666666678</v>
      </c>
      <c r="S45" s="10">
        <v>10.079657142857144</v>
      </c>
      <c r="T45" s="10">
        <v>10.355050000000002</v>
      </c>
      <c r="U45" s="10">
        <v>10.7461</v>
      </c>
      <c r="V45" s="10">
        <v>11.006816666666666</v>
      </c>
      <c r="W45" s="10">
        <v>11.332712500000001</v>
      </c>
      <c r="X45" s="10">
        <v>11.525490000000001</v>
      </c>
      <c r="Y45" s="10">
        <v>11.91656</v>
      </c>
      <c r="Z45" s="53" t="str">
        <f t="shared" si="0"/>
        <v>Sarnen</v>
      </c>
    </row>
    <row r="46" spans="1:26" ht="18.899999999999999" customHeight="1">
      <c r="A46" s="24" t="str">
        <f>'Page 9'!$A$22</f>
        <v>Stans</v>
      </c>
      <c r="B46" s="10">
        <v>0.4</v>
      </c>
      <c r="C46" s="10">
        <v>0.33333333333333337</v>
      </c>
      <c r="D46" s="10">
        <v>0.2857142857142857</v>
      </c>
      <c r="E46" s="10">
        <v>0.25</v>
      </c>
      <c r="F46" s="10">
        <v>0.28160000000000002</v>
      </c>
      <c r="G46" s="10">
        <v>0.70850000000000002</v>
      </c>
      <c r="H46" s="10">
        <v>1.4055714285714287</v>
      </c>
      <c r="I46" s="10">
        <v>2.1693750000000001</v>
      </c>
      <c r="J46" s="10">
        <v>2.9773333333333332</v>
      </c>
      <c r="K46" s="10">
        <v>3.7124000000000006</v>
      </c>
      <c r="L46" s="10">
        <v>4.8414999999999999</v>
      </c>
      <c r="M46" s="10">
        <v>5.7967857142857149</v>
      </c>
      <c r="N46" s="10">
        <v>6.5810000000000004</v>
      </c>
      <c r="O46" s="10">
        <v>7.3406666666666665</v>
      </c>
      <c r="P46" s="10">
        <v>7.9359000000000002</v>
      </c>
      <c r="Q46" s="10">
        <v>9.0869999999999997</v>
      </c>
      <c r="R46" s="10">
        <v>9.8769333333333353</v>
      </c>
      <c r="S46" s="10">
        <v>10.538457142857142</v>
      </c>
      <c r="T46" s="10">
        <v>11.113325</v>
      </c>
      <c r="U46" s="10">
        <v>11.940940000000001</v>
      </c>
      <c r="V46" s="10">
        <v>12.5525</v>
      </c>
      <c r="W46" s="10">
        <v>13.004625000000001</v>
      </c>
      <c r="X46" s="10">
        <v>13.08764</v>
      </c>
      <c r="Y46" s="10">
        <v>13.253645000000001</v>
      </c>
      <c r="Z46" s="53" t="str">
        <f t="shared" si="0"/>
        <v>Stans</v>
      </c>
    </row>
    <row r="47" spans="1:26" ht="18.899999999999999" customHeight="1">
      <c r="A47" s="24" t="str">
        <f>'Page 9'!$A$23</f>
        <v>Glarus</v>
      </c>
      <c r="B47" s="344">
        <v>0</v>
      </c>
      <c r="C47" s="344">
        <v>0</v>
      </c>
      <c r="D47" s="344">
        <v>0</v>
      </c>
      <c r="E47" s="344">
        <v>0</v>
      </c>
      <c r="F47" s="344">
        <v>1.6661999999999999</v>
      </c>
      <c r="G47" s="344">
        <v>2.9125000000000001</v>
      </c>
      <c r="H47" s="344">
        <v>3.7737142857142851</v>
      </c>
      <c r="I47" s="344">
        <v>4.5878749999999995</v>
      </c>
      <c r="J47" s="344">
        <v>5.444</v>
      </c>
      <c r="K47" s="344">
        <v>6.073199999999999</v>
      </c>
      <c r="L47" s="344">
        <v>6.6547499999999999</v>
      </c>
      <c r="M47" s="344">
        <v>7.4258571428571436</v>
      </c>
      <c r="N47" s="344">
        <v>8.1898749999999989</v>
      </c>
      <c r="O47" s="344">
        <v>8.8208888888888914</v>
      </c>
      <c r="P47" s="344">
        <v>9.3916500000000003</v>
      </c>
      <c r="Q47" s="344">
        <v>10.789919999999999</v>
      </c>
      <c r="R47" s="344">
        <v>11.722100000000001</v>
      </c>
      <c r="S47" s="344">
        <v>12.485914285714287</v>
      </c>
      <c r="T47" s="344">
        <v>13.106399999999999</v>
      </c>
      <c r="U47" s="344">
        <v>14.118340000000002</v>
      </c>
      <c r="V47" s="344">
        <v>14.909800000000004</v>
      </c>
      <c r="W47" s="344">
        <v>16.149637500000001</v>
      </c>
      <c r="X47" s="344">
        <v>17.030439999999999</v>
      </c>
      <c r="Y47" s="344">
        <v>19.085560000000001</v>
      </c>
      <c r="Z47" s="53" t="str">
        <f t="shared" si="0"/>
        <v>Glarus</v>
      </c>
    </row>
    <row r="48" spans="1:26" ht="18.899999999999999" customHeight="1">
      <c r="A48" s="24" t="str">
        <f>'Page 9'!$A$24</f>
        <v>Zug</v>
      </c>
      <c r="B48" s="344">
        <v>0</v>
      </c>
      <c r="C48" s="344">
        <v>0</v>
      </c>
      <c r="D48" s="344">
        <v>0</v>
      </c>
      <c r="E48" s="344">
        <v>0</v>
      </c>
      <c r="F48" s="344">
        <v>5.6599999999999998E-2</v>
      </c>
      <c r="G48" s="344">
        <v>0.26316666666666666</v>
      </c>
      <c r="H48" s="344">
        <v>0.59185714285714286</v>
      </c>
      <c r="I48" s="344">
        <v>0.97600000000000009</v>
      </c>
      <c r="J48" s="344">
        <v>1.3071111111111109</v>
      </c>
      <c r="K48" s="344">
        <v>1.6024999999999998</v>
      </c>
      <c r="L48" s="344">
        <v>2.0773333333333333</v>
      </c>
      <c r="M48" s="344">
        <v>2.3850714285714285</v>
      </c>
      <c r="N48" s="344">
        <v>2.5637500000000002</v>
      </c>
      <c r="O48" s="344">
        <v>2.7466111111111116</v>
      </c>
      <c r="P48" s="344">
        <v>3.0150000000000001</v>
      </c>
      <c r="Q48" s="344">
        <v>3.7124799999999993</v>
      </c>
      <c r="R48" s="344">
        <v>4.2683666666666671</v>
      </c>
      <c r="S48" s="344">
        <v>4.9906571428571427</v>
      </c>
      <c r="T48" s="344">
        <v>5.8836500000000003</v>
      </c>
      <c r="U48" s="344">
        <v>8.07118</v>
      </c>
      <c r="V48" s="344">
        <v>9.2111666666666672</v>
      </c>
      <c r="W48" s="344">
        <v>9.8883749999999999</v>
      </c>
      <c r="X48" s="344">
        <v>10.039620000000001</v>
      </c>
      <c r="Y48" s="344">
        <v>10.34686</v>
      </c>
      <c r="Z48" s="53" t="str">
        <f t="shared" si="0"/>
        <v>Zug</v>
      </c>
    </row>
    <row r="49" spans="1:26" ht="18.899999999999999" customHeight="1">
      <c r="A49" s="24" t="str">
        <f>'Page 9'!$A$25</f>
        <v>Fribourg</v>
      </c>
      <c r="B49" s="344">
        <v>0.4</v>
      </c>
      <c r="C49" s="344">
        <v>0.33333333333333337</v>
      </c>
      <c r="D49" s="344">
        <v>0.58200000000000007</v>
      </c>
      <c r="E49" s="344">
        <v>0.71650000000000003</v>
      </c>
      <c r="F49" s="344">
        <v>1.1180000000000001</v>
      </c>
      <c r="G49" s="344">
        <v>1.6251666666666669</v>
      </c>
      <c r="H49" s="344">
        <v>2.456142857142857</v>
      </c>
      <c r="I49" s="344">
        <v>3.5732499999999998</v>
      </c>
      <c r="J49" s="344">
        <v>3.8550000000000009</v>
      </c>
      <c r="K49" s="344">
        <v>4.9634</v>
      </c>
      <c r="L49" s="344">
        <v>6.1534166666666668</v>
      </c>
      <c r="M49" s="344">
        <v>7.2650000000000006</v>
      </c>
      <c r="N49" s="344">
        <v>8.3326874999999987</v>
      </c>
      <c r="O49" s="344">
        <v>9.1911111111111108</v>
      </c>
      <c r="P49" s="344">
        <v>9.9765000000000015</v>
      </c>
      <c r="Q49" s="344">
        <v>11.86468</v>
      </c>
      <c r="R49" s="344">
        <v>13.187733333333334</v>
      </c>
      <c r="S49" s="344">
        <v>14.546628571428572</v>
      </c>
      <c r="T49" s="344">
        <v>15.6496</v>
      </c>
      <c r="U49" s="344">
        <v>17.183540000000001</v>
      </c>
      <c r="V49" s="344">
        <v>18.572283333333335</v>
      </c>
      <c r="W49" s="344">
        <v>20.834524999999999</v>
      </c>
      <c r="X49" s="344">
        <v>21.967749999999999</v>
      </c>
      <c r="Y49" s="344">
        <v>22.362399999999997</v>
      </c>
      <c r="Z49" s="53" t="str">
        <f t="shared" si="0"/>
        <v>Fribourg</v>
      </c>
    </row>
    <row r="50" spans="1:26" ht="18.899999999999999" customHeight="1">
      <c r="A50" s="24" t="str">
        <f>'Page 9'!$A$26</f>
        <v>Solothurn</v>
      </c>
      <c r="B50" s="10">
        <v>0.48</v>
      </c>
      <c r="C50" s="10">
        <v>0.4</v>
      </c>
      <c r="D50" s="10">
        <v>0.34285714285714286</v>
      </c>
      <c r="E50" s="10">
        <v>0.3</v>
      </c>
      <c r="F50" s="10">
        <v>0.81280000000000019</v>
      </c>
      <c r="G50" s="10">
        <v>2.4528333333333334</v>
      </c>
      <c r="H50" s="10">
        <v>3.9244285714285709</v>
      </c>
      <c r="I50" s="10">
        <v>5.1044999999999998</v>
      </c>
      <c r="J50" s="10">
        <v>6.1941111111111109</v>
      </c>
      <c r="K50" s="10">
        <v>6.9482999999999988</v>
      </c>
      <c r="L50" s="10">
        <v>7.5065833333333334</v>
      </c>
      <c r="M50" s="10">
        <v>8.7124999999999986</v>
      </c>
      <c r="N50" s="10">
        <v>9.8061249999999998</v>
      </c>
      <c r="O50" s="10">
        <v>10.732277777777776</v>
      </c>
      <c r="P50" s="10">
        <v>11.622350000000001</v>
      </c>
      <c r="Q50" s="10">
        <v>13.297920000000001</v>
      </c>
      <c r="R50" s="10">
        <v>14.527766666666666</v>
      </c>
      <c r="S50" s="10">
        <v>15.608628571428573</v>
      </c>
      <c r="T50" s="10">
        <v>16.472875000000002</v>
      </c>
      <c r="U50" s="10">
        <v>17.945320000000002</v>
      </c>
      <c r="V50" s="10">
        <v>19.065683333333332</v>
      </c>
      <c r="W50" s="10">
        <v>20.466149999999995</v>
      </c>
      <c r="X50" s="10">
        <v>21.306430000000002</v>
      </c>
      <c r="Y50" s="10">
        <v>22.279295000000001</v>
      </c>
      <c r="Z50" s="53" t="str">
        <f t="shared" si="0"/>
        <v>Solothurn</v>
      </c>
    </row>
    <row r="51" spans="1:26" ht="18.899999999999999" customHeight="1">
      <c r="A51" s="24" t="str">
        <f>'Page 9'!$A$27</f>
        <v>Basel</v>
      </c>
      <c r="B51" s="344">
        <v>0</v>
      </c>
      <c r="C51" s="344">
        <v>0</v>
      </c>
      <c r="D51" s="344">
        <v>0</v>
      </c>
      <c r="E51" s="344">
        <v>0</v>
      </c>
      <c r="F51" s="344">
        <v>0</v>
      </c>
      <c r="G51" s="344">
        <v>0</v>
      </c>
      <c r="H51" s="344">
        <v>0</v>
      </c>
      <c r="I51" s="344">
        <v>0</v>
      </c>
      <c r="J51" s="344">
        <v>0</v>
      </c>
      <c r="K51" s="344">
        <v>0.57850000000000001</v>
      </c>
      <c r="L51" s="344">
        <v>4.0850833333333334</v>
      </c>
      <c r="M51" s="344">
        <v>6.5567857142857138</v>
      </c>
      <c r="N51" s="344">
        <v>8.4105000000000008</v>
      </c>
      <c r="O51" s="344">
        <v>9.82561111111111</v>
      </c>
      <c r="P51" s="344">
        <v>10.981700000000002</v>
      </c>
      <c r="Q51" s="344">
        <v>13.05308</v>
      </c>
      <c r="R51" s="344">
        <v>14.4352</v>
      </c>
      <c r="S51" s="344">
        <v>15.448885714285716</v>
      </c>
      <c r="T51" s="344">
        <v>16.197099999999999</v>
      </c>
      <c r="U51" s="344">
        <v>17.254260000000002</v>
      </c>
      <c r="V51" s="344">
        <v>17.958416666666665</v>
      </c>
      <c r="W51" s="344">
        <v>18.839525000000002</v>
      </c>
      <c r="X51" s="344">
        <v>19.386859999999999</v>
      </c>
      <c r="Y51" s="344">
        <v>22.242175</v>
      </c>
      <c r="Z51" s="53" t="str">
        <f t="shared" si="0"/>
        <v>Basel</v>
      </c>
    </row>
    <row r="52" spans="1:26" ht="18.899999999999999" customHeight="1">
      <c r="A52" s="24" t="str">
        <f>'Page 9'!$A$28</f>
        <v>Liestal</v>
      </c>
      <c r="B52" s="344">
        <v>0</v>
      </c>
      <c r="C52" s="344">
        <v>0</v>
      </c>
      <c r="D52" s="344">
        <v>0</v>
      </c>
      <c r="E52" s="344">
        <v>0</v>
      </c>
      <c r="F52" s="344">
        <v>0.96140000000000014</v>
      </c>
      <c r="G52" s="344">
        <v>1.0020000000000002</v>
      </c>
      <c r="H52" s="344">
        <v>1.0314285714285716</v>
      </c>
      <c r="I52" s="344">
        <v>1.0530000000000002</v>
      </c>
      <c r="J52" s="344">
        <v>1.6751111111111112</v>
      </c>
      <c r="K52" s="344">
        <v>2.4376000000000007</v>
      </c>
      <c r="L52" s="344">
        <v>3.9359999999999999</v>
      </c>
      <c r="M52" s="344">
        <v>5.3499285714285714</v>
      </c>
      <c r="N52" s="344">
        <v>6.6644375000000009</v>
      </c>
      <c r="O52" s="344">
        <v>7.8818888888888878</v>
      </c>
      <c r="P52" s="344">
        <v>9.0112500000000004</v>
      </c>
      <c r="Q52" s="344">
        <v>11.34892</v>
      </c>
      <c r="R52" s="344">
        <v>13.130166666666668</v>
      </c>
      <c r="S52" s="344">
        <v>14.580257142857143</v>
      </c>
      <c r="T52" s="344">
        <v>15.785850000000002</v>
      </c>
      <c r="U52" s="344">
        <v>17.708760000000002</v>
      </c>
      <c r="V52" s="344">
        <v>19.110916666666672</v>
      </c>
      <c r="W52" s="344">
        <v>20.9575125</v>
      </c>
      <c r="X52" s="344">
        <v>22.144470000000002</v>
      </c>
      <c r="Y52" s="344">
        <v>24.9025</v>
      </c>
      <c r="Z52" s="53" t="str">
        <f t="shared" si="0"/>
        <v>Liestal</v>
      </c>
    </row>
    <row r="53" spans="1:26" ht="18.899999999999999" customHeight="1">
      <c r="A53" s="24" t="str">
        <f>'Page 9'!$A$29</f>
        <v>Schaffhausen</v>
      </c>
      <c r="B53" s="10">
        <v>0.48</v>
      </c>
      <c r="C53" s="10">
        <v>0.4</v>
      </c>
      <c r="D53" s="10">
        <v>0.34285714285714286</v>
      </c>
      <c r="E53" s="10">
        <v>0.3</v>
      </c>
      <c r="F53" s="10">
        <v>0.80460000000000009</v>
      </c>
      <c r="G53" s="10">
        <v>1.6351666666666664</v>
      </c>
      <c r="H53" s="10">
        <v>2.7101428571428574</v>
      </c>
      <c r="I53" s="10">
        <v>3.8136250000000005</v>
      </c>
      <c r="J53" s="10">
        <v>4.6212222222222223</v>
      </c>
      <c r="K53" s="10">
        <v>5.3043999999999993</v>
      </c>
      <c r="L53" s="10">
        <v>6.6789166666666677</v>
      </c>
      <c r="M53" s="10">
        <v>7.8232142857142843</v>
      </c>
      <c r="N53" s="10">
        <v>8.6274374999999992</v>
      </c>
      <c r="O53" s="10">
        <v>9.3876666666666662</v>
      </c>
      <c r="P53" s="10">
        <v>10.010249999999999</v>
      </c>
      <c r="Q53" s="10">
        <v>11.24564</v>
      </c>
      <c r="R53" s="10">
        <v>12.364733333333335</v>
      </c>
      <c r="S53" s="10">
        <v>13.690199999999999</v>
      </c>
      <c r="T53" s="10">
        <v>14.736525</v>
      </c>
      <c r="U53" s="10">
        <v>16.219000000000001</v>
      </c>
      <c r="V53" s="10">
        <v>17.202883333333332</v>
      </c>
      <c r="W53" s="10">
        <v>18.894475</v>
      </c>
      <c r="X53" s="10">
        <v>19.563690000000001</v>
      </c>
      <c r="Y53" s="10">
        <v>19.736539999999998</v>
      </c>
      <c r="Z53" s="53" t="str">
        <f t="shared" si="0"/>
        <v>Schaffhausen</v>
      </c>
    </row>
    <row r="54" spans="1:26" ht="18.899999999999999" customHeight="1">
      <c r="A54" s="24" t="str">
        <f>'Page 9'!$A$30</f>
        <v>Herisau</v>
      </c>
      <c r="B54" s="344">
        <v>0</v>
      </c>
      <c r="C54" s="344">
        <v>0</v>
      </c>
      <c r="D54" s="344">
        <v>0</v>
      </c>
      <c r="E54" s="344">
        <v>0</v>
      </c>
      <c r="F54" s="344">
        <v>0.78439999999999999</v>
      </c>
      <c r="G54" s="344">
        <v>2.1131666666666669</v>
      </c>
      <c r="H54" s="344">
        <v>3.3479999999999994</v>
      </c>
      <c r="I54" s="344">
        <v>4.4116250000000008</v>
      </c>
      <c r="J54" s="344">
        <v>5.2958888888888893</v>
      </c>
      <c r="K54" s="344">
        <v>5.6201999999999996</v>
      </c>
      <c r="L54" s="344">
        <v>6.4014166666666679</v>
      </c>
      <c r="M54" s="344">
        <v>7.4223571428571429</v>
      </c>
      <c r="N54" s="344">
        <v>8.3913124999999997</v>
      </c>
      <c r="O54" s="344">
        <v>9.343055555555555</v>
      </c>
      <c r="P54" s="344">
        <v>10.133149999999999</v>
      </c>
      <c r="Q54" s="344">
        <v>11.789320000000002</v>
      </c>
      <c r="R54" s="344">
        <v>13.007566666666667</v>
      </c>
      <c r="S54" s="344">
        <v>13.926971428571431</v>
      </c>
      <c r="T54" s="344">
        <v>14.611050000000001</v>
      </c>
      <c r="U54" s="344">
        <v>15.7074</v>
      </c>
      <c r="V54" s="344">
        <v>16.438266666666667</v>
      </c>
      <c r="W54" s="344">
        <v>17.351862500000003</v>
      </c>
      <c r="X54" s="344">
        <v>17.711850000000002</v>
      </c>
      <c r="Y54" s="344">
        <v>17.860964999999997</v>
      </c>
      <c r="Z54" s="53" t="str">
        <f t="shared" si="0"/>
        <v>Herisau</v>
      </c>
    </row>
    <row r="55" spans="1:26" ht="18.899999999999999" customHeight="1">
      <c r="A55" s="24" t="str">
        <f>'Page 9'!$A$31</f>
        <v>Appenzell</v>
      </c>
      <c r="B55" s="10">
        <v>0.49440000000000006</v>
      </c>
      <c r="C55" s="10">
        <v>0.67099999999999993</v>
      </c>
      <c r="D55" s="10">
        <v>0.95200000000000007</v>
      </c>
      <c r="E55" s="10">
        <v>1.2222499999999998</v>
      </c>
      <c r="F55" s="10">
        <v>1.7254000000000003</v>
      </c>
      <c r="G55" s="10">
        <v>2.2048333333333336</v>
      </c>
      <c r="H55" s="10">
        <v>2.7525714285714287</v>
      </c>
      <c r="I55" s="10">
        <v>3.2802499999999997</v>
      </c>
      <c r="J55" s="10">
        <v>3.7863333333333338</v>
      </c>
      <c r="K55" s="10">
        <v>4.2966000000000006</v>
      </c>
      <c r="L55" s="10">
        <v>4.8387500000000001</v>
      </c>
      <c r="M55" s="10">
        <v>5.3490000000000002</v>
      </c>
      <c r="N55" s="10">
        <v>6.0159999999999991</v>
      </c>
      <c r="O55" s="10">
        <v>6.5955000000000013</v>
      </c>
      <c r="P55" s="10">
        <v>7.1310500000000001</v>
      </c>
      <c r="Q55" s="10">
        <v>8.3769999999999989</v>
      </c>
      <c r="R55" s="10">
        <v>9.2339666666666673</v>
      </c>
      <c r="S55" s="10">
        <v>9.8591428571428565</v>
      </c>
      <c r="T55" s="10">
        <v>10.412625</v>
      </c>
      <c r="U55" s="10">
        <v>11.208959999999999</v>
      </c>
      <c r="V55" s="10">
        <v>11.741633333333334</v>
      </c>
      <c r="W55" s="10">
        <v>12.258750000000001</v>
      </c>
      <c r="X55" s="10">
        <v>12.46372</v>
      </c>
      <c r="Y55" s="10">
        <v>12.631110000000001</v>
      </c>
      <c r="Z55" s="53" t="str">
        <f t="shared" si="0"/>
        <v>Appenzell</v>
      </c>
    </row>
    <row r="56" spans="1:26" ht="18.899999999999999" customHeight="1">
      <c r="A56" s="24" t="str">
        <f>'Page 9'!$A$32</f>
        <v>St. Gall</v>
      </c>
      <c r="B56" s="344">
        <v>0</v>
      </c>
      <c r="C56" s="344">
        <v>0</v>
      </c>
      <c r="D56" s="344">
        <v>0</v>
      </c>
      <c r="E56" s="344">
        <v>0</v>
      </c>
      <c r="F56" s="344">
        <v>0</v>
      </c>
      <c r="G56" s="344">
        <v>0.45799999999999996</v>
      </c>
      <c r="H56" s="344">
        <v>1.6347142857142858</v>
      </c>
      <c r="I56" s="344">
        <v>2.6306249999999998</v>
      </c>
      <c r="J56" s="344">
        <v>3.8506666666666667</v>
      </c>
      <c r="K56" s="344">
        <v>4.2294</v>
      </c>
      <c r="L56" s="344">
        <v>6.08</v>
      </c>
      <c r="M56" s="344">
        <v>7.3745714285714286</v>
      </c>
      <c r="N56" s="344">
        <v>8.3647500000000008</v>
      </c>
      <c r="O56" s="344">
        <v>9.6519999999999992</v>
      </c>
      <c r="P56" s="344">
        <v>10.706300000000001</v>
      </c>
      <c r="Q56" s="344">
        <v>12.616</v>
      </c>
      <c r="R56" s="344">
        <v>14.157866666666669</v>
      </c>
      <c r="S56" s="344">
        <v>15.492285714285714</v>
      </c>
      <c r="T56" s="344">
        <v>16.483249999999998</v>
      </c>
      <c r="U56" s="344">
        <v>17.939160000000001</v>
      </c>
      <c r="V56" s="344">
        <v>18.943000000000001</v>
      </c>
      <c r="W56" s="344">
        <v>20.194824999999998</v>
      </c>
      <c r="X56" s="344">
        <v>20.93994</v>
      </c>
      <c r="Y56" s="344">
        <v>21.453659999999999</v>
      </c>
      <c r="Z56" s="53" t="str">
        <f t="shared" si="0"/>
        <v>St. Gall</v>
      </c>
    </row>
    <row r="57" spans="1:26" ht="18.899999999999999" customHeight="1">
      <c r="A57" s="24" t="str">
        <f>'Page 9'!$A$33</f>
        <v>Chur</v>
      </c>
      <c r="B57" s="344">
        <v>0</v>
      </c>
      <c r="C57" s="344">
        <v>0</v>
      </c>
      <c r="D57" s="344">
        <v>0</v>
      </c>
      <c r="E57" s="344">
        <v>0</v>
      </c>
      <c r="F57" s="344">
        <v>0</v>
      </c>
      <c r="G57" s="344">
        <v>0</v>
      </c>
      <c r="H57" s="344">
        <v>0</v>
      </c>
      <c r="I57" s="344">
        <v>0.64797500000000008</v>
      </c>
      <c r="J57" s="344">
        <v>1.6879555555555557</v>
      </c>
      <c r="K57" s="344">
        <v>2.7336</v>
      </c>
      <c r="L57" s="344">
        <v>4.5084333333333326</v>
      </c>
      <c r="M57" s="344">
        <v>5.6446571428571426</v>
      </c>
      <c r="N57" s="344">
        <v>6.6105125000000005</v>
      </c>
      <c r="O57" s="344">
        <v>7.4263888888888889</v>
      </c>
      <c r="P57" s="344">
        <v>8.2166800000000002</v>
      </c>
      <c r="Q57" s="344">
        <v>10.01784</v>
      </c>
      <c r="R57" s="344">
        <v>11.249633333333334</v>
      </c>
      <c r="S57" s="344">
        <v>12.344731428571427</v>
      </c>
      <c r="T57" s="344">
        <v>13.19143</v>
      </c>
      <c r="U57" s="344">
        <v>14.481727999999999</v>
      </c>
      <c r="V57" s="344">
        <v>15.422696666666665</v>
      </c>
      <c r="W57" s="344">
        <v>16.59863</v>
      </c>
      <c r="X57" s="344">
        <v>17.320914000000002</v>
      </c>
      <c r="Y57" s="344">
        <v>18.922139999999999</v>
      </c>
      <c r="Z57" s="53" t="str">
        <f t="shared" si="0"/>
        <v>Chur</v>
      </c>
    </row>
    <row r="58" spans="1:26" ht="18.899999999999999" customHeight="1">
      <c r="A58" s="24" t="str">
        <f>'Page 9'!$A$34</f>
        <v>Aarau</v>
      </c>
      <c r="B58" s="344">
        <v>0</v>
      </c>
      <c r="C58" s="344">
        <v>0</v>
      </c>
      <c r="D58" s="344">
        <v>0</v>
      </c>
      <c r="E58" s="344">
        <v>0</v>
      </c>
      <c r="F58" s="344">
        <v>5.3800000000000008E-2</v>
      </c>
      <c r="G58" s="344">
        <v>0.89600000000000013</v>
      </c>
      <c r="H58" s="344">
        <v>1.4975714285714286</v>
      </c>
      <c r="I58" s="344">
        <v>2.0663750000000003</v>
      </c>
      <c r="J58" s="344">
        <v>2.7676666666666661</v>
      </c>
      <c r="K58" s="344">
        <v>3.4585999999999997</v>
      </c>
      <c r="L58" s="344">
        <v>4.5397499999999997</v>
      </c>
      <c r="M58" s="344">
        <v>5.5744285714285722</v>
      </c>
      <c r="N58" s="344">
        <v>6.4176250000000001</v>
      </c>
      <c r="O58" s="344">
        <v>7.2202777777777767</v>
      </c>
      <c r="P58" s="344">
        <v>7.9385499999999993</v>
      </c>
      <c r="Q58" s="344">
        <v>9.5012000000000008</v>
      </c>
      <c r="R58" s="344">
        <v>10.699733333333334</v>
      </c>
      <c r="S58" s="344">
        <v>11.799685714285715</v>
      </c>
      <c r="T58" s="344">
        <v>12.697450000000002</v>
      </c>
      <c r="U58" s="344">
        <v>14.0009</v>
      </c>
      <c r="V58" s="344">
        <v>15.005016666666668</v>
      </c>
      <c r="W58" s="344">
        <v>16.312237499999998</v>
      </c>
      <c r="X58" s="344">
        <v>17.25047</v>
      </c>
      <c r="Y58" s="344">
        <v>19.388095000000003</v>
      </c>
      <c r="Z58" s="53" t="str">
        <f t="shared" si="0"/>
        <v>Aarau</v>
      </c>
    </row>
    <row r="59" spans="1:26" ht="18.899999999999999" customHeight="1">
      <c r="A59" s="24" t="str">
        <f>'Page 9'!$A$35</f>
        <v>Frauenfeld</v>
      </c>
      <c r="B59" s="344">
        <v>0</v>
      </c>
      <c r="C59" s="344">
        <v>0</v>
      </c>
      <c r="D59" s="344">
        <v>0</v>
      </c>
      <c r="E59" s="344">
        <v>0</v>
      </c>
      <c r="F59" s="344">
        <v>0</v>
      </c>
      <c r="G59" s="344">
        <v>0</v>
      </c>
      <c r="H59" s="344">
        <v>0.57385714285714284</v>
      </c>
      <c r="I59" s="344">
        <v>1.3113750000000002</v>
      </c>
      <c r="J59" s="344">
        <v>2.1141111111111108</v>
      </c>
      <c r="K59" s="344">
        <v>3.0321000000000002</v>
      </c>
      <c r="L59" s="344">
        <v>4.8360000000000003</v>
      </c>
      <c r="M59" s="344">
        <v>6.1170000000000009</v>
      </c>
      <c r="N59" s="344">
        <v>7.0696875000000006</v>
      </c>
      <c r="O59" s="344">
        <v>7.8413888888888881</v>
      </c>
      <c r="P59" s="344">
        <v>8.6489999999999991</v>
      </c>
      <c r="Q59" s="344">
        <v>10.200240000000001</v>
      </c>
      <c r="R59" s="344">
        <v>11.295666666666666</v>
      </c>
      <c r="S59" s="344">
        <v>12.182342857142856</v>
      </c>
      <c r="T59" s="344">
        <v>12.892575000000001</v>
      </c>
      <c r="U59" s="344">
        <v>14.053699999999999</v>
      </c>
      <c r="V59" s="344">
        <v>14.830700000000002</v>
      </c>
      <c r="W59" s="344">
        <v>15.961599999999997</v>
      </c>
      <c r="X59" s="344">
        <v>16.755010000000002</v>
      </c>
      <c r="Y59" s="344">
        <v>18.352620000000002</v>
      </c>
      <c r="Z59" s="53" t="str">
        <f t="shared" si="0"/>
        <v>Frauenfeld</v>
      </c>
    </row>
    <row r="60" spans="1:26" ht="18.899999999999999" customHeight="1">
      <c r="A60" s="24" t="str">
        <f>'Page 9'!$A$36</f>
        <v>Bellinzona</v>
      </c>
      <c r="B60" s="10">
        <v>0.32</v>
      </c>
      <c r="C60" s="10">
        <v>0.26666666666666666</v>
      </c>
      <c r="D60" s="10">
        <v>0.22857142857142859</v>
      </c>
      <c r="E60" s="10">
        <v>0.2</v>
      </c>
      <c r="F60" s="10">
        <v>0.16</v>
      </c>
      <c r="G60" s="10">
        <v>1.0476666666666667</v>
      </c>
      <c r="H60" s="10">
        <v>1.950428571428571</v>
      </c>
      <c r="I60" s="10">
        <v>2.281625</v>
      </c>
      <c r="J60" s="10">
        <v>2.350888888888889</v>
      </c>
      <c r="K60" s="10">
        <v>2.6448999999999998</v>
      </c>
      <c r="L60" s="10">
        <v>3.2198333333333338</v>
      </c>
      <c r="M60" s="10">
        <v>4.3384999999999998</v>
      </c>
      <c r="N60" s="10">
        <v>5.5755624999999993</v>
      </c>
      <c r="O60" s="10">
        <v>6.8951111111111114</v>
      </c>
      <c r="P60" s="10">
        <v>7.9527000000000001</v>
      </c>
      <c r="Q60" s="10">
        <v>10.506160000000001</v>
      </c>
      <c r="R60" s="10">
        <v>12.377633333333334</v>
      </c>
      <c r="S60" s="10">
        <v>13.694257142857143</v>
      </c>
      <c r="T60" s="10">
        <v>14.836174999999999</v>
      </c>
      <c r="U60" s="10">
        <v>16.67802</v>
      </c>
      <c r="V60" s="10">
        <v>18.092566666666666</v>
      </c>
      <c r="W60" s="10">
        <v>19.997800000000002</v>
      </c>
      <c r="X60" s="10">
        <v>21.186760000000003</v>
      </c>
      <c r="Y60" s="10">
        <v>23.628065000000003</v>
      </c>
      <c r="Z60" s="53" t="str">
        <f t="shared" si="0"/>
        <v>Bellinzona</v>
      </c>
    </row>
    <row r="61" spans="1:26" ht="18.899999999999999" customHeight="1">
      <c r="A61" s="24" t="str">
        <f>'Page 9'!$A$37</f>
        <v>Lausanne</v>
      </c>
      <c r="B61" s="344">
        <v>0</v>
      </c>
      <c r="C61" s="344">
        <v>0</v>
      </c>
      <c r="D61" s="344">
        <v>0</v>
      </c>
      <c r="E61" s="344">
        <v>0</v>
      </c>
      <c r="F61" s="344">
        <v>0</v>
      </c>
      <c r="G61" s="344">
        <v>0</v>
      </c>
      <c r="H61" s="344">
        <v>0</v>
      </c>
      <c r="I61" s="344">
        <v>0.55012499999999998</v>
      </c>
      <c r="J61" s="344">
        <v>1.8785555555555555</v>
      </c>
      <c r="K61" s="344">
        <v>3.4407000000000001</v>
      </c>
      <c r="L61" s="344">
        <v>6.7264166666666663</v>
      </c>
      <c r="M61" s="344">
        <v>9.5802857142857132</v>
      </c>
      <c r="N61" s="344">
        <v>11.113999999999999</v>
      </c>
      <c r="O61" s="344">
        <v>11.709999999999999</v>
      </c>
      <c r="P61" s="344">
        <v>12.33465</v>
      </c>
      <c r="Q61" s="344">
        <v>13.471839999999998</v>
      </c>
      <c r="R61" s="344">
        <v>14.540566666666665</v>
      </c>
      <c r="S61" s="344">
        <v>15.797685714285715</v>
      </c>
      <c r="T61" s="344">
        <v>16.7988</v>
      </c>
      <c r="U61" s="344">
        <v>18.533560000000001</v>
      </c>
      <c r="V61" s="344">
        <v>19.899416666666667</v>
      </c>
      <c r="W61" s="344">
        <v>21.967299999999998</v>
      </c>
      <c r="X61" s="344">
        <v>23.544510000000002</v>
      </c>
      <c r="Y61" s="344">
        <v>26.448</v>
      </c>
      <c r="Z61" s="53" t="str">
        <f t="shared" si="0"/>
        <v>Lausanne</v>
      </c>
    </row>
    <row r="62" spans="1:26" ht="18.899999999999999" customHeight="1">
      <c r="A62" s="24" t="str">
        <f>'Page 9'!$A$38</f>
        <v>Sion</v>
      </c>
      <c r="B62" s="10">
        <v>0.27200000000000002</v>
      </c>
      <c r="C62" s="10">
        <v>0.22666666666666668</v>
      </c>
      <c r="D62" s="10">
        <v>0.19428571428571428</v>
      </c>
      <c r="E62" s="10">
        <v>0.16999999999999998</v>
      </c>
      <c r="F62" s="10">
        <v>0.13600000000000001</v>
      </c>
      <c r="G62" s="10">
        <v>1.4973333333333332</v>
      </c>
      <c r="H62" s="10">
        <v>2.379714285714285</v>
      </c>
      <c r="I62" s="10">
        <v>3.0507499999999994</v>
      </c>
      <c r="J62" s="10">
        <v>3.5944444444444446</v>
      </c>
      <c r="K62" s="10">
        <v>4.4108000000000001</v>
      </c>
      <c r="L62" s="10">
        <v>5.4401666666666673</v>
      </c>
      <c r="M62" s="10">
        <v>6.3594999999999997</v>
      </c>
      <c r="N62" s="10">
        <v>7.1151874999999993</v>
      </c>
      <c r="O62" s="10">
        <v>7.8116111111111097</v>
      </c>
      <c r="P62" s="10">
        <v>8.4426000000000005</v>
      </c>
      <c r="Q62" s="10">
        <v>9.9096399999999996</v>
      </c>
      <c r="R62" s="10">
        <v>11.436599999999999</v>
      </c>
      <c r="S62" s="10">
        <v>13.535171428571429</v>
      </c>
      <c r="T62" s="10">
        <v>14.980950000000002</v>
      </c>
      <c r="U62" s="10">
        <v>16.619999999999997</v>
      </c>
      <c r="V62" s="10">
        <v>17.758883333333333</v>
      </c>
      <c r="W62" s="10">
        <v>19.441287500000001</v>
      </c>
      <c r="X62" s="10">
        <v>20.18741</v>
      </c>
      <c r="Y62" s="10">
        <v>21.413685000000001</v>
      </c>
      <c r="Z62" s="53" t="str">
        <f t="shared" si="0"/>
        <v>Sion</v>
      </c>
    </row>
    <row r="63" spans="1:26" ht="18.899999999999999" customHeight="1">
      <c r="A63" s="24" t="str">
        <f>'Page 9'!$A$39</f>
        <v>Neuchâtel</v>
      </c>
      <c r="B63" s="344">
        <v>0</v>
      </c>
      <c r="C63" s="344">
        <v>0</v>
      </c>
      <c r="D63" s="344">
        <v>0.23914285714285716</v>
      </c>
      <c r="E63" s="344">
        <v>0.59275</v>
      </c>
      <c r="F63" s="344">
        <v>1.1146</v>
      </c>
      <c r="G63" s="344">
        <v>1.8503333333333334</v>
      </c>
      <c r="H63" s="344">
        <v>2.5395714285714281</v>
      </c>
      <c r="I63" s="344">
        <v>3.5678750000000004</v>
      </c>
      <c r="J63" s="344">
        <v>4.6528888888888886</v>
      </c>
      <c r="K63" s="344">
        <v>5.8546000000000005</v>
      </c>
      <c r="L63" s="344">
        <v>7.2363333333333335</v>
      </c>
      <c r="M63" s="344">
        <v>8.9666428571428565</v>
      </c>
      <c r="N63" s="344">
        <v>10.931375000000001</v>
      </c>
      <c r="O63" s="344">
        <v>12.06861111111111</v>
      </c>
      <c r="P63" s="344">
        <v>12.996949999999998</v>
      </c>
      <c r="Q63" s="344">
        <v>14.733680000000001</v>
      </c>
      <c r="R63" s="344">
        <v>16.048966666666669</v>
      </c>
      <c r="S63" s="344">
        <v>17.271171428571432</v>
      </c>
      <c r="T63" s="344">
        <v>18.318074999999997</v>
      </c>
      <c r="U63" s="344">
        <v>20.094179999999998</v>
      </c>
      <c r="V63" s="344">
        <v>21.417166666666667</v>
      </c>
      <c r="W63" s="344">
        <v>23.224599999999999</v>
      </c>
      <c r="X63" s="344">
        <v>23.566020000000002</v>
      </c>
      <c r="Y63" s="344">
        <v>24.095105</v>
      </c>
      <c r="Z63" s="53" t="str">
        <f t="shared" si="0"/>
        <v>Neuchâtel</v>
      </c>
    </row>
    <row r="64" spans="1:26" ht="18.899999999999999" customHeight="1">
      <c r="A64" s="24" t="str">
        <f>'Page 9'!$A$40</f>
        <v>Geneva</v>
      </c>
      <c r="B64" s="10">
        <v>0.2</v>
      </c>
      <c r="C64" s="10">
        <v>0.16666666666666669</v>
      </c>
      <c r="D64" s="10">
        <v>0.14285714285714285</v>
      </c>
      <c r="E64" s="10">
        <v>0.125</v>
      </c>
      <c r="F64" s="10">
        <v>0.1</v>
      </c>
      <c r="G64" s="10">
        <v>8.3333333333333343E-2</v>
      </c>
      <c r="H64" s="10">
        <v>7.1428571428571425E-2</v>
      </c>
      <c r="I64" s="10">
        <v>6.25E-2</v>
      </c>
      <c r="J64" s="10">
        <v>5.5555555555555552E-2</v>
      </c>
      <c r="K64" s="10">
        <v>0.05</v>
      </c>
      <c r="L64" s="10">
        <v>1.3112499999999998</v>
      </c>
      <c r="M64" s="10">
        <v>2.9160714285714286</v>
      </c>
      <c r="N64" s="10">
        <v>4.663875</v>
      </c>
      <c r="O64" s="10">
        <v>5.9728888888888898</v>
      </c>
      <c r="P64" s="10">
        <v>7.3656499999999996</v>
      </c>
      <c r="Q64" s="10">
        <v>10.321640000000002</v>
      </c>
      <c r="R64" s="10">
        <v>12.452466666666668</v>
      </c>
      <c r="S64" s="10">
        <v>13.995514285714282</v>
      </c>
      <c r="T64" s="10">
        <v>15.220524999999999</v>
      </c>
      <c r="U64" s="10">
        <v>16.982219999999998</v>
      </c>
      <c r="V64" s="10">
        <v>18.186916666666665</v>
      </c>
      <c r="W64" s="10">
        <v>19.955962500000002</v>
      </c>
      <c r="X64" s="10">
        <v>21.274799999999999</v>
      </c>
      <c r="Y64" s="10">
        <v>24.70205</v>
      </c>
      <c r="Z64" s="53" t="str">
        <f t="shared" si="0"/>
        <v>Geneva</v>
      </c>
    </row>
    <row r="65" spans="1:26" ht="18.899999999999999" customHeight="1">
      <c r="A65" s="24" t="str">
        <f>'Page 9'!$A$41</f>
        <v>Delémont</v>
      </c>
      <c r="B65" s="344">
        <v>0</v>
      </c>
      <c r="C65" s="344">
        <v>0</v>
      </c>
      <c r="D65" s="344">
        <v>0</v>
      </c>
      <c r="E65" s="344">
        <v>0</v>
      </c>
      <c r="F65" s="344">
        <v>0</v>
      </c>
      <c r="G65" s="344">
        <v>0.32116666666666666</v>
      </c>
      <c r="H65" s="344">
        <v>1.0174285714285713</v>
      </c>
      <c r="I65" s="344">
        <v>2.1912500000000001</v>
      </c>
      <c r="J65" s="344">
        <v>3.254666666666667</v>
      </c>
      <c r="K65" s="344">
        <v>4.4161999999999999</v>
      </c>
      <c r="L65" s="344">
        <v>6.1867500000000009</v>
      </c>
      <c r="M65" s="344">
        <v>7.7528571428571418</v>
      </c>
      <c r="N65" s="344">
        <v>9.1471250000000008</v>
      </c>
      <c r="O65" s="344">
        <v>10.255444444444443</v>
      </c>
      <c r="P65" s="344">
        <v>11.142099999999999</v>
      </c>
      <c r="Q65" s="344">
        <v>13.119320000000002</v>
      </c>
      <c r="R65" s="344">
        <v>14.613399999999999</v>
      </c>
      <c r="S65" s="344">
        <v>15.694828571428571</v>
      </c>
      <c r="T65" s="344">
        <v>16.518349999999998</v>
      </c>
      <c r="U65" s="344">
        <v>18.086219999999997</v>
      </c>
      <c r="V65" s="344">
        <v>19.496833333333331</v>
      </c>
      <c r="W65" s="344">
        <v>21.252700000000001</v>
      </c>
      <c r="X65" s="344">
        <v>22.339530000000003</v>
      </c>
      <c r="Y65" s="344">
        <v>24.6556</v>
      </c>
      <c r="Z65" s="53" t="str">
        <f t="shared" si="0"/>
        <v>Delémont</v>
      </c>
    </row>
    <row r="66" spans="1:26" ht="18.899999999999999" customHeight="1">
      <c r="A66" s="24"/>
      <c r="B66" s="10"/>
      <c r="C66" s="10"/>
      <c r="D66" s="10"/>
      <c r="E66" s="10"/>
      <c r="F66" s="10"/>
      <c r="G66" s="10"/>
      <c r="H66" s="10"/>
      <c r="I66" s="10"/>
      <c r="J66" s="10"/>
      <c r="K66" s="10"/>
      <c r="L66" s="10"/>
      <c r="M66" s="10"/>
      <c r="N66" s="10"/>
      <c r="O66" s="10"/>
      <c r="P66" s="10"/>
      <c r="Q66" s="10"/>
      <c r="R66" s="10"/>
      <c r="S66" s="10"/>
      <c r="T66" s="10"/>
      <c r="U66" s="10"/>
      <c r="V66" s="10"/>
      <c r="W66" s="10"/>
      <c r="X66" s="10"/>
      <c r="Y66" s="10"/>
      <c r="Z66" s="53"/>
    </row>
    <row r="67" spans="1:26" ht="18.899999999999999" customHeight="1">
      <c r="A67" s="24" t="str">
        <f>'Page 9'!$A$43</f>
        <v>Direct federal tax</v>
      </c>
      <c r="B67" s="344">
        <v>0</v>
      </c>
      <c r="C67" s="344">
        <v>0</v>
      </c>
      <c r="D67" s="344">
        <v>0</v>
      </c>
      <c r="E67" s="344">
        <v>0</v>
      </c>
      <c r="F67" s="344">
        <v>0</v>
      </c>
      <c r="G67" s="344">
        <v>0</v>
      </c>
      <c r="H67" s="344">
        <v>0</v>
      </c>
      <c r="I67" s="344">
        <v>0</v>
      </c>
      <c r="J67" s="344">
        <v>7.8888888888888883E-2</v>
      </c>
      <c r="K67" s="344">
        <v>0.1598</v>
      </c>
      <c r="L67" s="344">
        <v>0.28116666666666662</v>
      </c>
      <c r="M67" s="344">
        <v>0.41257142857142853</v>
      </c>
      <c r="N67" s="344">
        <v>0.63462499999999999</v>
      </c>
      <c r="O67" s="344">
        <v>0.85111111111111115</v>
      </c>
      <c r="P67" s="344">
        <v>1.0714000000000001</v>
      </c>
      <c r="Q67" s="344">
        <v>1.6359999999999999</v>
      </c>
      <c r="R67" s="344">
        <v>2.2683333333333335</v>
      </c>
      <c r="S67" s="344">
        <v>3.1235428571428572</v>
      </c>
      <c r="T67" s="344">
        <v>4.1853999999999996</v>
      </c>
      <c r="U67" s="344">
        <v>5.6720800000000002</v>
      </c>
      <c r="V67" s="344">
        <v>6.6631999999999998</v>
      </c>
      <c r="W67" s="344">
        <v>7.902075</v>
      </c>
      <c r="X67" s="344">
        <v>8.6454199999999997</v>
      </c>
      <c r="Y67" s="344">
        <v>10.13208</v>
      </c>
      <c r="Z67" s="53" t="str">
        <f t="shared" si="0"/>
        <v>Direct federal tax</v>
      </c>
    </row>
    <row r="68" spans="1:26" ht="18.899999999999999" customHeight="1">
      <c r="A68" s="39"/>
      <c r="B68" s="49"/>
      <c r="C68" s="49"/>
      <c r="D68" s="49"/>
      <c r="E68" s="49"/>
      <c r="F68" s="49"/>
      <c r="G68" s="49"/>
      <c r="H68" s="49"/>
      <c r="I68" s="49"/>
      <c r="J68" s="49"/>
      <c r="K68" s="49"/>
      <c r="L68" s="49"/>
      <c r="M68" s="49"/>
    </row>
    <row r="69" spans="1:26" ht="18.899999999999999" customHeight="1">
      <c r="A69" s="57"/>
      <c r="B69" s="58"/>
      <c r="C69" s="58"/>
      <c r="D69" s="58"/>
      <c r="E69" s="59"/>
      <c r="F69" s="59"/>
      <c r="G69" s="59"/>
      <c r="H69" s="59"/>
      <c r="I69" s="59"/>
      <c r="J69" s="59"/>
      <c r="K69" s="59"/>
      <c r="L69" s="57"/>
      <c r="M69" s="57"/>
    </row>
    <row r="70" spans="1:26" ht="18.899999999999999" customHeight="1">
      <c r="B70" s="50"/>
      <c r="C70" s="50"/>
      <c r="D70" s="50"/>
      <c r="E70" s="50"/>
      <c r="F70" s="50"/>
      <c r="G70" s="50"/>
      <c r="H70" s="50"/>
      <c r="I70" s="50"/>
      <c r="J70" s="50"/>
      <c r="K70" s="50"/>
      <c r="L70" s="50"/>
      <c r="M70" s="50"/>
    </row>
    <row r="71" spans="1:26" ht="18.899999999999999" customHeight="1">
      <c r="B71" s="50"/>
      <c r="C71" s="50"/>
      <c r="D71" s="50"/>
      <c r="E71" s="50"/>
      <c r="F71" s="50"/>
      <c r="G71" s="50"/>
      <c r="H71" s="50"/>
      <c r="I71" s="50"/>
      <c r="J71" s="50"/>
      <c r="K71" s="50"/>
      <c r="L71" s="50"/>
      <c r="M71" s="50"/>
    </row>
    <row r="72" spans="1:26" ht="18.899999999999999" customHeight="1">
      <c r="B72" s="50"/>
      <c r="C72" s="50"/>
      <c r="D72" s="50"/>
      <c r="E72" s="50"/>
      <c r="F72" s="50"/>
      <c r="G72" s="50"/>
      <c r="H72" s="50"/>
      <c r="I72" s="50"/>
      <c r="J72" s="50"/>
      <c r="K72" s="50"/>
      <c r="L72" s="50"/>
      <c r="M72" s="50"/>
    </row>
    <row r="73" spans="1:26" ht="18.899999999999999" customHeight="1">
      <c r="B73" s="50"/>
      <c r="C73" s="50"/>
      <c r="D73" s="50"/>
      <c r="E73" s="50"/>
      <c r="F73" s="50"/>
      <c r="G73" s="50"/>
      <c r="H73" s="50"/>
      <c r="I73" s="50"/>
      <c r="J73" s="50"/>
      <c r="K73" s="50"/>
      <c r="L73" s="50"/>
      <c r="M73" s="50"/>
    </row>
    <row r="74" spans="1:26" ht="18.899999999999999" customHeight="1">
      <c r="B74" s="50"/>
      <c r="C74" s="50"/>
      <c r="D74" s="50"/>
      <c r="E74" s="50"/>
      <c r="F74" s="50"/>
      <c r="G74" s="50"/>
      <c r="H74" s="50"/>
      <c r="I74" s="50"/>
      <c r="J74" s="50"/>
      <c r="K74" s="50"/>
      <c r="L74" s="50"/>
      <c r="M74" s="50"/>
    </row>
    <row r="75" spans="1:26" ht="18.899999999999999" customHeight="1">
      <c r="B75" s="50"/>
      <c r="C75" s="50"/>
      <c r="D75" s="50"/>
      <c r="E75" s="50"/>
      <c r="F75" s="50"/>
      <c r="G75" s="50"/>
      <c r="H75" s="50"/>
      <c r="I75" s="50"/>
      <c r="J75" s="50"/>
      <c r="K75" s="50"/>
      <c r="L75" s="50"/>
      <c r="M75" s="50"/>
    </row>
    <row r="76" spans="1:26" ht="18.899999999999999" customHeight="1">
      <c r="B76" s="50"/>
      <c r="C76" s="50"/>
      <c r="D76" s="50"/>
      <c r="E76" s="50"/>
      <c r="F76" s="50"/>
      <c r="G76" s="50"/>
      <c r="H76" s="50"/>
      <c r="I76" s="50"/>
      <c r="J76" s="50"/>
      <c r="K76" s="50"/>
      <c r="L76" s="50"/>
      <c r="M76" s="50"/>
    </row>
    <row r="77" spans="1:26">
      <c r="B77" s="50"/>
      <c r="C77" s="50"/>
      <c r="D77" s="50"/>
      <c r="E77" s="50"/>
      <c r="F77" s="50"/>
      <c r="G77" s="50"/>
      <c r="H77" s="50"/>
      <c r="I77" s="50"/>
      <c r="J77" s="50"/>
      <c r="K77" s="50"/>
      <c r="L77" s="50"/>
      <c r="M77" s="50"/>
    </row>
    <row r="78" spans="1:26">
      <c r="B78" s="50"/>
      <c r="C78" s="50"/>
      <c r="D78" s="50"/>
      <c r="E78" s="50"/>
      <c r="F78" s="50"/>
      <c r="G78" s="50"/>
      <c r="H78" s="50"/>
      <c r="I78" s="50"/>
      <c r="J78" s="50"/>
      <c r="K78" s="50"/>
      <c r="L78" s="50"/>
      <c r="M78" s="50"/>
    </row>
    <row r="79" spans="1:26">
      <c r="B79" s="50"/>
      <c r="C79" s="50"/>
      <c r="D79" s="50"/>
      <c r="E79" s="50"/>
      <c r="F79" s="50"/>
      <c r="G79" s="50"/>
      <c r="H79" s="50"/>
      <c r="I79" s="50"/>
      <c r="J79" s="50"/>
      <c r="K79" s="50"/>
      <c r="L79" s="50"/>
      <c r="M79" s="50"/>
    </row>
    <row r="80" spans="1:26">
      <c r="B80" s="50"/>
      <c r="C80" s="50"/>
      <c r="D80" s="50"/>
      <c r="E80" s="50"/>
      <c r="F80" s="50"/>
      <c r="G80" s="50"/>
      <c r="H80" s="50"/>
      <c r="I80" s="50"/>
      <c r="J80" s="50"/>
      <c r="K80" s="50"/>
      <c r="L80" s="50"/>
      <c r="M80" s="50"/>
    </row>
    <row r="81" spans="2:13">
      <c r="B81" s="50"/>
      <c r="C81" s="50"/>
      <c r="D81" s="50"/>
      <c r="E81" s="50"/>
      <c r="F81" s="50"/>
      <c r="G81" s="50"/>
      <c r="H81" s="50"/>
      <c r="I81" s="50"/>
      <c r="J81" s="50"/>
      <c r="K81" s="50"/>
      <c r="L81" s="50"/>
      <c r="M81" s="50"/>
    </row>
    <row r="82" spans="2:13">
      <c r="B82" s="50"/>
      <c r="C82" s="50"/>
      <c r="D82" s="50"/>
      <c r="E82" s="50"/>
      <c r="F82" s="50"/>
      <c r="G82" s="50"/>
      <c r="H82" s="50"/>
      <c r="I82" s="50"/>
      <c r="J82" s="50"/>
      <c r="K82" s="50"/>
      <c r="L82" s="50"/>
      <c r="M82" s="50"/>
    </row>
    <row r="83" spans="2:13">
      <c r="B83" s="50"/>
      <c r="C83" s="50"/>
      <c r="D83" s="50"/>
      <c r="E83" s="50"/>
      <c r="F83" s="50"/>
      <c r="G83" s="50"/>
      <c r="H83" s="50"/>
      <c r="I83" s="50"/>
      <c r="J83" s="50"/>
      <c r="K83" s="50"/>
      <c r="L83" s="50"/>
      <c r="M83" s="50"/>
    </row>
    <row r="84" spans="2:13">
      <c r="B84" s="50"/>
      <c r="C84" s="50"/>
      <c r="D84" s="50"/>
      <c r="E84" s="50"/>
      <c r="F84" s="50"/>
      <c r="G84" s="50"/>
      <c r="H84" s="50"/>
      <c r="I84" s="50"/>
      <c r="J84" s="50"/>
      <c r="K84" s="50"/>
      <c r="L84" s="50"/>
      <c r="M84" s="50"/>
    </row>
    <row r="85" spans="2:13">
      <c r="B85" s="50"/>
      <c r="C85" s="50"/>
      <c r="D85" s="50"/>
      <c r="E85" s="50"/>
      <c r="F85" s="50"/>
      <c r="G85" s="50"/>
      <c r="H85" s="50"/>
      <c r="I85" s="50"/>
      <c r="J85" s="50"/>
      <c r="K85" s="50"/>
      <c r="L85" s="50"/>
      <c r="M85" s="50"/>
    </row>
    <row r="86" spans="2:13">
      <c r="B86" s="50"/>
      <c r="C86" s="50"/>
      <c r="D86" s="50"/>
      <c r="E86" s="50"/>
      <c r="F86" s="50"/>
      <c r="G86" s="50"/>
      <c r="H86" s="50"/>
      <c r="I86" s="50"/>
      <c r="J86" s="50"/>
      <c r="K86" s="50"/>
      <c r="L86" s="50"/>
      <c r="M86" s="50"/>
    </row>
    <row r="87" spans="2:13">
      <c r="B87" s="50"/>
      <c r="C87" s="50"/>
      <c r="D87" s="50"/>
      <c r="E87" s="50"/>
      <c r="F87" s="50"/>
      <c r="G87" s="50"/>
      <c r="H87" s="50"/>
      <c r="I87" s="50"/>
      <c r="J87" s="50"/>
      <c r="K87" s="50"/>
      <c r="L87" s="50"/>
      <c r="M87" s="50"/>
    </row>
    <row r="88" spans="2:13">
      <c r="B88" s="50"/>
      <c r="C88" s="50"/>
      <c r="D88" s="50"/>
      <c r="E88" s="50"/>
      <c r="F88" s="50"/>
      <c r="G88" s="50"/>
      <c r="H88" s="50"/>
      <c r="I88" s="50"/>
      <c r="J88" s="50"/>
      <c r="K88" s="50"/>
      <c r="L88" s="50"/>
      <c r="M88" s="50"/>
    </row>
    <row r="89" spans="2:13">
      <c r="B89" s="50"/>
      <c r="C89" s="50"/>
      <c r="D89" s="50"/>
      <c r="E89" s="50"/>
      <c r="F89" s="50"/>
      <c r="G89" s="50"/>
      <c r="H89" s="50"/>
      <c r="I89" s="50"/>
      <c r="J89" s="50"/>
      <c r="K89" s="50"/>
      <c r="L89" s="50"/>
      <c r="M89" s="50"/>
    </row>
    <row r="90" spans="2:13">
      <c r="B90" s="50"/>
      <c r="C90" s="50"/>
      <c r="D90" s="50"/>
      <c r="E90" s="50"/>
      <c r="F90" s="50"/>
      <c r="G90" s="50"/>
      <c r="H90" s="50"/>
      <c r="I90" s="50"/>
      <c r="J90" s="50"/>
      <c r="K90" s="50"/>
      <c r="L90" s="50"/>
      <c r="M90" s="50"/>
    </row>
    <row r="91" spans="2:13">
      <c r="B91" s="50"/>
      <c r="C91" s="50"/>
      <c r="D91" s="50"/>
      <c r="E91" s="50"/>
      <c r="F91" s="50"/>
      <c r="G91" s="50"/>
      <c r="H91" s="50"/>
      <c r="I91" s="50"/>
      <c r="J91" s="50"/>
      <c r="K91" s="50"/>
      <c r="L91" s="50"/>
      <c r="M91" s="50"/>
    </row>
    <row r="92" spans="2:13">
      <c r="B92" s="50"/>
      <c r="C92" s="50"/>
      <c r="D92" s="50"/>
      <c r="E92" s="50"/>
      <c r="F92" s="50"/>
      <c r="G92" s="50"/>
      <c r="H92" s="50"/>
      <c r="I92" s="50"/>
      <c r="J92" s="50"/>
      <c r="K92" s="50"/>
      <c r="L92" s="50"/>
      <c r="M92" s="50"/>
    </row>
    <row r="93" spans="2:13">
      <c r="B93" s="50"/>
      <c r="C93" s="50"/>
      <c r="D93" s="50"/>
      <c r="E93" s="50"/>
      <c r="F93" s="50"/>
      <c r="G93" s="50"/>
      <c r="H93" s="50"/>
      <c r="I93" s="50"/>
      <c r="J93" s="50"/>
      <c r="K93" s="50"/>
      <c r="L93" s="50"/>
      <c r="M93" s="50"/>
    </row>
    <row r="94" spans="2:13">
      <c r="B94" s="50"/>
      <c r="C94" s="50"/>
      <c r="D94" s="50"/>
      <c r="E94" s="50"/>
      <c r="F94" s="50"/>
      <c r="G94" s="50"/>
      <c r="H94" s="50"/>
      <c r="I94" s="50"/>
      <c r="J94" s="50"/>
      <c r="K94" s="50"/>
      <c r="L94" s="50"/>
      <c r="M94" s="50"/>
    </row>
    <row r="95" spans="2:13">
      <c r="B95" s="50"/>
      <c r="C95" s="50"/>
      <c r="D95" s="50"/>
      <c r="E95" s="50"/>
      <c r="F95" s="50"/>
      <c r="G95" s="50"/>
      <c r="H95" s="50"/>
      <c r="I95" s="50"/>
      <c r="J95" s="50"/>
      <c r="K95" s="50"/>
      <c r="L95" s="50"/>
      <c r="M95" s="50"/>
    </row>
    <row r="96" spans="2:13">
      <c r="B96" s="50"/>
      <c r="C96" s="50"/>
      <c r="D96" s="50"/>
      <c r="E96" s="50"/>
      <c r="F96" s="50"/>
      <c r="G96" s="50"/>
      <c r="H96" s="50"/>
      <c r="I96" s="50"/>
      <c r="J96" s="50"/>
      <c r="K96" s="50"/>
      <c r="L96" s="50"/>
      <c r="M96" s="50"/>
    </row>
    <row r="97" spans="2:13">
      <c r="B97" s="50"/>
      <c r="C97" s="50"/>
      <c r="D97" s="50"/>
      <c r="E97" s="50"/>
      <c r="F97" s="50"/>
      <c r="G97" s="50"/>
      <c r="H97" s="50"/>
      <c r="I97" s="50"/>
      <c r="J97" s="50"/>
      <c r="K97" s="50"/>
      <c r="L97" s="50"/>
      <c r="M97" s="50"/>
    </row>
    <row r="98" spans="2:13">
      <c r="B98" s="50"/>
      <c r="C98" s="50"/>
      <c r="D98" s="50"/>
      <c r="E98" s="50"/>
      <c r="F98" s="50"/>
      <c r="G98" s="50"/>
      <c r="H98" s="50"/>
      <c r="I98" s="50"/>
      <c r="J98" s="50"/>
      <c r="K98" s="50"/>
      <c r="L98" s="50"/>
      <c r="M98" s="50"/>
    </row>
    <row r="99" spans="2:13">
      <c r="B99" s="50"/>
      <c r="C99" s="50"/>
      <c r="D99" s="50"/>
      <c r="E99" s="50"/>
      <c r="F99" s="50"/>
      <c r="G99" s="50"/>
      <c r="H99" s="50"/>
      <c r="I99" s="50"/>
      <c r="J99" s="50"/>
      <c r="K99" s="50"/>
      <c r="L99" s="50"/>
      <c r="M99" s="50"/>
    </row>
    <row r="100" spans="2:13">
      <c r="B100" s="50"/>
      <c r="C100" s="50"/>
      <c r="D100" s="50"/>
      <c r="E100" s="50"/>
      <c r="F100" s="50"/>
      <c r="G100" s="50"/>
      <c r="H100" s="50"/>
      <c r="I100" s="50"/>
      <c r="J100" s="50"/>
      <c r="K100" s="50"/>
      <c r="L100" s="50"/>
      <c r="M100" s="50"/>
    </row>
    <row r="101" spans="2:13">
      <c r="B101" s="50"/>
      <c r="C101" s="50"/>
      <c r="D101" s="50"/>
      <c r="E101" s="50"/>
      <c r="F101" s="50"/>
      <c r="G101" s="50"/>
      <c r="H101" s="50"/>
      <c r="I101" s="50"/>
      <c r="J101" s="50"/>
      <c r="K101" s="50"/>
      <c r="L101" s="50"/>
      <c r="M101" s="50"/>
    </row>
    <row r="102" spans="2:13">
      <c r="B102" s="50"/>
      <c r="C102" s="50"/>
      <c r="D102" s="50"/>
      <c r="E102" s="50"/>
      <c r="F102" s="50"/>
      <c r="G102" s="50"/>
      <c r="H102" s="50"/>
      <c r="I102" s="50"/>
      <c r="J102" s="50"/>
      <c r="K102" s="50"/>
      <c r="L102" s="50"/>
      <c r="M102" s="50"/>
    </row>
    <row r="103" spans="2:13">
      <c r="B103" s="50"/>
      <c r="C103" s="50"/>
      <c r="D103" s="50"/>
      <c r="E103" s="50"/>
      <c r="F103" s="50"/>
      <c r="G103" s="50"/>
      <c r="H103" s="50"/>
      <c r="I103" s="50"/>
      <c r="J103" s="50"/>
      <c r="K103" s="50"/>
      <c r="L103" s="50"/>
      <c r="M103" s="50"/>
    </row>
    <row r="104" spans="2:13">
      <c r="B104" s="50"/>
      <c r="C104" s="50"/>
      <c r="D104" s="50"/>
      <c r="E104" s="50"/>
      <c r="F104" s="50"/>
      <c r="G104" s="50"/>
      <c r="H104" s="50"/>
      <c r="I104" s="50"/>
      <c r="J104" s="50"/>
      <c r="K104" s="50"/>
      <c r="L104" s="50"/>
      <c r="M104" s="50"/>
    </row>
    <row r="105" spans="2:13">
      <c r="B105" s="50"/>
      <c r="C105" s="50"/>
      <c r="D105" s="50"/>
      <c r="E105" s="50"/>
      <c r="F105" s="50"/>
      <c r="G105" s="50"/>
      <c r="H105" s="50"/>
      <c r="I105" s="50"/>
      <c r="J105" s="50"/>
      <c r="K105" s="50"/>
      <c r="L105" s="50"/>
      <c r="M105" s="50"/>
    </row>
    <row r="106" spans="2:13">
      <c r="B106" s="50"/>
      <c r="C106" s="50"/>
      <c r="D106" s="50"/>
      <c r="E106" s="50"/>
      <c r="F106" s="50"/>
      <c r="G106" s="50"/>
      <c r="H106" s="50"/>
      <c r="I106" s="50"/>
      <c r="J106" s="50"/>
      <c r="K106" s="50"/>
      <c r="L106" s="50"/>
      <c r="M106" s="50"/>
    </row>
    <row r="107" spans="2:13">
      <c r="B107" s="50"/>
      <c r="C107" s="50"/>
      <c r="D107" s="50"/>
      <c r="E107" s="50"/>
      <c r="F107" s="50"/>
      <c r="G107" s="50"/>
      <c r="H107" s="50"/>
      <c r="I107" s="50"/>
      <c r="J107" s="50"/>
      <c r="K107" s="50"/>
      <c r="L107" s="50"/>
      <c r="M107" s="50"/>
    </row>
    <row r="108" spans="2:13">
      <c r="B108" s="50"/>
      <c r="C108" s="50"/>
      <c r="D108" s="50"/>
      <c r="E108" s="50"/>
      <c r="F108" s="50"/>
      <c r="G108" s="50"/>
      <c r="H108" s="50"/>
      <c r="I108" s="50"/>
      <c r="J108" s="50"/>
      <c r="K108" s="50"/>
      <c r="L108" s="50"/>
      <c r="M108" s="50"/>
    </row>
    <row r="109" spans="2:13">
      <c r="B109" s="50"/>
      <c r="C109" s="50"/>
      <c r="D109" s="50"/>
      <c r="E109" s="50"/>
      <c r="F109" s="50"/>
      <c r="G109" s="50"/>
      <c r="H109" s="50"/>
      <c r="I109" s="50"/>
      <c r="J109" s="50"/>
      <c r="K109" s="50"/>
      <c r="L109" s="50"/>
      <c r="M109" s="50"/>
    </row>
    <row r="110" spans="2:13">
      <c r="B110" s="50"/>
      <c r="C110" s="50"/>
      <c r="D110" s="50"/>
      <c r="E110" s="50"/>
      <c r="F110" s="50"/>
      <c r="G110" s="50"/>
      <c r="H110" s="50"/>
      <c r="I110" s="50"/>
      <c r="J110" s="50"/>
      <c r="K110" s="50"/>
      <c r="L110" s="50"/>
      <c r="M110" s="50"/>
    </row>
    <row r="111" spans="2:13">
      <c r="B111" s="50"/>
      <c r="C111" s="50"/>
      <c r="D111" s="50"/>
      <c r="E111" s="50"/>
      <c r="F111" s="50"/>
      <c r="G111" s="50"/>
      <c r="H111" s="50"/>
      <c r="I111" s="50"/>
      <c r="J111" s="50"/>
      <c r="K111" s="50"/>
      <c r="L111" s="50"/>
      <c r="M111" s="50"/>
    </row>
    <row r="112" spans="2:13">
      <c r="B112" s="50"/>
      <c r="C112" s="50"/>
      <c r="D112" s="50"/>
      <c r="E112" s="50"/>
      <c r="F112" s="50"/>
      <c r="G112" s="50"/>
      <c r="H112" s="50"/>
      <c r="I112" s="50"/>
      <c r="J112" s="50"/>
      <c r="K112" s="50"/>
      <c r="L112" s="50"/>
      <c r="M112" s="50"/>
    </row>
    <row r="113" spans="2:13">
      <c r="B113" s="50"/>
      <c r="C113" s="50"/>
      <c r="D113" s="50"/>
      <c r="E113" s="50"/>
      <c r="F113" s="50"/>
      <c r="G113" s="50"/>
      <c r="H113" s="50"/>
      <c r="I113" s="50"/>
      <c r="J113" s="50"/>
      <c r="K113" s="50"/>
      <c r="L113" s="50"/>
      <c r="M113" s="50"/>
    </row>
    <row r="114" spans="2:13">
      <c r="B114" s="50"/>
      <c r="C114" s="50"/>
      <c r="D114" s="50"/>
      <c r="E114" s="50"/>
      <c r="F114" s="50"/>
      <c r="G114" s="50"/>
      <c r="H114" s="50"/>
      <c r="I114" s="50"/>
      <c r="J114" s="50"/>
      <c r="K114" s="50"/>
      <c r="L114" s="50"/>
      <c r="M114" s="50"/>
    </row>
    <row r="115" spans="2:13">
      <c r="B115" s="50"/>
      <c r="C115" s="50"/>
      <c r="D115" s="50"/>
      <c r="E115" s="50"/>
      <c r="F115" s="50"/>
      <c r="G115" s="50"/>
      <c r="H115" s="50"/>
      <c r="I115" s="50"/>
      <c r="J115" s="50"/>
      <c r="K115" s="50"/>
      <c r="L115" s="50"/>
      <c r="M115" s="50"/>
    </row>
    <row r="116" spans="2:13">
      <c r="B116" s="50"/>
      <c r="C116" s="50"/>
      <c r="D116" s="50"/>
      <c r="E116" s="50"/>
      <c r="F116" s="50"/>
      <c r="G116" s="50"/>
      <c r="H116" s="50"/>
      <c r="I116" s="50"/>
      <c r="J116" s="50"/>
      <c r="K116" s="50"/>
      <c r="L116" s="50"/>
      <c r="M116" s="50"/>
    </row>
    <row r="117" spans="2:13">
      <c r="B117" s="50"/>
      <c r="C117" s="50"/>
      <c r="D117" s="50"/>
      <c r="E117" s="50"/>
      <c r="F117" s="50"/>
      <c r="G117" s="50"/>
      <c r="H117" s="50"/>
      <c r="I117" s="50"/>
      <c r="J117" s="50"/>
      <c r="K117" s="50"/>
      <c r="L117" s="50"/>
      <c r="M117" s="50"/>
    </row>
    <row r="118" spans="2:13">
      <c r="B118" s="50"/>
      <c r="C118" s="50"/>
      <c r="D118" s="50"/>
      <c r="E118" s="50"/>
      <c r="F118" s="50"/>
      <c r="G118" s="50"/>
      <c r="H118" s="50"/>
      <c r="I118" s="50"/>
      <c r="J118" s="50"/>
      <c r="K118" s="50"/>
      <c r="L118" s="50"/>
      <c r="M118" s="50"/>
    </row>
    <row r="119" spans="2:13">
      <c r="B119" s="50"/>
      <c r="C119" s="50"/>
      <c r="D119" s="50"/>
      <c r="E119" s="50"/>
      <c r="F119" s="50"/>
      <c r="G119" s="50"/>
      <c r="H119" s="50"/>
      <c r="I119" s="50"/>
      <c r="J119" s="50"/>
      <c r="K119" s="50"/>
      <c r="L119" s="50"/>
      <c r="M119" s="50"/>
    </row>
    <row r="120" spans="2:13">
      <c r="B120" s="50"/>
      <c r="C120" s="50"/>
      <c r="D120" s="50"/>
      <c r="E120" s="50"/>
      <c r="F120" s="50"/>
      <c r="G120" s="50"/>
      <c r="H120" s="50"/>
      <c r="I120" s="50"/>
      <c r="J120" s="50"/>
      <c r="K120" s="50"/>
      <c r="L120" s="50"/>
      <c r="M120" s="50"/>
    </row>
    <row r="121" spans="2:13">
      <c r="B121" s="50"/>
      <c r="C121" s="50"/>
      <c r="D121" s="50"/>
      <c r="E121" s="50"/>
      <c r="F121" s="50"/>
      <c r="G121" s="50"/>
      <c r="H121" s="50"/>
      <c r="I121" s="50"/>
      <c r="J121" s="50"/>
      <c r="K121" s="50"/>
      <c r="L121" s="50"/>
      <c r="M121" s="50"/>
    </row>
  </sheetData>
  <mergeCells count="6">
    <mergeCell ref="B6:L6"/>
    <mergeCell ref="B39:M39"/>
    <mergeCell ref="N6:Y6"/>
    <mergeCell ref="B9:M9"/>
    <mergeCell ref="N9:Y9"/>
    <mergeCell ref="N39:Y39"/>
  </mergeCells>
  <phoneticPr fontId="7" type="noConversion"/>
  <printOptions horizontalCentered="1"/>
  <pageMargins left="0.39370078740157483" right="0.39370078740157483" top="0.59055118110236227" bottom="0.59055118110236227" header="0.39370078740157483" footer="0.39370078740157483"/>
  <pageSetup paperSize="9" scale="50" fitToWidth="2" orientation="portrait" r:id="rId1"/>
  <headerFooter alignWithMargins="0">
    <oddHeader>&amp;C&amp;"Helvetica,Fett"&amp;12 2010</oddHeader>
    <oddFooter>&amp;C&amp;"Helvetica,Standard" Eidg. Steuerverwaltung  -  Administration fédérale des contributions  -  Amministrazione federale delle contribuzioni&amp;R14 - 15</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7"/>
  <dimension ref="A1:N78"/>
  <sheetViews>
    <sheetView zoomScale="60" zoomScaleNormal="60" workbookViewId="0"/>
  </sheetViews>
  <sheetFormatPr baseColWidth="10" defaultColWidth="10.33203125" defaultRowHeight="17.399999999999999"/>
  <cols>
    <col min="1" max="1" width="32.6640625" style="19" customWidth="1"/>
    <col min="2" max="14" width="10.33203125" style="19" customWidth="1"/>
    <col min="15" max="16" width="10.6640625" style="19" customWidth="1"/>
    <col min="17" max="21" width="12.6640625" style="19" customWidth="1"/>
    <col min="22" max="16384" width="10.33203125" style="19"/>
  </cols>
  <sheetData>
    <row r="1" spans="1:14" ht="20.25" customHeight="1">
      <c r="A1" s="17" t="str">
        <f>'Pages 14-15'!A1</f>
        <v>Married sole earner without children</v>
      </c>
      <c r="B1" s="20"/>
      <c r="C1" s="20"/>
      <c r="D1" s="20"/>
      <c r="E1" s="20"/>
      <c r="F1" s="20"/>
      <c r="G1" s="20"/>
      <c r="H1" s="20"/>
      <c r="I1" s="20"/>
      <c r="J1" s="20"/>
      <c r="K1" s="20"/>
      <c r="L1" s="20"/>
      <c r="M1" s="20"/>
      <c r="N1" s="20"/>
    </row>
    <row r="2" spans="1:14" ht="20.25" customHeight="1">
      <c r="B2" s="20"/>
      <c r="C2" s="20"/>
      <c r="D2" s="20"/>
      <c r="E2" s="20"/>
      <c r="F2" s="20"/>
      <c r="G2" s="20"/>
      <c r="H2" s="20"/>
      <c r="I2" s="20"/>
      <c r="J2" s="20"/>
      <c r="K2" s="20"/>
      <c r="L2" s="20"/>
      <c r="M2" s="20"/>
      <c r="N2" s="20"/>
    </row>
    <row r="3" spans="1:14" ht="14.25" customHeight="1">
      <c r="A3" s="20" t="str">
        <f>'Page 9'!$A$3</f>
        <v>Marginal tax burden in the cantonal capitals</v>
      </c>
      <c r="B3" s="17"/>
      <c r="C3" s="17"/>
      <c r="D3" s="17"/>
      <c r="E3" s="17"/>
      <c r="F3" s="17"/>
      <c r="G3" s="17"/>
      <c r="H3" s="17"/>
      <c r="I3" s="21"/>
      <c r="J3" s="17"/>
      <c r="K3" s="17"/>
      <c r="L3" s="17"/>
      <c r="M3" s="17"/>
      <c r="N3" s="17"/>
    </row>
    <row r="4" spans="1:14" ht="15" customHeight="1">
      <c r="A4" s="20"/>
      <c r="B4" s="20"/>
      <c r="C4" s="20"/>
      <c r="D4" s="20"/>
      <c r="E4" s="20"/>
      <c r="F4" s="20"/>
      <c r="G4" s="20"/>
      <c r="H4" s="20"/>
      <c r="I4" s="20"/>
      <c r="J4" s="20"/>
      <c r="K4" s="20"/>
      <c r="L4" s="20"/>
      <c r="M4" s="20"/>
      <c r="N4" s="20"/>
    </row>
    <row r="5" spans="1:14">
      <c r="A5" s="17"/>
      <c r="B5" s="20"/>
      <c r="C5" s="20"/>
      <c r="D5" s="20"/>
      <c r="E5" s="20"/>
      <c r="F5" s="20"/>
      <c r="G5" s="20"/>
      <c r="H5" s="20"/>
      <c r="I5" s="20"/>
      <c r="J5" s="20"/>
      <c r="K5" s="20"/>
      <c r="L5" s="20"/>
      <c r="M5" s="20"/>
      <c r="N5" s="20"/>
    </row>
    <row r="6" spans="1:14">
      <c r="A6" s="20" t="str">
        <f>'Page 9'!$A$6</f>
        <v>Cantonal, municipal and church tax burden on gross earned income</v>
      </c>
      <c r="B6" s="17"/>
      <c r="C6" s="17"/>
      <c r="D6" s="17"/>
      <c r="E6" s="17"/>
      <c r="F6" s="17"/>
      <c r="H6" s="17"/>
      <c r="I6" s="17"/>
      <c r="J6" s="17"/>
      <c r="K6" s="17"/>
      <c r="L6" s="17"/>
      <c r="M6" s="17"/>
      <c r="N6" s="17"/>
    </row>
    <row r="7" spans="1:14">
      <c r="A7" s="20"/>
      <c r="B7" s="17"/>
      <c r="D7" s="17"/>
      <c r="E7" s="17"/>
      <c r="F7" s="17"/>
      <c r="H7" s="17"/>
      <c r="I7" s="17"/>
      <c r="J7" s="17"/>
      <c r="K7" s="17"/>
      <c r="L7" s="17"/>
      <c r="M7" s="17"/>
      <c r="N7" s="17"/>
    </row>
    <row r="8" spans="1:14">
      <c r="A8" s="17"/>
      <c r="B8" s="17"/>
      <c r="C8" s="17"/>
      <c r="D8" s="17"/>
      <c r="E8" s="17"/>
      <c r="F8" s="17"/>
      <c r="G8" s="17"/>
      <c r="H8" s="17"/>
      <c r="I8" s="17"/>
      <c r="J8" s="17"/>
      <c r="K8" s="17"/>
      <c r="L8" s="17"/>
      <c r="M8" s="17"/>
      <c r="N8" s="17"/>
    </row>
    <row r="9" spans="1:14" ht="18" thickBot="1">
      <c r="A9" s="17"/>
      <c r="B9" s="17"/>
      <c r="C9" s="17"/>
      <c r="D9" s="17"/>
      <c r="E9" s="17"/>
      <c r="F9" s="17"/>
      <c r="G9" s="17"/>
      <c r="H9" s="17"/>
      <c r="I9" s="17"/>
      <c r="J9" s="17"/>
      <c r="K9" s="17"/>
      <c r="L9" s="17"/>
      <c r="M9" s="17"/>
      <c r="N9" s="17"/>
    </row>
    <row r="10" spans="1:14" ht="18" thickBot="1">
      <c r="A10" s="22">
        <v>5</v>
      </c>
      <c r="B10" s="825" t="str">
        <f>'Page 9'!B10:$N$10</f>
        <v>Gross earned income in 1'000 SFr.</v>
      </c>
      <c r="C10" s="826"/>
      <c r="D10" s="826"/>
      <c r="E10" s="826"/>
      <c r="F10" s="826"/>
      <c r="G10" s="826"/>
      <c r="H10" s="826"/>
      <c r="I10" s="826"/>
      <c r="J10" s="826"/>
      <c r="K10" s="826"/>
      <c r="L10" s="826"/>
      <c r="M10" s="826"/>
      <c r="N10" s="827"/>
    </row>
    <row r="11" spans="1:14">
      <c r="A11" s="23" t="str">
        <f>'Page 9'!$A$11</f>
        <v>Cantonal capitals</v>
      </c>
      <c r="B11" s="29">
        <v>15</v>
      </c>
      <c r="C11" s="29">
        <v>20</v>
      </c>
      <c r="D11" s="29">
        <v>30</v>
      </c>
      <c r="E11" s="29">
        <v>40</v>
      </c>
      <c r="F11" s="29">
        <v>50</v>
      </c>
      <c r="G11" s="29">
        <v>60</v>
      </c>
      <c r="H11" s="29">
        <v>80</v>
      </c>
      <c r="I11" s="29">
        <v>100</v>
      </c>
      <c r="J11" s="29">
        <v>150</v>
      </c>
      <c r="K11" s="29">
        <v>200</v>
      </c>
      <c r="L11" s="29">
        <v>300</v>
      </c>
      <c r="M11" s="29">
        <v>400</v>
      </c>
      <c r="N11" s="29">
        <v>500</v>
      </c>
    </row>
    <row r="12" spans="1:14">
      <c r="A12" s="23"/>
      <c r="B12" s="30" t="s">
        <v>71</v>
      </c>
      <c r="C12" s="30" t="s">
        <v>71</v>
      </c>
      <c r="D12" s="30" t="s">
        <v>71</v>
      </c>
      <c r="E12" s="30" t="s">
        <v>71</v>
      </c>
      <c r="F12" s="30" t="s">
        <v>71</v>
      </c>
      <c r="G12" s="30" t="s">
        <v>71</v>
      </c>
      <c r="H12" s="30" t="s">
        <v>71</v>
      </c>
      <c r="I12" s="30" t="s">
        <v>71</v>
      </c>
      <c r="J12" s="30" t="s">
        <v>71</v>
      </c>
      <c r="K12" s="30" t="s">
        <v>71</v>
      </c>
      <c r="L12" s="30" t="s">
        <v>71</v>
      </c>
      <c r="M12" s="30" t="s">
        <v>71</v>
      </c>
      <c r="N12" s="30" t="s">
        <v>71</v>
      </c>
    </row>
    <row r="13" spans="1:14">
      <c r="A13" s="23" t="str">
        <f>'Page 9'!$A$13</f>
        <v>Confederation</v>
      </c>
      <c r="B13" s="31">
        <v>20</v>
      </c>
      <c r="C13" s="31">
        <v>30</v>
      </c>
      <c r="D13" s="31">
        <v>40</v>
      </c>
      <c r="E13" s="31">
        <v>50</v>
      </c>
      <c r="F13" s="31">
        <v>60</v>
      </c>
      <c r="G13" s="31">
        <v>80</v>
      </c>
      <c r="H13" s="31">
        <v>100</v>
      </c>
      <c r="I13" s="31">
        <v>150</v>
      </c>
      <c r="J13" s="31">
        <v>200</v>
      </c>
      <c r="K13" s="31">
        <v>300</v>
      </c>
      <c r="L13" s="31">
        <v>400</v>
      </c>
      <c r="M13" s="31">
        <v>500</v>
      </c>
      <c r="N13" s="32">
        <v>1000</v>
      </c>
    </row>
    <row r="14" spans="1:14">
      <c r="B14" s="17"/>
      <c r="C14" s="17"/>
      <c r="D14" s="17"/>
      <c r="E14" s="17"/>
      <c r="F14" s="17"/>
      <c r="G14" s="17"/>
      <c r="H14" s="17"/>
      <c r="I14" s="17"/>
      <c r="J14" s="17"/>
      <c r="K14" s="17"/>
      <c r="L14" s="17"/>
      <c r="M14" s="17"/>
      <c r="N14" s="17"/>
    </row>
    <row r="15" spans="1:14">
      <c r="A15" s="17"/>
      <c r="B15" s="822" t="str">
        <f>'Page 9'!$B$15:$N$15</f>
        <v xml:space="preserve">Marginal tax burden in o/o </v>
      </c>
      <c r="C15" s="823"/>
      <c r="D15" s="823"/>
      <c r="E15" s="823"/>
      <c r="F15" s="823"/>
      <c r="G15" s="823"/>
      <c r="H15" s="823"/>
      <c r="I15" s="823"/>
      <c r="J15" s="823"/>
      <c r="K15" s="823"/>
      <c r="L15" s="823"/>
      <c r="M15" s="823"/>
      <c r="N15" s="824"/>
    </row>
    <row r="16" spans="1:14" ht="18.899999999999999" customHeight="1">
      <c r="A16" s="24" t="str">
        <f>'Page 9'!$A$16</f>
        <v>Zurich</v>
      </c>
      <c r="B16" s="25">
        <v>1.3740000000000001</v>
      </c>
      <c r="C16" s="25">
        <v>5.0380000000000003</v>
      </c>
      <c r="D16" s="25">
        <v>6.1830000000000016</v>
      </c>
      <c r="E16" s="25">
        <v>7.854499999999998</v>
      </c>
      <c r="F16" s="25">
        <v>8.5875000000000004</v>
      </c>
      <c r="G16" s="25">
        <v>11.679</v>
      </c>
      <c r="H16" s="25">
        <v>13.865999999999998</v>
      </c>
      <c r="I16" s="25">
        <v>15.288100000000002</v>
      </c>
      <c r="J16" s="25">
        <v>18.4253</v>
      </c>
      <c r="K16" s="25">
        <v>21.216850000000001</v>
      </c>
      <c r="L16" s="25">
        <v>23.953400000000009</v>
      </c>
      <c r="M16" s="25">
        <v>26.4312</v>
      </c>
      <c r="N16" s="25">
        <v>26.608419999999995</v>
      </c>
    </row>
    <row r="17" spans="1:14" ht="18.899999999999999" customHeight="1">
      <c r="A17" s="24" t="str">
        <f>'Page 9'!$A$17</f>
        <v>Berne</v>
      </c>
      <c r="B17" s="25">
        <v>0</v>
      </c>
      <c r="C17" s="25">
        <v>6.3820000000000006</v>
      </c>
      <c r="D17" s="25">
        <v>12.4025</v>
      </c>
      <c r="E17" s="25">
        <v>17.461500000000001</v>
      </c>
      <c r="F17" s="25">
        <v>17.296500000000002</v>
      </c>
      <c r="G17" s="25">
        <v>15.997749999999996</v>
      </c>
      <c r="H17" s="25">
        <v>17.423250000000007</v>
      </c>
      <c r="I17" s="25">
        <v>19.543199999999995</v>
      </c>
      <c r="J17" s="25">
        <v>23.426200000000005</v>
      </c>
      <c r="K17" s="25">
        <v>25.021500000000003</v>
      </c>
      <c r="L17" s="25">
        <v>26.250100000000014</v>
      </c>
      <c r="M17" s="25">
        <v>27.341499999999968</v>
      </c>
      <c r="N17" s="25">
        <v>27.758300000000002</v>
      </c>
    </row>
    <row r="18" spans="1:14" ht="18.899999999999999" customHeight="1">
      <c r="A18" s="24" t="str">
        <f>'Page 9'!$A$18</f>
        <v>Lucerne</v>
      </c>
      <c r="B18" s="25">
        <v>0</v>
      </c>
      <c r="C18" s="25">
        <v>2.109</v>
      </c>
      <c r="D18" s="25">
        <v>11.914000000000001</v>
      </c>
      <c r="E18" s="25">
        <v>11.988000000000001</v>
      </c>
      <c r="F18" s="25">
        <v>11.987999999999998</v>
      </c>
      <c r="G18" s="25">
        <v>13.736500000000005</v>
      </c>
      <c r="H18" s="25">
        <v>14.068999999999996</v>
      </c>
      <c r="I18" s="25">
        <v>15.443800000000001</v>
      </c>
      <c r="J18" s="25">
        <v>18.362399999999994</v>
      </c>
      <c r="K18" s="25">
        <v>19.185200000000005</v>
      </c>
      <c r="L18" s="25">
        <v>19.185300000000002</v>
      </c>
      <c r="M18" s="25">
        <v>19.163699999999999</v>
      </c>
      <c r="N18" s="25">
        <v>19.180959999999999</v>
      </c>
    </row>
    <row r="19" spans="1:14" ht="18.899999999999999" customHeight="1">
      <c r="A19" s="24" t="str">
        <f>'Page 9'!$A$19</f>
        <v>Altdorf</v>
      </c>
      <c r="B19" s="25">
        <v>0</v>
      </c>
      <c r="C19" s="25">
        <v>0</v>
      </c>
      <c r="D19" s="25">
        <v>11.737029999999999</v>
      </c>
      <c r="E19" s="25">
        <v>13.074159999999996</v>
      </c>
      <c r="F19" s="25">
        <v>13.222729999999997</v>
      </c>
      <c r="G19" s="25">
        <v>12.554165000000006</v>
      </c>
      <c r="H19" s="25">
        <v>11.588459999999994</v>
      </c>
      <c r="I19" s="25">
        <v>12.509593999999996</v>
      </c>
      <c r="J19" s="25">
        <v>13.282158000000008</v>
      </c>
      <c r="K19" s="25">
        <v>13.282157999999999</v>
      </c>
      <c r="L19" s="25">
        <v>13.282158000000003</v>
      </c>
      <c r="M19" s="25">
        <v>13.267300999999993</v>
      </c>
      <c r="N19" s="25">
        <v>13.279186600000003</v>
      </c>
    </row>
    <row r="20" spans="1:14" ht="18.899999999999999" customHeight="1">
      <c r="A20" s="24" t="str">
        <f>'Page 9'!$A$20</f>
        <v>Schwyz</v>
      </c>
      <c r="B20" s="25">
        <v>2.5380000000000007</v>
      </c>
      <c r="C20" s="25">
        <v>4.6955</v>
      </c>
      <c r="D20" s="25">
        <v>6.8525000000000018</v>
      </c>
      <c r="E20" s="25">
        <v>9.729000000000001</v>
      </c>
      <c r="F20" s="25">
        <v>10.659499999999998</v>
      </c>
      <c r="G20" s="25">
        <v>8.4812499999999993</v>
      </c>
      <c r="H20" s="25">
        <v>11.442250000000003</v>
      </c>
      <c r="I20" s="25">
        <v>13.425999999999998</v>
      </c>
      <c r="J20" s="25">
        <v>14.745800000000003</v>
      </c>
      <c r="K20" s="25">
        <v>14.745749999999996</v>
      </c>
      <c r="L20" s="25">
        <v>14.750000000000007</v>
      </c>
      <c r="M20" s="25">
        <v>14.733099999999991</v>
      </c>
      <c r="N20" s="25">
        <v>17.670650000000002</v>
      </c>
    </row>
    <row r="21" spans="1:14" ht="18.899999999999999" customHeight="1">
      <c r="A21" s="24" t="str">
        <f>'Page 9'!$A$21</f>
        <v>Sarnen</v>
      </c>
      <c r="B21" s="25">
        <v>0</v>
      </c>
      <c r="C21" s="25">
        <v>5.508</v>
      </c>
      <c r="D21" s="25">
        <v>9.9145000000000003</v>
      </c>
      <c r="E21" s="25">
        <v>10.327500000000001</v>
      </c>
      <c r="F21" s="25">
        <v>10.740499999999997</v>
      </c>
      <c r="G21" s="25">
        <v>10.947250000000002</v>
      </c>
      <c r="H21" s="25">
        <v>13.012499999999999</v>
      </c>
      <c r="I21" s="25">
        <v>12.2278</v>
      </c>
      <c r="J21" s="25">
        <v>12.310400000000005</v>
      </c>
      <c r="K21" s="25">
        <v>12.310349999999994</v>
      </c>
      <c r="L21" s="25">
        <v>12.310400000000008</v>
      </c>
      <c r="M21" s="25">
        <v>12.2966</v>
      </c>
      <c r="N21" s="25">
        <v>12.307629999999998</v>
      </c>
    </row>
    <row r="22" spans="1:14" ht="18.899999999999999" customHeight="1">
      <c r="A22" s="24" t="str">
        <f>'Page 9'!$A$22</f>
        <v>Stans</v>
      </c>
      <c r="B22" s="25">
        <v>0</v>
      </c>
      <c r="C22" s="25">
        <v>1.6255000000000002</v>
      </c>
      <c r="D22" s="25">
        <v>6.5520000000000005</v>
      </c>
      <c r="E22" s="25">
        <v>9.884500000000001</v>
      </c>
      <c r="F22" s="25">
        <v>10.487</v>
      </c>
      <c r="G22" s="25">
        <v>11.7995</v>
      </c>
      <c r="H22" s="25">
        <v>13.355499999999997</v>
      </c>
      <c r="I22" s="25">
        <v>13.759000000000004</v>
      </c>
      <c r="J22" s="25">
        <v>14.822499999999994</v>
      </c>
      <c r="K22" s="25">
        <v>15.430850000000001</v>
      </c>
      <c r="L22" s="25">
        <v>14.360999999999999</v>
      </c>
      <c r="M22" s="25">
        <v>13.419699999999999</v>
      </c>
      <c r="N22" s="25">
        <v>13.419650000000003</v>
      </c>
    </row>
    <row r="23" spans="1:14" ht="18.899999999999999" customHeight="1">
      <c r="A23" s="24" t="str">
        <f>'Page 9'!$A$23</f>
        <v>Glarus</v>
      </c>
      <c r="B23" s="25">
        <v>0</v>
      </c>
      <c r="C23" s="25">
        <v>8.7374999999999989</v>
      </c>
      <c r="D23" s="25">
        <v>9.613999999999999</v>
      </c>
      <c r="E23" s="25">
        <v>12.014499999999996</v>
      </c>
      <c r="F23" s="25">
        <v>9.5625</v>
      </c>
      <c r="G23" s="25">
        <v>12.795249999999999</v>
      </c>
      <c r="H23" s="25">
        <v>14.198749999999999</v>
      </c>
      <c r="I23" s="25">
        <v>16.383000000000003</v>
      </c>
      <c r="J23" s="25">
        <v>17.259299999999989</v>
      </c>
      <c r="K23" s="25">
        <v>18.516600000000015</v>
      </c>
      <c r="L23" s="25">
        <v>19.869149999999987</v>
      </c>
      <c r="M23" s="25">
        <v>20.553650000000001</v>
      </c>
      <c r="N23" s="25">
        <v>21.14068</v>
      </c>
    </row>
    <row r="24" spans="1:14" ht="18.899999999999999" customHeight="1">
      <c r="A24" s="24" t="str">
        <f>'Page 9'!$A$24</f>
        <v>Zug</v>
      </c>
      <c r="B24" s="25">
        <v>0</v>
      </c>
      <c r="C24" s="25">
        <v>0.78950000000000009</v>
      </c>
      <c r="D24" s="25">
        <v>3.1145000000000005</v>
      </c>
      <c r="E24" s="25">
        <v>4.1084999999999985</v>
      </c>
      <c r="F24" s="25">
        <v>4.4515000000000002</v>
      </c>
      <c r="G24" s="25">
        <v>4.0230000000000006</v>
      </c>
      <c r="H24" s="25">
        <v>4.82</v>
      </c>
      <c r="I24" s="25">
        <v>6.7751000000000001</v>
      </c>
      <c r="J24" s="25">
        <v>10.729500000000002</v>
      </c>
      <c r="K24" s="25">
        <v>15.866200000000003</v>
      </c>
      <c r="L24" s="25">
        <v>11.919999999999996</v>
      </c>
      <c r="M24" s="25">
        <v>10.644600000000006</v>
      </c>
      <c r="N24" s="25">
        <v>10.654099999999996</v>
      </c>
    </row>
    <row r="25" spans="1:14" ht="18.899999999999999" customHeight="1">
      <c r="A25" s="24" t="str">
        <f>'Page 9'!$A$25</f>
        <v>Fribourg</v>
      </c>
      <c r="B25" s="25">
        <v>1.8660000000000003</v>
      </c>
      <c r="C25" s="25">
        <v>3.4424999999999999</v>
      </c>
      <c r="D25" s="25">
        <v>9.4174999999999986</v>
      </c>
      <c r="E25" s="25">
        <v>10.524000000000003</v>
      </c>
      <c r="F25" s="25">
        <v>12.103499999999999</v>
      </c>
      <c r="G25" s="25">
        <v>14.870499999999998</v>
      </c>
      <c r="H25" s="25">
        <v>16.551750000000002</v>
      </c>
      <c r="I25" s="25">
        <v>19.610200000000006</v>
      </c>
      <c r="J25" s="25">
        <v>23.035199999999996</v>
      </c>
      <c r="K25" s="25">
        <v>24.417650000000005</v>
      </c>
      <c r="L25" s="25">
        <v>27.621249999999986</v>
      </c>
      <c r="M25" s="25">
        <v>26.500650000000007</v>
      </c>
      <c r="N25" s="25">
        <v>22.75705</v>
      </c>
    </row>
    <row r="26" spans="1:14" ht="18.899999999999999" customHeight="1">
      <c r="A26" s="24" t="str">
        <f>'Page 9'!$A$26</f>
        <v>Solothurn</v>
      </c>
      <c r="B26" s="25">
        <v>0</v>
      </c>
      <c r="C26" s="25">
        <v>6.7585000000000006</v>
      </c>
      <c r="D26" s="25">
        <v>13.059499999999998</v>
      </c>
      <c r="E26" s="25">
        <v>14.323499999999997</v>
      </c>
      <c r="F26" s="25">
        <v>10.298000000000002</v>
      </c>
      <c r="G26" s="25">
        <v>16.704750000000004</v>
      </c>
      <c r="H26" s="25">
        <v>18.887250000000002</v>
      </c>
      <c r="I26" s="25">
        <v>20.3386</v>
      </c>
      <c r="J26" s="25">
        <v>22.308199999999996</v>
      </c>
      <c r="K26" s="25">
        <v>24.251300000000004</v>
      </c>
      <c r="L26" s="25">
        <v>24.667549999999974</v>
      </c>
      <c r="M26" s="25">
        <v>24.667550000000034</v>
      </c>
      <c r="N26" s="25">
        <v>23.25216</v>
      </c>
    </row>
    <row r="27" spans="1:14" ht="18.899999999999999" customHeight="1">
      <c r="A27" s="24" t="str">
        <f>'Page 9'!$A$27</f>
        <v>Basel</v>
      </c>
      <c r="B27" s="25">
        <v>0</v>
      </c>
      <c r="C27" s="25">
        <v>0</v>
      </c>
      <c r="D27" s="25">
        <v>0</v>
      </c>
      <c r="E27" s="25">
        <v>2.8925000000000001</v>
      </c>
      <c r="F27" s="25">
        <v>21.618000000000002</v>
      </c>
      <c r="G27" s="25">
        <v>21.386749999999996</v>
      </c>
      <c r="H27" s="25">
        <v>21.266500000000004</v>
      </c>
      <c r="I27" s="25">
        <v>21.342199999999998</v>
      </c>
      <c r="J27" s="25">
        <v>21.482800000000001</v>
      </c>
      <c r="K27" s="25">
        <v>21.48105</v>
      </c>
      <c r="L27" s="25">
        <v>21.482850000000006</v>
      </c>
      <c r="M27" s="25">
        <v>21.576199999999996</v>
      </c>
      <c r="N27" s="25">
        <v>25.097490000000001</v>
      </c>
    </row>
    <row r="28" spans="1:14" ht="18.899999999999999" customHeight="1">
      <c r="A28" s="24" t="str">
        <f>'Page 9'!$A$28</f>
        <v>Liestal</v>
      </c>
      <c r="B28" s="25">
        <v>0</v>
      </c>
      <c r="C28" s="25">
        <v>3.0060000000000002</v>
      </c>
      <c r="D28" s="25">
        <v>1.2060000000000004</v>
      </c>
      <c r="E28" s="25">
        <v>7.9760000000000009</v>
      </c>
      <c r="F28" s="25">
        <v>11.427999999999997</v>
      </c>
      <c r="G28" s="25">
        <v>14.84975</v>
      </c>
      <c r="H28" s="25">
        <v>18.398499999999999</v>
      </c>
      <c r="I28" s="25">
        <v>21.368000000000002</v>
      </c>
      <c r="J28" s="25">
        <v>23.7529</v>
      </c>
      <c r="K28" s="25">
        <v>25.761050000000012</v>
      </c>
      <c r="L28" s="25">
        <v>26.497299999999989</v>
      </c>
      <c r="M28" s="25">
        <v>26.892300000000002</v>
      </c>
      <c r="N28" s="25">
        <v>27.660530000000001</v>
      </c>
    </row>
    <row r="29" spans="1:14" ht="18.899999999999999" customHeight="1">
      <c r="A29" s="24" t="str">
        <f>'Page 9'!$A$29</f>
        <v>Schaffhausen</v>
      </c>
      <c r="B29" s="25">
        <v>0</v>
      </c>
      <c r="C29" s="25">
        <v>4.3054999999999994</v>
      </c>
      <c r="D29" s="25">
        <v>10.349000000000002</v>
      </c>
      <c r="E29" s="25">
        <v>11.267499999999998</v>
      </c>
      <c r="F29" s="25">
        <v>13.551500000000004</v>
      </c>
      <c r="G29" s="25">
        <v>14.472999999999997</v>
      </c>
      <c r="H29" s="25">
        <v>15.541499999999992</v>
      </c>
      <c r="I29" s="25">
        <v>17.073700000000009</v>
      </c>
      <c r="J29" s="25">
        <v>21.851900000000001</v>
      </c>
      <c r="K29" s="25">
        <v>22.1356</v>
      </c>
      <c r="L29" s="25">
        <v>23.969249999999992</v>
      </c>
      <c r="M29" s="25">
        <v>22.240550000000002</v>
      </c>
      <c r="N29" s="25">
        <v>19.909389999999998</v>
      </c>
    </row>
    <row r="30" spans="1:14" ht="18.899999999999999" customHeight="1">
      <c r="A30" s="24" t="str">
        <f>'Page 9'!$A$30</f>
        <v>Herisau</v>
      </c>
      <c r="B30" s="25">
        <v>0</v>
      </c>
      <c r="C30" s="25">
        <v>6.339500000000001</v>
      </c>
      <c r="D30" s="25">
        <v>11.307000000000004</v>
      </c>
      <c r="E30" s="25">
        <v>10.454499999999996</v>
      </c>
      <c r="F30" s="25">
        <v>10.307500000000005</v>
      </c>
      <c r="G30" s="25">
        <v>14.360999999999999</v>
      </c>
      <c r="H30" s="25">
        <v>17.100499999999997</v>
      </c>
      <c r="I30" s="25">
        <v>18.756400000000006</v>
      </c>
      <c r="J30" s="25">
        <v>19.421499999999998</v>
      </c>
      <c r="K30" s="25">
        <v>20.092700000000001</v>
      </c>
      <c r="L30" s="25">
        <v>20.09265000000001</v>
      </c>
      <c r="M30" s="25">
        <v>19.151799999999987</v>
      </c>
      <c r="N30" s="25">
        <v>18.010079999999999</v>
      </c>
    </row>
    <row r="31" spans="1:14" ht="18.899999999999999" customHeight="1">
      <c r="A31" s="24" t="str">
        <f>'Page 9'!$A$31</f>
        <v>Appenzell</v>
      </c>
      <c r="B31" s="25">
        <v>2.8759999999999999</v>
      </c>
      <c r="C31" s="25">
        <v>4.1700000000000008</v>
      </c>
      <c r="D31" s="25">
        <v>6.5064999999999982</v>
      </c>
      <c r="E31" s="25">
        <v>8.3620000000000019</v>
      </c>
      <c r="F31" s="25">
        <v>7.5494999999999983</v>
      </c>
      <c r="G31" s="25">
        <v>9.5477499999999971</v>
      </c>
      <c r="H31" s="25">
        <v>11.59125</v>
      </c>
      <c r="I31" s="25">
        <v>13.439800000000002</v>
      </c>
      <c r="J31" s="25">
        <v>13.948599999999999</v>
      </c>
      <c r="K31" s="25">
        <v>14.399650000000003</v>
      </c>
      <c r="L31" s="25">
        <v>13.810099999999997</v>
      </c>
      <c r="M31" s="25">
        <v>13.283599999999998</v>
      </c>
      <c r="N31" s="25">
        <v>12.798500000000001</v>
      </c>
    </row>
    <row r="32" spans="1:14" ht="18.899999999999999" customHeight="1">
      <c r="A32" s="24" t="str">
        <f>'Page 9'!$A$32</f>
        <v>St. Gall</v>
      </c>
      <c r="B32" s="25">
        <v>0</v>
      </c>
      <c r="C32" s="25">
        <v>1.3740000000000001</v>
      </c>
      <c r="D32" s="25">
        <v>9.1485000000000003</v>
      </c>
      <c r="E32" s="25">
        <v>10.624499999999998</v>
      </c>
      <c r="F32" s="25">
        <v>15.333000000000002</v>
      </c>
      <c r="G32" s="25">
        <v>15.219000000000001</v>
      </c>
      <c r="H32" s="25">
        <v>20.072500000000005</v>
      </c>
      <c r="I32" s="25">
        <v>21.061000000000003</v>
      </c>
      <c r="J32" s="25">
        <v>23.459399999999995</v>
      </c>
      <c r="K32" s="25">
        <v>23.862500000000004</v>
      </c>
      <c r="L32" s="25">
        <v>23.950299999999995</v>
      </c>
      <c r="M32" s="25">
        <v>23.920399999999994</v>
      </c>
      <c r="N32" s="25">
        <v>21.967380000000002</v>
      </c>
    </row>
    <row r="33" spans="1:14" ht="18.899999999999999" customHeight="1">
      <c r="A33" s="24" t="str">
        <f>'Page 9'!$A$33</f>
        <v>Chur</v>
      </c>
      <c r="B33" s="25">
        <v>0</v>
      </c>
      <c r="C33" s="25">
        <v>0</v>
      </c>
      <c r="D33" s="25">
        <v>2.5919000000000003</v>
      </c>
      <c r="E33" s="25">
        <v>11.076099999999999</v>
      </c>
      <c r="F33" s="25">
        <v>13.3826</v>
      </c>
      <c r="G33" s="25">
        <v>12.916749999999999</v>
      </c>
      <c r="H33" s="25">
        <v>14.641350000000003</v>
      </c>
      <c r="I33" s="25">
        <v>17.315540000000002</v>
      </c>
      <c r="J33" s="25">
        <v>19.016820000000003</v>
      </c>
      <c r="K33" s="25">
        <v>19.885229999999996</v>
      </c>
      <c r="L33" s="25">
        <v>20.126430000000006</v>
      </c>
      <c r="M33" s="25">
        <v>20.210050000000003</v>
      </c>
      <c r="N33" s="25">
        <v>20.523365999999999</v>
      </c>
    </row>
    <row r="34" spans="1:14" ht="18.899999999999999" customHeight="1">
      <c r="A34" s="24" t="str">
        <f>'Page 9'!$A$34</f>
        <v>Aarau</v>
      </c>
      <c r="B34" s="25">
        <v>0</v>
      </c>
      <c r="C34" s="25">
        <v>2.6880000000000002</v>
      </c>
      <c r="D34" s="25">
        <v>5.5774999999999997</v>
      </c>
      <c r="E34" s="25">
        <v>9.0274999999999999</v>
      </c>
      <c r="F34" s="25">
        <v>9.9455000000000009</v>
      </c>
      <c r="G34" s="25">
        <v>12.051250000000003</v>
      </c>
      <c r="H34" s="25">
        <v>14.022249999999994</v>
      </c>
      <c r="I34" s="25">
        <v>16.222100000000005</v>
      </c>
      <c r="J34" s="25">
        <v>18.6906</v>
      </c>
      <c r="K34" s="25">
        <v>19.620149999999999</v>
      </c>
      <c r="L34" s="25">
        <v>20.233899999999995</v>
      </c>
      <c r="M34" s="25">
        <v>21.00340000000001</v>
      </c>
      <c r="N34" s="25">
        <v>21.52572</v>
      </c>
    </row>
    <row r="35" spans="1:14" ht="18.899999999999999" customHeight="1">
      <c r="A35" s="24" t="str">
        <f>'Page 9'!$A$35</f>
        <v>Frauenfeld</v>
      </c>
      <c r="B35" s="25">
        <v>0</v>
      </c>
      <c r="C35" s="25">
        <v>0</v>
      </c>
      <c r="D35" s="25">
        <v>5.2455000000000007</v>
      </c>
      <c r="E35" s="25">
        <v>9.9149999999999991</v>
      </c>
      <c r="F35" s="25">
        <v>13.855500000000005</v>
      </c>
      <c r="G35" s="25">
        <v>13.770750000000003</v>
      </c>
      <c r="H35" s="25">
        <v>14.966249999999995</v>
      </c>
      <c r="I35" s="25">
        <v>16.589000000000002</v>
      </c>
      <c r="J35" s="25">
        <v>17.683300000000003</v>
      </c>
      <c r="K35" s="25">
        <v>18.706950000000006</v>
      </c>
      <c r="L35" s="25">
        <v>19.354299999999988</v>
      </c>
      <c r="M35" s="25">
        <v>19.928650000000008</v>
      </c>
      <c r="N35" s="25">
        <v>19.950230000000001</v>
      </c>
    </row>
    <row r="36" spans="1:14" ht="18.899999999999999" customHeight="1">
      <c r="A36" s="24" t="str">
        <f>'Page 9'!$A$36</f>
        <v>Bellinzona</v>
      </c>
      <c r="B36" s="25">
        <v>0</v>
      </c>
      <c r="C36" s="25">
        <v>2.7429999999999999</v>
      </c>
      <c r="D36" s="25">
        <v>5.9834999999999994</v>
      </c>
      <c r="E36" s="25">
        <v>4.0979999999999981</v>
      </c>
      <c r="F36" s="25">
        <v>6.0945000000000027</v>
      </c>
      <c r="G36" s="25">
        <v>12.642749999999999</v>
      </c>
      <c r="H36" s="25">
        <v>17.46125</v>
      </c>
      <c r="I36" s="25">
        <v>21.227499999999999</v>
      </c>
      <c r="J36" s="25">
        <v>22.211799999999997</v>
      </c>
      <c r="K36" s="25">
        <v>24.605349999999998</v>
      </c>
      <c r="L36" s="25">
        <v>25.713500000000018</v>
      </c>
      <c r="M36" s="25">
        <v>25.942599999999992</v>
      </c>
      <c r="N36" s="25">
        <v>26.069370000000003</v>
      </c>
    </row>
    <row r="37" spans="1:14" ht="18.899999999999999" customHeight="1">
      <c r="A37" s="24" t="str">
        <f>'Page 9'!$A$37</f>
        <v>Lausanne</v>
      </c>
      <c r="B37" s="25">
        <v>0</v>
      </c>
      <c r="C37" s="25">
        <v>0</v>
      </c>
      <c r="D37" s="25">
        <v>2.2004999999999999</v>
      </c>
      <c r="E37" s="25">
        <v>15.003</v>
      </c>
      <c r="F37" s="25">
        <v>23.155000000000001</v>
      </c>
      <c r="G37" s="25">
        <v>24.276749999999993</v>
      </c>
      <c r="H37" s="25">
        <v>17.217250000000003</v>
      </c>
      <c r="I37" s="25">
        <v>18.952399999999997</v>
      </c>
      <c r="J37" s="25">
        <v>23.573499999999999</v>
      </c>
      <c r="K37" s="25">
        <v>26.100650000000002</v>
      </c>
      <c r="L37" s="25">
        <v>28.170949999999994</v>
      </c>
      <c r="M37" s="25">
        <v>29.853350000000006</v>
      </c>
      <c r="N37" s="25">
        <v>29.351490000000002</v>
      </c>
    </row>
    <row r="38" spans="1:14" ht="18.899999999999999" customHeight="1">
      <c r="A38" s="24" t="str">
        <f>'Page 9'!$A$38</f>
        <v>Sion</v>
      </c>
      <c r="B38" s="25">
        <v>0</v>
      </c>
      <c r="C38" s="25">
        <v>4.1519999999999992</v>
      </c>
      <c r="D38" s="25">
        <v>7.7109999999999985</v>
      </c>
      <c r="E38" s="25">
        <v>9.8510000000000044</v>
      </c>
      <c r="F38" s="25">
        <v>10.587000000000003</v>
      </c>
      <c r="G38" s="25">
        <v>12.140249999999996</v>
      </c>
      <c r="H38" s="25">
        <v>13.752250000000005</v>
      </c>
      <c r="I38" s="25">
        <v>17.424599999999995</v>
      </c>
      <c r="J38" s="25">
        <v>25.614000000000008</v>
      </c>
      <c r="K38" s="25">
        <v>23.31475</v>
      </c>
      <c r="L38" s="25">
        <v>24.488500000000009</v>
      </c>
      <c r="M38" s="25">
        <v>23.171899999999994</v>
      </c>
      <c r="N38" s="25">
        <v>22.639960000000002</v>
      </c>
    </row>
    <row r="39" spans="1:14" ht="18.899999999999999" customHeight="1">
      <c r="A39" s="24" t="str">
        <f>'Page 9'!$A$39</f>
        <v>Neuchâtel</v>
      </c>
      <c r="B39" s="25">
        <v>2.371</v>
      </c>
      <c r="C39" s="25">
        <v>4.3654999999999999</v>
      </c>
      <c r="D39" s="25">
        <v>8.7205000000000013</v>
      </c>
      <c r="E39" s="25">
        <v>15.0015</v>
      </c>
      <c r="F39" s="25">
        <v>14.145</v>
      </c>
      <c r="G39" s="25">
        <v>22.016500000000001</v>
      </c>
      <c r="H39" s="25">
        <v>21.259249999999994</v>
      </c>
      <c r="I39" s="25">
        <v>22.153000000000002</v>
      </c>
      <c r="J39" s="25">
        <v>25.125399999999985</v>
      </c>
      <c r="K39" s="25">
        <v>27.615349999999999</v>
      </c>
      <c r="L39" s="25">
        <v>28.646900000000002</v>
      </c>
      <c r="M39" s="25">
        <v>24.931700000000014</v>
      </c>
      <c r="N39" s="25">
        <v>24.624189999999995</v>
      </c>
    </row>
    <row r="40" spans="1:14" ht="18.899999999999999" customHeight="1">
      <c r="A40" s="24" t="str">
        <f>'Page 9'!$A$40</f>
        <v>Geneva</v>
      </c>
      <c r="B40" s="25">
        <v>0</v>
      </c>
      <c r="C40" s="25">
        <v>0</v>
      </c>
      <c r="D40" s="25">
        <v>0</v>
      </c>
      <c r="E40" s="25">
        <v>0</v>
      </c>
      <c r="F40" s="25">
        <v>7.6175000000000006</v>
      </c>
      <c r="G40" s="25">
        <v>14.72175</v>
      </c>
      <c r="H40" s="25">
        <v>18.172749999999997</v>
      </c>
      <c r="I40" s="25">
        <v>22.626100000000001</v>
      </c>
      <c r="J40" s="25">
        <v>23.524699999999989</v>
      </c>
      <c r="K40" s="25">
        <v>24.119700000000005</v>
      </c>
      <c r="L40" s="25">
        <v>25.263100000000005</v>
      </c>
      <c r="M40" s="25">
        <v>26.550149999999995</v>
      </c>
      <c r="N40" s="25">
        <v>28.129300000000001</v>
      </c>
    </row>
    <row r="41" spans="1:14" ht="18.899999999999999" customHeight="1">
      <c r="A41" s="24" t="str">
        <f>'Page 9'!$A$41</f>
        <v>Delémont</v>
      </c>
      <c r="B41" s="25">
        <v>0</v>
      </c>
      <c r="C41" s="25">
        <v>0.96349999999999991</v>
      </c>
      <c r="D41" s="25">
        <v>7.8014999999999999</v>
      </c>
      <c r="E41" s="25">
        <v>13.316000000000001</v>
      </c>
      <c r="F41" s="25">
        <v>15.039500000000009</v>
      </c>
      <c r="G41" s="25">
        <v>18.02825</v>
      </c>
      <c r="H41" s="25">
        <v>19.121999999999989</v>
      </c>
      <c r="I41" s="25">
        <v>21.556000000000001</v>
      </c>
      <c r="J41" s="25">
        <v>22.233199999999997</v>
      </c>
      <c r="K41" s="25">
        <v>25.453800000000005</v>
      </c>
      <c r="L41" s="25">
        <v>26.520300000000002</v>
      </c>
      <c r="M41" s="25">
        <v>26.686850000000007</v>
      </c>
      <c r="N41" s="25">
        <v>26.971669999999996</v>
      </c>
    </row>
    <row r="42" spans="1:14" ht="17.25" customHeight="1">
      <c r="A42" s="24"/>
      <c r="B42" s="25"/>
      <c r="C42" s="25"/>
      <c r="D42" s="25"/>
      <c r="E42" s="25"/>
      <c r="F42" s="25"/>
      <c r="G42" s="25"/>
      <c r="H42" s="25"/>
      <c r="I42" s="25"/>
      <c r="J42" s="25"/>
      <c r="K42" s="25"/>
      <c r="L42" s="25"/>
      <c r="M42" s="25"/>
      <c r="N42" s="25"/>
    </row>
    <row r="43" spans="1:14" ht="24" customHeight="1">
      <c r="A43" s="24" t="str">
        <f>'Page 9'!$A$43</f>
        <v>Direct federal tax</v>
      </c>
      <c r="B43" s="25">
        <v>0</v>
      </c>
      <c r="C43" s="25">
        <v>0</v>
      </c>
      <c r="D43" s="25">
        <v>0</v>
      </c>
      <c r="E43" s="25">
        <v>0.79900000000000004</v>
      </c>
      <c r="F43" s="25">
        <v>0.8879999999999999</v>
      </c>
      <c r="G43" s="25">
        <v>1.6950000000000001</v>
      </c>
      <c r="H43" s="25">
        <v>2.8185000000000002</v>
      </c>
      <c r="I43" s="25">
        <v>4.6621999999999995</v>
      </c>
      <c r="J43" s="25">
        <v>9.9365999999999985</v>
      </c>
      <c r="K43" s="25">
        <v>11.6188</v>
      </c>
      <c r="L43" s="25">
        <v>11.6187</v>
      </c>
      <c r="M43" s="25">
        <v>11.6188</v>
      </c>
      <c r="N43" s="25">
        <v>11.618740000000001</v>
      </c>
    </row>
    <row r="44" spans="1:14" ht="27" customHeight="1">
      <c r="A44" s="28"/>
      <c r="B44" s="17"/>
      <c r="C44" s="17"/>
      <c r="D44" s="17"/>
      <c r="E44" s="17"/>
      <c r="F44" s="17"/>
      <c r="G44" s="17"/>
      <c r="H44" s="17"/>
      <c r="I44" s="17"/>
      <c r="J44" s="17"/>
      <c r="K44" s="17"/>
      <c r="L44" s="17"/>
      <c r="M44" s="17"/>
      <c r="N44" s="17"/>
    </row>
    <row r="45" spans="1:14">
      <c r="A45" s="17"/>
      <c r="B45" s="17"/>
      <c r="C45" s="17"/>
      <c r="D45" s="17"/>
      <c r="E45" s="17"/>
      <c r="F45" s="17"/>
      <c r="G45" s="17"/>
      <c r="H45" s="17"/>
      <c r="I45" s="17"/>
      <c r="J45" s="17"/>
      <c r="K45" s="17"/>
      <c r="L45" s="17"/>
      <c r="M45" s="17"/>
      <c r="N45" s="17"/>
    </row>
    <row r="46" spans="1:14">
      <c r="A46" s="17"/>
      <c r="B46" s="17"/>
      <c r="C46" s="17"/>
      <c r="D46" s="17"/>
      <c r="E46" s="17"/>
      <c r="F46" s="17"/>
      <c r="G46" s="17"/>
      <c r="H46" s="17"/>
      <c r="I46" s="17"/>
      <c r="J46" s="17"/>
      <c r="K46" s="17"/>
      <c r="L46" s="17"/>
      <c r="M46" s="17"/>
      <c r="N46" s="17"/>
    </row>
    <row r="47" spans="1:14">
      <c r="A47" s="17"/>
      <c r="B47" s="17"/>
      <c r="C47" s="17"/>
      <c r="D47" s="17"/>
      <c r="E47" s="17"/>
      <c r="F47" s="17"/>
      <c r="G47" s="17"/>
      <c r="H47" s="17"/>
      <c r="I47" s="17"/>
      <c r="J47" s="17"/>
      <c r="K47" s="17"/>
      <c r="L47" s="17"/>
      <c r="M47" s="17"/>
      <c r="N47" s="17"/>
    </row>
    <row r="48" spans="1:14">
      <c r="A48" s="17"/>
      <c r="B48" s="17"/>
      <c r="C48" s="17"/>
      <c r="D48" s="17"/>
      <c r="E48" s="17"/>
      <c r="F48" s="17"/>
      <c r="G48" s="17"/>
      <c r="H48" s="17"/>
      <c r="I48" s="17"/>
      <c r="J48" s="17"/>
      <c r="K48" s="17"/>
      <c r="L48" s="17"/>
      <c r="M48" s="17"/>
      <c r="N48" s="17"/>
    </row>
    <row r="49" spans="1:14">
      <c r="A49" s="17"/>
      <c r="B49" s="17"/>
      <c r="C49" s="17"/>
      <c r="D49" s="17"/>
      <c r="E49" s="17"/>
      <c r="F49" s="17"/>
      <c r="G49" s="17"/>
      <c r="H49" s="17"/>
      <c r="I49" s="17"/>
      <c r="J49" s="17"/>
      <c r="K49" s="17"/>
      <c r="L49" s="17"/>
      <c r="M49" s="17"/>
      <c r="N49" s="17"/>
    </row>
    <row r="50" spans="1:14">
      <c r="A50" s="17"/>
      <c r="B50" s="17"/>
      <c r="C50" s="17"/>
      <c r="D50" s="17"/>
      <c r="E50" s="17"/>
      <c r="F50" s="17"/>
      <c r="G50" s="17"/>
      <c r="H50" s="17"/>
      <c r="I50" s="17"/>
      <c r="J50" s="17"/>
      <c r="K50" s="17"/>
      <c r="L50" s="17"/>
      <c r="M50" s="17"/>
      <c r="N50" s="17"/>
    </row>
    <row r="51" spans="1:14">
      <c r="A51" s="17"/>
      <c r="B51" s="17"/>
      <c r="C51" s="17"/>
      <c r="D51" s="17"/>
      <c r="E51" s="17"/>
      <c r="F51" s="17"/>
      <c r="G51" s="17"/>
      <c r="H51" s="17"/>
      <c r="I51" s="17"/>
      <c r="J51" s="17"/>
      <c r="K51" s="17"/>
      <c r="L51" s="17"/>
      <c r="M51" s="17"/>
      <c r="N51" s="17"/>
    </row>
    <row r="52" spans="1:14">
      <c r="A52" s="17"/>
      <c r="B52" s="17"/>
      <c r="C52" s="17"/>
      <c r="D52" s="17"/>
      <c r="E52" s="17"/>
      <c r="F52" s="17"/>
      <c r="G52" s="17"/>
      <c r="H52" s="17"/>
      <c r="I52" s="17"/>
      <c r="J52" s="17"/>
      <c r="K52" s="17"/>
      <c r="L52" s="17"/>
      <c r="M52" s="17"/>
      <c r="N52" s="17"/>
    </row>
    <row r="53" spans="1:14">
      <c r="A53" s="17"/>
      <c r="B53" s="17"/>
      <c r="C53" s="17"/>
      <c r="D53" s="17"/>
      <c r="E53" s="17"/>
      <c r="F53" s="17"/>
      <c r="G53" s="17"/>
      <c r="H53" s="17"/>
      <c r="I53" s="17"/>
      <c r="J53" s="17"/>
      <c r="K53" s="17"/>
      <c r="L53" s="17"/>
      <c r="M53" s="17"/>
      <c r="N53" s="17"/>
    </row>
    <row r="54" spans="1:14">
      <c r="A54" s="17"/>
      <c r="B54" s="17"/>
      <c r="C54" s="17"/>
      <c r="D54" s="17"/>
      <c r="E54" s="17"/>
      <c r="F54" s="17"/>
      <c r="G54" s="17"/>
      <c r="H54" s="17"/>
      <c r="I54" s="17"/>
      <c r="J54" s="17"/>
      <c r="K54" s="17"/>
      <c r="L54" s="17"/>
      <c r="M54" s="17"/>
      <c r="N54" s="17"/>
    </row>
    <row r="55" spans="1:14">
      <c r="A55" s="17"/>
      <c r="B55" s="17"/>
      <c r="C55" s="17"/>
      <c r="D55" s="17"/>
      <c r="E55" s="17"/>
      <c r="F55" s="17"/>
      <c r="G55" s="17"/>
      <c r="H55" s="17"/>
      <c r="I55" s="17"/>
      <c r="J55" s="17"/>
      <c r="K55" s="17"/>
      <c r="L55" s="17"/>
      <c r="M55" s="17"/>
      <c r="N55" s="17"/>
    </row>
    <row r="56" spans="1:14">
      <c r="A56" s="17"/>
      <c r="B56" s="17"/>
      <c r="C56" s="17"/>
      <c r="D56" s="17"/>
      <c r="E56" s="17"/>
      <c r="F56" s="17"/>
      <c r="G56" s="17"/>
      <c r="H56" s="17"/>
      <c r="I56" s="17"/>
      <c r="J56" s="17"/>
      <c r="K56" s="17"/>
      <c r="L56" s="17"/>
      <c r="M56" s="17"/>
      <c r="N56" s="17"/>
    </row>
    <row r="57" spans="1:14">
      <c r="A57" s="17"/>
      <c r="B57" s="17"/>
      <c r="C57" s="17"/>
      <c r="D57" s="17"/>
      <c r="E57" s="17"/>
      <c r="F57" s="17"/>
      <c r="G57" s="17"/>
      <c r="H57" s="17"/>
      <c r="I57" s="17"/>
      <c r="J57" s="17"/>
      <c r="K57" s="17"/>
      <c r="L57" s="17"/>
      <c r="M57" s="17"/>
      <c r="N57" s="17"/>
    </row>
    <row r="58" spans="1:14">
      <c r="A58" s="17"/>
      <c r="B58" s="17"/>
      <c r="C58" s="17"/>
      <c r="D58" s="17"/>
      <c r="E58" s="17"/>
      <c r="F58" s="17"/>
      <c r="G58" s="17"/>
      <c r="H58" s="17"/>
      <c r="I58" s="17"/>
      <c r="J58" s="17"/>
      <c r="K58" s="17"/>
      <c r="L58" s="17"/>
      <c r="M58" s="17"/>
      <c r="N58" s="17"/>
    </row>
    <row r="59" spans="1:14" ht="14.25" customHeight="1">
      <c r="A59" s="17"/>
      <c r="B59" s="17"/>
      <c r="C59" s="17"/>
      <c r="D59" s="17"/>
      <c r="E59" s="17"/>
      <c r="F59" s="17"/>
      <c r="G59" s="17"/>
      <c r="H59" s="17"/>
      <c r="I59" s="17"/>
      <c r="J59" s="17"/>
      <c r="K59" s="17"/>
      <c r="L59" s="17"/>
      <c r="M59" s="17"/>
      <c r="N59" s="17"/>
    </row>
    <row r="60" spans="1:14">
      <c r="A60" s="17"/>
      <c r="B60" s="17"/>
      <c r="C60" s="17"/>
      <c r="D60" s="17"/>
      <c r="E60" s="17"/>
      <c r="F60" s="17"/>
      <c r="G60" s="17"/>
      <c r="H60" s="17"/>
      <c r="I60" s="17"/>
      <c r="J60" s="17"/>
      <c r="K60" s="17"/>
      <c r="L60" s="17"/>
      <c r="M60" s="17"/>
      <c r="N60" s="17"/>
    </row>
    <row r="61" spans="1:14">
      <c r="A61" s="17"/>
      <c r="B61" s="17"/>
      <c r="C61" s="17"/>
      <c r="D61" s="17"/>
      <c r="E61" s="17"/>
      <c r="F61" s="17"/>
      <c r="G61" s="17"/>
      <c r="H61" s="17"/>
      <c r="I61" s="17"/>
      <c r="J61" s="17"/>
      <c r="K61" s="17"/>
      <c r="L61" s="17"/>
      <c r="M61" s="17"/>
      <c r="N61" s="17"/>
    </row>
    <row r="62" spans="1:14" ht="111.75" customHeight="1">
      <c r="A62" s="17"/>
      <c r="B62" s="17"/>
      <c r="C62" s="17"/>
      <c r="D62" s="17"/>
      <c r="E62" s="17"/>
      <c r="F62" s="17"/>
      <c r="G62" s="17"/>
      <c r="H62" s="17"/>
      <c r="I62" s="17"/>
      <c r="J62" s="17"/>
      <c r="K62" s="17"/>
      <c r="L62" s="17"/>
      <c r="M62" s="17"/>
      <c r="N62" s="17"/>
    </row>
    <row r="63" spans="1:14" ht="24.75" customHeight="1">
      <c r="A63" s="17"/>
      <c r="B63" s="17"/>
      <c r="C63" s="17"/>
      <c r="D63" s="17"/>
      <c r="E63" s="17"/>
      <c r="F63" s="17"/>
      <c r="G63" s="17"/>
      <c r="H63" s="17"/>
      <c r="I63" s="17"/>
      <c r="J63" s="17"/>
      <c r="K63" s="17"/>
      <c r="L63" s="17"/>
      <c r="M63" s="17"/>
      <c r="N63" s="18"/>
    </row>
    <row r="64" spans="1:14" ht="12.75" customHeight="1"/>
    <row r="65" spans="1:14">
      <c r="A65" s="17"/>
      <c r="B65" s="17"/>
      <c r="C65" s="17"/>
      <c r="D65" s="17"/>
      <c r="E65" s="17"/>
      <c r="F65" s="17"/>
      <c r="G65" s="17"/>
      <c r="H65" s="17"/>
      <c r="I65" s="17"/>
      <c r="J65" s="17"/>
      <c r="K65" s="17"/>
      <c r="L65" s="17"/>
      <c r="M65" s="17"/>
      <c r="N65" s="17"/>
    </row>
    <row r="66" spans="1:14">
      <c r="A66" s="17"/>
      <c r="B66" s="17"/>
      <c r="C66" s="17"/>
      <c r="D66" s="17"/>
      <c r="E66" s="17"/>
      <c r="F66" s="17"/>
      <c r="G66" s="17"/>
      <c r="H66" s="17"/>
      <c r="I66" s="17"/>
      <c r="J66" s="17"/>
      <c r="K66" s="17"/>
      <c r="L66" s="17"/>
      <c r="M66" s="17"/>
      <c r="N66" s="17"/>
    </row>
    <row r="67" spans="1:14">
      <c r="A67" s="17"/>
      <c r="B67" s="17"/>
      <c r="C67" s="17"/>
      <c r="D67" s="17"/>
      <c r="E67" s="17"/>
      <c r="F67" s="17"/>
      <c r="G67" s="17"/>
      <c r="H67" s="17"/>
      <c r="I67" s="17"/>
      <c r="J67" s="17"/>
      <c r="K67" s="17"/>
      <c r="L67" s="17"/>
      <c r="M67" s="17"/>
      <c r="N67" s="17"/>
    </row>
    <row r="68" spans="1:14">
      <c r="A68" s="17"/>
      <c r="B68" s="17"/>
      <c r="C68" s="17"/>
      <c r="D68" s="17"/>
      <c r="E68" s="17"/>
      <c r="F68" s="17"/>
      <c r="G68" s="17"/>
      <c r="H68" s="17"/>
      <c r="I68" s="17"/>
      <c r="J68" s="17"/>
      <c r="K68" s="17"/>
      <c r="L68" s="17"/>
      <c r="M68" s="17"/>
      <c r="N68" s="17"/>
    </row>
    <row r="69" spans="1:14">
      <c r="A69" s="17"/>
      <c r="B69" s="17"/>
      <c r="C69" s="17"/>
      <c r="D69" s="17"/>
      <c r="E69" s="17"/>
      <c r="F69" s="17"/>
      <c r="G69" s="17"/>
      <c r="H69" s="17"/>
      <c r="I69" s="17"/>
      <c r="J69" s="17"/>
      <c r="K69" s="17"/>
      <c r="L69" s="17"/>
      <c r="M69" s="17"/>
      <c r="N69" s="17"/>
    </row>
    <row r="70" spans="1:14">
      <c r="A70" s="17"/>
      <c r="B70" s="17"/>
      <c r="C70" s="17"/>
      <c r="D70" s="17"/>
      <c r="E70" s="17"/>
      <c r="F70" s="17"/>
      <c r="G70" s="17"/>
      <c r="H70" s="17"/>
      <c r="I70" s="17"/>
      <c r="J70" s="17"/>
      <c r="K70" s="17"/>
      <c r="L70" s="17"/>
      <c r="M70" s="17"/>
      <c r="N70" s="17"/>
    </row>
    <row r="71" spans="1:14">
      <c r="A71" s="17"/>
      <c r="B71" s="17"/>
      <c r="C71" s="17"/>
      <c r="D71" s="17"/>
      <c r="E71" s="17"/>
      <c r="F71" s="17"/>
      <c r="G71" s="17"/>
      <c r="H71" s="17"/>
      <c r="I71" s="17"/>
      <c r="J71" s="17"/>
      <c r="K71" s="17"/>
      <c r="L71" s="17"/>
      <c r="M71" s="17"/>
      <c r="N71" s="17"/>
    </row>
    <row r="72" spans="1:14">
      <c r="A72" s="17"/>
      <c r="B72" s="17"/>
      <c r="C72" s="17"/>
      <c r="D72" s="17"/>
      <c r="E72" s="17"/>
      <c r="F72" s="17"/>
      <c r="G72" s="17"/>
      <c r="H72" s="17"/>
      <c r="I72" s="17"/>
      <c r="J72" s="17"/>
      <c r="K72" s="17"/>
      <c r="L72" s="17"/>
      <c r="M72" s="17"/>
      <c r="N72" s="17"/>
    </row>
    <row r="73" spans="1:14">
      <c r="A73" s="17"/>
      <c r="B73" s="17"/>
      <c r="C73" s="17"/>
      <c r="D73" s="17"/>
      <c r="E73" s="17"/>
      <c r="F73" s="17"/>
      <c r="G73" s="17"/>
      <c r="H73" s="17"/>
      <c r="I73" s="17"/>
      <c r="J73" s="17"/>
      <c r="K73" s="17"/>
      <c r="L73" s="17"/>
      <c r="M73" s="17"/>
      <c r="N73" s="17"/>
    </row>
    <row r="74" spans="1:14">
      <c r="A74" s="17"/>
      <c r="B74" s="17"/>
      <c r="C74" s="17"/>
      <c r="D74" s="17"/>
      <c r="E74" s="17"/>
      <c r="F74" s="17"/>
      <c r="G74" s="17"/>
      <c r="H74" s="17"/>
      <c r="I74" s="17"/>
      <c r="J74" s="17"/>
      <c r="K74" s="17"/>
      <c r="L74" s="17"/>
      <c r="M74" s="17"/>
      <c r="N74" s="17"/>
    </row>
    <row r="75" spans="1:14">
      <c r="A75" s="17"/>
      <c r="B75" s="17"/>
      <c r="C75" s="17"/>
      <c r="D75" s="17"/>
      <c r="E75" s="17"/>
      <c r="F75" s="17"/>
      <c r="G75" s="17"/>
      <c r="H75" s="17"/>
      <c r="I75" s="17"/>
      <c r="J75" s="17"/>
      <c r="K75" s="17"/>
      <c r="L75" s="17"/>
      <c r="M75" s="17"/>
      <c r="N75" s="17"/>
    </row>
    <row r="76" spans="1:14">
      <c r="A76" s="17"/>
      <c r="B76" s="17"/>
      <c r="C76" s="17"/>
      <c r="D76" s="17"/>
      <c r="E76" s="17"/>
      <c r="F76" s="17"/>
      <c r="G76" s="17"/>
      <c r="H76" s="17"/>
      <c r="I76" s="17"/>
      <c r="J76" s="17"/>
      <c r="K76" s="17"/>
      <c r="L76" s="17"/>
      <c r="M76" s="17"/>
      <c r="N76" s="17"/>
    </row>
    <row r="77" spans="1:14">
      <c r="A77" s="17"/>
      <c r="B77" s="17"/>
      <c r="C77" s="17"/>
      <c r="D77" s="17"/>
      <c r="E77" s="17"/>
      <c r="F77" s="17"/>
      <c r="G77" s="17"/>
      <c r="H77" s="17"/>
      <c r="I77" s="17"/>
      <c r="J77" s="17"/>
      <c r="K77" s="17"/>
      <c r="L77" s="17"/>
      <c r="M77" s="17"/>
      <c r="N77" s="17"/>
    </row>
    <row r="78" spans="1:14">
      <c r="A78" s="17"/>
      <c r="B78" s="17"/>
      <c r="C78" s="17"/>
      <c r="D78" s="17"/>
      <c r="E78" s="17"/>
      <c r="F78" s="17"/>
      <c r="G78" s="17"/>
      <c r="H78" s="17"/>
      <c r="I78" s="17"/>
      <c r="J78" s="17"/>
      <c r="K78" s="17"/>
      <c r="L78" s="17"/>
      <c r="M78" s="17"/>
      <c r="N78" s="17"/>
    </row>
  </sheetData>
  <mergeCells count="2">
    <mergeCell ref="B15:N15"/>
    <mergeCell ref="B10:N10"/>
  </mergeCells>
  <phoneticPr fontId="7" type="noConversion"/>
  <printOptions horizontalCentered="1"/>
  <pageMargins left="0.39370078740157483" right="0.39370078740157483" top="0.59055118110236227" bottom="0.59055118110236227" header="0.39370078740157483" footer="0.39370078740157483"/>
  <pageSetup paperSize="9" scale="56" orientation="portrait" r:id="rId1"/>
  <headerFooter alignWithMargins="0">
    <oddHeader>&amp;C&amp;"Helvetica,Fett"&amp;12 2010</oddHeader>
    <oddFooter>&amp;L16&amp;C&amp;"Helvetica,Standard" Eidg. Steuerverwaltung  -  Administration fédérale des contributions  -  Amministrazione federale delle contribuzioni</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9">
    <tabColor indexed="43"/>
  </sheetPr>
  <dimension ref="A1:S76"/>
  <sheetViews>
    <sheetView zoomScale="75" workbookViewId="0"/>
  </sheetViews>
  <sheetFormatPr baseColWidth="10" defaultColWidth="10.33203125" defaultRowHeight="7.8"/>
  <cols>
    <col min="1" max="1" width="9.109375" style="594" customWidth="1"/>
    <col min="2" max="2" width="20.109375" style="594" customWidth="1"/>
    <col min="3" max="3" width="4.6640625" style="594" customWidth="1"/>
    <col min="4" max="4" width="13.5546875" style="594" customWidth="1"/>
    <col min="5" max="5" width="7.88671875" style="594" customWidth="1"/>
    <col min="6" max="6" width="10.33203125" style="595" customWidth="1"/>
    <col min="7" max="7" width="5" style="594" customWidth="1"/>
    <col min="8" max="8" width="9.44140625" style="594" customWidth="1"/>
    <col min="9" max="9" width="4.33203125" style="594" customWidth="1"/>
    <col min="10" max="10" width="8.44140625" style="594" customWidth="1"/>
    <col min="11" max="11" width="20.33203125" style="594" customWidth="1"/>
    <col min="12" max="12" width="3.6640625" style="594" customWidth="1"/>
    <col min="13" max="13" width="8.6640625" style="594" customWidth="1"/>
    <col min="14" max="14" width="6.5546875" style="595" customWidth="1"/>
    <col min="15" max="15" width="8.6640625" style="596" customWidth="1"/>
    <col min="16" max="16384" width="10.33203125" style="595"/>
  </cols>
  <sheetData>
    <row r="1" spans="1:19" s="570" customFormat="1" ht="18.75" customHeight="1">
      <c r="A1" s="567" t="s">
        <v>88</v>
      </c>
      <c r="B1" s="567"/>
      <c r="C1" s="567"/>
      <c r="D1" s="567"/>
      <c r="E1" s="567"/>
      <c r="F1" s="568"/>
      <c r="G1" s="567"/>
      <c r="H1" s="569"/>
      <c r="I1" s="567"/>
      <c r="J1" s="567"/>
      <c r="K1" s="567"/>
      <c r="L1" s="567"/>
      <c r="M1" s="567"/>
      <c r="O1" s="572"/>
      <c r="P1" s="572"/>
      <c r="Q1" s="572"/>
      <c r="R1" s="572"/>
      <c r="S1" s="572"/>
    </row>
    <row r="2" spans="1:19" ht="15" customHeight="1">
      <c r="P2" s="571"/>
      <c r="Q2" s="571"/>
    </row>
    <row r="3" spans="1:19" ht="15" customHeight="1">
      <c r="P3" s="571"/>
      <c r="Q3" s="571"/>
    </row>
    <row r="4" spans="1:19" s="574" customFormat="1" ht="15">
      <c r="A4" s="506" t="s">
        <v>255</v>
      </c>
      <c r="B4" s="506"/>
      <c r="C4" s="506"/>
      <c r="D4" s="506"/>
      <c r="E4" s="506"/>
      <c r="F4" s="506"/>
      <c r="G4" s="506"/>
      <c r="H4" s="506"/>
      <c r="I4" s="506"/>
      <c r="J4" s="506"/>
      <c r="K4" s="506"/>
      <c r="L4" s="506"/>
      <c r="M4" s="506"/>
      <c r="N4" s="507"/>
      <c r="O4" s="573"/>
      <c r="P4" s="506"/>
      <c r="Q4" s="506"/>
    </row>
    <row r="5" spans="1:19" s="574" customFormat="1" ht="15.6">
      <c r="A5" s="507"/>
      <c r="B5" s="506"/>
      <c r="C5" s="506"/>
      <c r="D5" s="506"/>
      <c r="E5" s="506"/>
      <c r="F5" s="506"/>
      <c r="G5" s="506"/>
      <c r="H5" s="507"/>
      <c r="I5" s="506"/>
      <c r="J5" s="506"/>
      <c r="K5" s="506"/>
      <c r="L5" s="506"/>
      <c r="M5" s="506"/>
      <c r="N5" s="507"/>
      <c r="O5" s="573"/>
      <c r="P5" s="546"/>
      <c r="Q5" s="544"/>
    </row>
    <row r="6" spans="1:19" s="574" customFormat="1" ht="21.75" customHeight="1">
      <c r="A6" s="775" t="s">
        <v>221</v>
      </c>
      <c r="B6" s="506"/>
      <c r="C6" s="506"/>
      <c r="D6" s="506"/>
      <c r="E6" s="506"/>
      <c r="F6" s="506"/>
      <c r="G6" s="506"/>
      <c r="H6" s="510"/>
      <c r="I6" s="506"/>
      <c r="J6" s="506"/>
      <c r="K6" s="506"/>
      <c r="L6" s="506"/>
      <c r="M6" s="506"/>
      <c r="N6" s="507"/>
      <c r="O6" s="573"/>
      <c r="P6" s="510"/>
      <c r="Q6" s="506"/>
    </row>
    <row r="7" spans="1:19" s="574" customFormat="1" ht="15">
      <c r="A7" s="504"/>
      <c r="B7" s="506"/>
      <c r="C7" s="506"/>
      <c r="D7" s="506"/>
      <c r="E7" s="506"/>
      <c r="F7" s="506"/>
      <c r="G7" s="506"/>
      <c r="H7" s="507"/>
      <c r="I7" s="506"/>
      <c r="J7" s="506"/>
      <c r="K7" s="506"/>
      <c r="L7" s="506"/>
      <c r="M7" s="506"/>
      <c r="N7" s="507"/>
      <c r="O7" s="573"/>
      <c r="P7" s="504"/>
      <c r="Q7" s="506"/>
    </row>
    <row r="8" spans="1:19" s="574" customFormat="1" ht="15">
      <c r="A8" s="506" t="s">
        <v>220</v>
      </c>
      <c r="B8" s="506"/>
      <c r="C8" s="506"/>
      <c r="D8" s="506"/>
      <c r="E8" s="506"/>
      <c r="F8" s="506"/>
      <c r="G8" s="506"/>
      <c r="H8" s="506"/>
      <c r="I8" s="506"/>
      <c r="J8" s="506"/>
      <c r="K8" s="506"/>
      <c r="L8" s="506"/>
      <c r="M8" s="506"/>
      <c r="N8" s="507"/>
      <c r="O8" s="573"/>
      <c r="P8" s="506"/>
      <c r="Q8" s="506"/>
    </row>
    <row r="9" spans="1:19" s="574" customFormat="1" ht="15.6">
      <c r="A9" s="511" t="s">
        <v>273</v>
      </c>
      <c r="B9" s="512"/>
      <c r="C9" s="512"/>
      <c r="D9" s="512"/>
      <c r="E9" s="512"/>
      <c r="F9" s="506"/>
      <c r="G9" s="506"/>
      <c r="H9" s="511"/>
      <c r="I9" s="511"/>
      <c r="J9" s="512"/>
      <c r="K9" s="512"/>
      <c r="L9" s="512"/>
      <c r="M9" s="506"/>
      <c r="N9" s="507"/>
      <c r="O9" s="573"/>
      <c r="P9" s="511"/>
      <c r="Q9" s="512"/>
    </row>
    <row r="10" spans="1:19" s="574" customFormat="1" ht="15.6">
      <c r="A10" s="544" t="s">
        <v>256</v>
      </c>
      <c r="B10" s="506"/>
      <c r="C10" s="506"/>
      <c r="D10" s="506"/>
      <c r="E10" s="506"/>
      <c r="F10" s="506"/>
      <c r="G10" s="506"/>
      <c r="H10" s="506"/>
      <c r="I10" s="506"/>
      <c r="J10" s="506"/>
      <c r="K10" s="506"/>
      <c r="L10" s="506"/>
      <c r="M10" s="506"/>
      <c r="N10" s="507"/>
      <c r="O10" s="573"/>
      <c r="P10" s="506"/>
      <c r="Q10" s="506"/>
    </row>
    <row r="11" spans="1:19" s="574" customFormat="1" ht="15">
      <c r="A11" s="506"/>
      <c r="B11" s="506"/>
      <c r="C11" s="506"/>
      <c r="D11" s="506"/>
      <c r="E11" s="506"/>
      <c r="F11" s="506"/>
      <c r="G11" s="506"/>
      <c r="H11" s="506"/>
      <c r="I11" s="506"/>
      <c r="J11" s="506"/>
      <c r="K11" s="506"/>
      <c r="L11" s="506"/>
      <c r="M11" s="506"/>
      <c r="N11" s="507"/>
      <c r="O11" s="573"/>
      <c r="P11" s="506"/>
      <c r="Q11" s="506"/>
    </row>
    <row r="12" spans="1:19" s="574" customFormat="1" ht="15">
      <c r="A12" s="506"/>
      <c r="B12" s="506"/>
      <c r="C12" s="506"/>
      <c r="D12" s="506"/>
      <c r="E12" s="506"/>
      <c r="F12" s="506"/>
      <c r="G12" s="506"/>
      <c r="H12" s="506"/>
      <c r="I12" s="506"/>
      <c r="J12" s="506"/>
      <c r="K12" s="506"/>
      <c r="L12" s="506"/>
      <c r="M12" s="506"/>
      <c r="N12" s="507"/>
      <c r="O12" s="573"/>
      <c r="P12" s="506"/>
      <c r="Q12" s="506"/>
    </row>
    <row r="13" spans="1:19" s="574" customFormat="1" ht="15">
      <c r="A13" s="511" t="s">
        <v>259</v>
      </c>
      <c r="B13" s="512"/>
      <c r="C13" s="512"/>
      <c r="D13" s="512"/>
      <c r="E13" s="512"/>
      <c r="F13" s="506"/>
      <c r="G13" s="506"/>
      <c r="H13" s="511"/>
      <c r="I13" s="511"/>
      <c r="J13" s="512"/>
      <c r="K13" s="512"/>
      <c r="L13" s="512"/>
      <c r="M13" s="506"/>
      <c r="N13" s="507"/>
      <c r="O13" s="573"/>
      <c r="P13" s="511"/>
      <c r="Q13" s="512"/>
    </row>
    <row r="14" spans="1:19" s="574" customFormat="1" ht="15">
      <c r="A14" s="506" t="s">
        <v>244</v>
      </c>
      <c r="B14" s="506"/>
      <c r="C14" s="506"/>
      <c r="D14" s="506"/>
      <c r="E14" s="506"/>
      <c r="F14" s="506"/>
      <c r="G14" s="506"/>
      <c r="H14" s="506"/>
      <c r="I14" s="506"/>
      <c r="J14" s="506"/>
      <c r="K14" s="506"/>
      <c r="L14" s="506"/>
      <c r="M14" s="506"/>
      <c r="N14" s="507"/>
      <c r="O14" s="573"/>
      <c r="P14" s="506"/>
      <c r="Q14" s="506"/>
    </row>
    <row r="15" spans="1:19" s="574" customFormat="1" ht="15">
      <c r="A15" s="506"/>
      <c r="B15" s="506"/>
      <c r="C15" s="506"/>
      <c r="D15" s="506"/>
      <c r="E15" s="506"/>
      <c r="F15" s="506"/>
      <c r="G15" s="506"/>
      <c r="H15" s="506"/>
      <c r="I15" s="506"/>
      <c r="J15" s="506"/>
      <c r="K15" s="506"/>
      <c r="L15" s="506"/>
      <c r="M15" s="506"/>
      <c r="N15" s="507"/>
      <c r="O15" s="597"/>
      <c r="P15" s="506"/>
      <c r="Q15" s="506"/>
    </row>
    <row r="16" spans="1:19" s="574" customFormat="1" ht="15">
      <c r="A16" s="506" t="s">
        <v>240</v>
      </c>
      <c r="B16" s="506"/>
      <c r="C16" s="506"/>
      <c r="D16" s="506"/>
      <c r="E16" s="506"/>
      <c r="F16" s="506"/>
      <c r="G16" s="506"/>
      <c r="H16" s="506"/>
      <c r="I16" s="506"/>
      <c r="J16" s="506"/>
      <c r="K16" s="506"/>
      <c r="L16" s="506"/>
      <c r="M16" s="506"/>
      <c r="N16" s="507"/>
      <c r="O16" s="573"/>
      <c r="P16" s="506"/>
      <c r="Q16" s="506"/>
    </row>
    <row r="17" spans="1:17" s="574" customFormat="1" ht="15">
      <c r="A17" s="506"/>
      <c r="B17" s="506"/>
      <c r="C17" s="506"/>
      <c r="D17" s="506"/>
      <c r="E17" s="506"/>
      <c r="F17" s="506"/>
      <c r="G17" s="506"/>
      <c r="H17" s="506"/>
      <c r="I17" s="506"/>
      <c r="J17" s="506"/>
      <c r="K17" s="506"/>
      <c r="L17" s="506"/>
      <c r="M17" s="506"/>
      <c r="N17" s="507"/>
      <c r="O17" s="573"/>
      <c r="P17" s="506"/>
      <c r="Q17" s="506"/>
    </row>
    <row r="18" spans="1:17" s="574" customFormat="1" ht="15">
      <c r="A18" s="506" t="s">
        <v>221</v>
      </c>
      <c r="B18" s="506"/>
      <c r="C18" s="506"/>
      <c r="D18" s="506"/>
      <c r="E18" s="506"/>
      <c r="F18" s="514">
        <v>50000</v>
      </c>
      <c r="G18" s="506" t="s">
        <v>63</v>
      </c>
      <c r="H18" s="506"/>
      <c r="I18" s="506"/>
      <c r="J18" s="506"/>
      <c r="K18" s="506"/>
      <c r="L18" s="506"/>
      <c r="M18" s="506"/>
      <c r="N18" s="507"/>
      <c r="O18" s="578"/>
      <c r="P18" s="506"/>
      <c r="Q18" s="506"/>
    </row>
    <row r="19" spans="1:17" s="574" customFormat="1" ht="15">
      <c r="A19" s="506"/>
      <c r="B19" s="506"/>
      <c r="C19" s="506"/>
      <c r="D19" s="506"/>
      <c r="E19" s="506"/>
      <c r="F19" s="514"/>
      <c r="G19" s="506"/>
      <c r="H19" s="506"/>
      <c r="I19" s="506"/>
      <c r="J19" s="506"/>
      <c r="K19" s="506"/>
      <c r="L19" s="506"/>
      <c r="M19" s="506"/>
      <c r="N19" s="507"/>
      <c r="O19" s="573"/>
      <c r="P19" s="506"/>
      <c r="Q19" s="506"/>
    </row>
    <row r="20" spans="1:17" s="574" customFormat="1" ht="15.6">
      <c r="A20" s="544" t="s">
        <v>222</v>
      </c>
      <c r="B20" s="506"/>
      <c r="C20" s="506"/>
      <c r="D20" s="506"/>
      <c r="E20" s="506"/>
      <c r="F20" s="514"/>
      <c r="G20" s="506"/>
      <c r="H20" s="506"/>
      <c r="I20" s="506"/>
      <c r="J20" s="506"/>
      <c r="K20" s="506"/>
      <c r="L20" s="506"/>
      <c r="M20" s="506"/>
      <c r="N20" s="507"/>
      <c r="O20" s="573"/>
      <c r="P20" s="506"/>
      <c r="Q20" s="506"/>
    </row>
    <row r="21" spans="1:17" s="574" customFormat="1" ht="15">
      <c r="A21" s="506"/>
      <c r="B21" s="506"/>
      <c r="C21" s="506"/>
      <c r="D21" s="506"/>
      <c r="E21" s="506"/>
      <c r="F21" s="514"/>
      <c r="G21" s="506"/>
      <c r="H21" s="506"/>
      <c r="I21" s="506"/>
      <c r="J21" s="506"/>
      <c r="K21" s="506"/>
      <c r="L21" s="506"/>
      <c r="M21" s="506"/>
      <c r="N21" s="507"/>
      <c r="O21" s="573"/>
      <c r="P21" s="506"/>
      <c r="Q21" s="506"/>
    </row>
    <row r="22" spans="1:17" s="574" customFormat="1" ht="15">
      <c r="A22" s="515" t="s">
        <v>371</v>
      </c>
      <c r="B22" s="506" t="s">
        <v>245</v>
      </c>
      <c r="C22" s="506"/>
      <c r="D22" s="506"/>
      <c r="E22" s="506"/>
      <c r="F22" s="514">
        <v>2562.5</v>
      </c>
      <c r="G22" s="506" t="s">
        <v>63</v>
      </c>
      <c r="H22" s="515"/>
      <c r="I22" s="515"/>
      <c r="J22" s="506"/>
      <c r="K22" s="506"/>
      <c r="L22" s="506"/>
      <c r="M22" s="506"/>
      <c r="N22" s="507"/>
      <c r="O22" s="573"/>
      <c r="P22" s="515"/>
      <c r="Q22" s="506"/>
    </row>
    <row r="23" spans="1:17" s="574" customFormat="1" ht="17.850000000000001" customHeight="1">
      <c r="A23" s="515" t="s">
        <v>322</v>
      </c>
      <c r="B23" s="506" t="s">
        <v>232</v>
      </c>
      <c r="C23" s="506"/>
      <c r="D23" s="506"/>
      <c r="E23" s="506"/>
      <c r="F23" s="514">
        <v>550</v>
      </c>
      <c r="G23" s="506" t="s">
        <v>63</v>
      </c>
      <c r="H23" s="515"/>
      <c r="I23" s="515"/>
      <c r="J23" s="506"/>
      <c r="K23" s="506"/>
      <c r="L23" s="506"/>
      <c r="M23" s="506"/>
      <c r="N23" s="507"/>
      <c r="O23" s="573"/>
      <c r="P23" s="515"/>
      <c r="Q23" s="506"/>
    </row>
    <row r="24" spans="1:17" s="574" customFormat="1" ht="17.850000000000001" customHeight="1">
      <c r="A24" s="515" t="s">
        <v>216</v>
      </c>
      <c r="B24" s="506" t="s">
        <v>233</v>
      </c>
      <c r="C24" s="506"/>
      <c r="D24" s="506"/>
      <c r="E24" s="506"/>
      <c r="F24" s="514">
        <v>2500</v>
      </c>
      <c r="G24" s="506" t="s">
        <v>63</v>
      </c>
      <c r="H24" s="515"/>
      <c r="I24" s="515"/>
      <c r="J24" s="506"/>
      <c r="K24" s="506"/>
      <c r="L24" s="506"/>
      <c r="M24" s="506"/>
      <c r="N24" s="507"/>
      <c r="O24" s="573"/>
      <c r="P24" s="515"/>
      <c r="Q24" s="506"/>
    </row>
    <row r="25" spans="1:17" s="574" customFormat="1" ht="15">
      <c r="A25" s="515"/>
      <c r="B25" s="506"/>
      <c r="C25" s="506"/>
      <c r="D25" s="506"/>
      <c r="E25" s="506"/>
      <c r="F25" s="514"/>
      <c r="G25" s="506"/>
      <c r="H25" s="515"/>
      <c r="I25" s="515"/>
      <c r="J25" s="506"/>
      <c r="K25" s="506"/>
      <c r="L25" s="506"/>
      <c r="M25" s="506"/>
      <c r="N25" s="507"/>
      <c r="O25" s="573"/>
      <c r="P25" s="515"/>
      <c r="Q25" s="506"/>
    </row>
    <row r="26" spans="1:17" s="574" customFormat="1" ht="17.850000000000001" customHeight="1">
      <c r="A26" s="515"/>
      <c r="B26" s="506" t="s">
        <v>235</v>
      </c>
      <c r="C26" s="506"/>
      <c r="D26" s="506"/>
      <c r="E26" s="506"/>
      <c r="F26" s="517">
        <v>7800</v>
      </c>
      <c r="G26" s="518" t="s">
        <v>63</v>
      </c>
      <c r="H26" s="515"/>
      <c r="I26" s="515"/>
      <c r="J26" s="506"/>
      <c r="K26" s="506"/>
      <c r="L26" s="506"/>
      <c r="M26" s="506"/>
      <c r="N26" s="507"/>
      <c r="O26" s="573"/>
      <c r="P26" s="515"/>
      <c r="Q26" s="506"/>
    </row>
    <row r="27" spans="1:17" s="574" customFormat="1" ht="15">
      <c r="A27" s="519"/>
      <c r="B27" s="506" t="s">
        <v>234</v>
      </c>
      <c r="C27" s="506"/>
      <c r="D27" s="506"/>
      <c r="E27" s="506"/>
      <c r="F27" s="520"/>
      <c r="G27" s="521"/>
      <c r="H27" s="519"/>
      <c r="I27" s="519"/>
      <c r="J27" s="506"/>
      <c r="K27" s="506"/>
      <c r="L27" s="506"/>
      <c r="M27" s="506"/>
      <c r="N27" s="507"/>
      <c r="O27" s="573"/>
      <c r="P27" s="519"/>
      <c r="Q27" s="506"/>
    </row>
    <row r="28" spans="1:17" s="574" customFormat="1" ht="15">
      <c r="A28" s="519"/>
      <c r="B28" s="506"/>
      <c r="C28" s="506"/>
      <c r="D28" s="506"/>
      <c r="E28" s="506"/>
      <c r="F28" s="520"/>
      <c r="G28" s="521"/>
      <c r="H28" s="519"/>
      <c r="I28" s="519"/>
      <c r="J28" s="506"/>
      <c r="K28" s="506"/>
      <c r="L28" s="506"/>
      <c r="M28" s="506"/>
      <c r="N28" s="507"/>
      <c r="O28" s="573"/>
      <c r="P28" s="519"/>
      <c r="Q28" s="506"/>
    </row>
    <row r="29" spans="1:17" s="574" customFormat="1" ht="15">
      <c r="A29" s="519"/>
      <c r="B29" s="506" t="s">
        <v>269</v>
      </c>
      <c r="C29" s="506"/>
      <c r="D29" s="506"/>
      <c r="E29" s="506"/>
      <c r="F29" s="580">
        <v>6696</v>
      </c>
      <c r="G29" s="523" t="s">
        <v>63</v>
      </c>
      <c r="H29" s="519"/>
      <c r="I29" s="519"/>
      <c r="J29" s="506"/>
      <c r="K29" s="506"/>
      <c r="L29" s="506"/>
      <c r="M29" s="506"/>
      <c r="N29" s="507"/>
      <c r="O29" s="578"/>
      <c r="P29" s="519"/>
      <c r="Q29" s="506"/>
    </row>
    <row r="30" spans="1:17" s="574" customFormat="1" ht="15">
      <c r="A30" s="519"/>
      <c r="B30" s="506"/>
      <c r="C30" s="506"/>
      <c r="D30" s="506"/>
      <c r="E30" s="506"/>
      <c r="F30" s="514">
        <f>F26-F29</f>
        <v>1104</v>
      </c>
      <c r="G30" s="506" t="s">
        <v>63</v>
      </c>
      <c r="H30" s="519"/>
      <c r="I30" s="519"/>
      <c r="J30" s="506"/>
      <c r="K30" s="506"/>
      <c r="L30" s="506"/>
      <c r="M30" s="506"/>
      <c r="N30" s="507"/>
      <c r="O30" s="573"/>
      <c r="P30" s="519"/>
      <c r="Q30" s="506"/>
    </row>
    <row r="31" spans="1:17" s="574" customFormat="1" ht="6" customHeight="1">
      <c r="A31" s="519"/>
      <c r="B31" s="506"/>
      <c r="C31" s="506"/>
      <c r="D31" s="506"/>
      <c r="E31" s="506"/>
      <c r="F31" s="514"/>
      <c r="G31" s="506"/>
      <c r="H31" s="506"/>
      <c r="I31" s="506"/>
      <c r="J31" s="506"/>
      <c r="K31" s="506"/>
      <c r="L31" s="506"/>
      <c r="M31" s="506"/>
      <c r="N31" s="507"/>
      <c r="O31" s="573"/>
      <c r="P31" s="519"/>
      <c r="Q31" s="506"/>
    </row>
    <row r="32" spans="1:17" s="574" customFormat="1" ht="15">
      <c r="A32" s="519"/>
      <c r="B32" s="506" t="s">
        <v>231</v>
      </c>
      <c r="C32" s="506"/>
      <c r="D32" s="506"/>
      <c r="E32" s="506"/>
      <c r="F32" s="581">
        <v>2000</v>
      </c>
      <c r="G32" s="506" t="s">
        <v>63</v>
      </c>
      <c r="H32" s="506"/>
      <c r="I32" s="506"/>
      <c r="J32" s="506"/>
      <c r="K32" s="506"/>
      <c r="L32" s="506"/>
      <c r="M32" s="506"/>
      <c r="N32" s="507"/>
      <c r="O32" s="573"/>
      <c r="P32" s="519"/>
      <c r="Q32" s="506"/>
    </row>
    <row r="33" spans="1:18" s="574" customFormat="1" ht="15">
      <c r="A33" s="512"/>
      <c r="B33" s="506" t="s">
        <v>241</v>
      </c>
      <c r="C33" s="506"/>
      <c r="D33" s="506"/>
      <c r="E33" s="506"/>
      <c r="F33" s="512"/>
      <c r="G33" s="512"/>
      <c r="H33" s="512"/>
      <c r="I33" s="512"/>
      <c r="J33" s="506"/>
      <c r="K33" s="506"/>
      <c r="L33" s="506"/>
      <c r="M33" s="512"/>
      <c r="N33" s="512"/>
      <c r="O33" s="598"/>
      <c r="P33" s="512"/>
      <c r="Q33" s="506"/>
    </row>
    <row r="34" spans="1:18" s="574" customFormat="1" ht="15">
      <c r="A34" s="512"/>
      <c r="B34" s="506" t="s">
        <v>242</v>
      </c>
      <c r="C34" s="506"/>
      <c r="D34" s="506"/>
      <c r="E34" s="506"/>
      <c r="F34" s="512"/>
      <c r="G34" s="512"/>
      <c r="H34" s="512"/>
      <c r="I34" s="512"/>
      <c r="J34" s="506"/>
      <c r="K34" s="506"/>
      <c r="L34" s="506"/>
      <c r="M34" s="512"/>
      <c r="N34" s="512"/>
      <c r="O34" s="598"/>
      <c r="P34" s="512"/>
      <c r="Q34" s="506"/>
    </row>
    <row r="35" spans="1:18" s="574" customFormat="1" ht="8.25" customHeight="1">
      <c r="A35" s="512"/>
      <c r="B35" s="506"/>
      <c r="C35" s="506"/>
      <c r="D35" s="506"/>
      <c r="E35" s="506"/>
      <c r="F35" s="512"/>
      <c r="G35" s="512"/>
      <c r="H35" s="512"/>
      <c r="I35" s="512"/>
      <c r="J35" s="506"/>
      <c r="K35" s="506"/>
      <c r="L35" s="506"/>
      <c r="M35" s="512"/>
      <c r="N35" s="512"/>
      <c r="O35" s="598"/>
      <c r="P35" s="519"/>
      <c r="Q35" s="506"/>
    </row>
    <row r="36" spans="1:18" s="574" customFormat="1" ht="15">
      <c r="A36" s="512"/>
      <c r="B36" s="506" t="s">
        <v>257</v>
      </c>
      <c r="C36" s="506"/>
      <c r="D36" s="506"/>
      <c r="E36" s="506"/>
      <c r="F36" s="599">
        <v>18000</v>
      </c>
      <c r="G36" s="506" t="s">
        <v>63</v>
      </c>
      <c r="H36" s="512"/>
      <c r="I36" s="512"/>
      <c r="J36" s="506"/>
      <c r="K36" s="506"/>
      <c r="L36" s="506"/>
      <c r="M36" s="512"/>
      <c r="N36" s="512"/>
      <c r="O36" s="578"/>
      <c r="P36" s="519"/>
      <c r="Q36" s="506"/>
    </row>
    <row r="37" spans="1:18" s="574" customFormat="1" ht="6.9" customHeight="1">
      <c r="A37" s="519"/>
      <c r="B37" s="506"/>
      <c r="C37" s="506"/>
      <c r="D37" s="506"/>
      <c r="E37" s="506"/>
      <c r="F37" s="534"/>
      <c r="G37" s="530"/>
      <c r="H37" s="506"/>
      <c r="I37" s="506"/>
      <c r="J37" s="506"/>
      <c r="K37" s="506"/>
      <c r="L37" s="506"/>
      <c r="M37" s="506"/>
      <c r="N37" s="507"/>
      <c r="O37" s="573"/>
      <c r="P37" s="519"/>
      <c r="Q37" s="506"/>
    </row>
    <row r="38" spans="1:18" s="574" customFormat="1" ht="9" customHeight="1">
      <c r="A38" s="519"/>
      <c r="B38" s="506"/>
      <c r="C38" s="506"/>
      <c r="D38" s="506"/>
      <c r="E38" s="506"/>
      <c r="F38" s="514"/>
      <c r="G38" s="506"/>
      <c r="H38" s="506"/>
      <c r="I38" s="506"/>
      <c r="J38" s="506"/>
      <c r="K38" s="506"/>
      <c r="L38" s="506"/>
      <c r="M38" s="506"/>
      <c r="N38" s="507"/>
      <c r="O38" s="573"/>
      <c r="P38" s="519"/>
      <c r="Q38" s="506"/>
    </row>
    <row r="39" spans="1:18" s="574" customFormat="1" ht="15">
      <c r="A39" s="519" t="s">
        <v>223</v>
      </c>
      <c r="B39" s="506"/>
      <c r="C39" s="506"/>
      <c r="D39" s="506"/>
      <c r="E39" s="506"/>
      <c r="F39" s="514">
        <v>23200</v>
      </c>
      <c r="G39" s="506" t="s">
        <v>63</v>
      </c>
      <c r="H39" s="506"/>
      <c r="I39" s="506"/>
      <c r="J39" s="506"/>
      <c r="K39" s="506"/>
      <c r="L39" s="506"/>
      <c r="M39" s="506"/>
      <c r="N39" s="507"/>
      <c r="O39" s="573"/>
      <c r="P39" s="519"/>
      <c r="Q39" s="506"/>
    </row>
    <row r="40" spans="1:18" s="574" customFormat="1" ht="6.9" customHeight="1">
      <c r="A40" s="519"/>
      <c r="B40" s="506"/>
      <c r="C40" s="506"/>
      <c r="D40" s="506"/>
      <c r="E40" s="506"/>
      <c r="F40" s="534"/>
      <c r="G40" s="530"/>
      <c r="H40" s="506"/>
      <c r="I40" s="506"/>
      <c r="J40" s="506"/>
      <c r="K40" s="506"/>
      <c r="L40" s="506"/>
      <c r="M40" s="506"/>
      <c r="N40" s="507"/>
      <c r="O40" s="573"/>
      <c r="P40" s="531"/>
      <c r="Q40" s="532"/>
    </row>
    <row r="41" spans="1:18" s="574" customFormat="1" ht="6.75" customHeight="1">
      <c r="A41" s="519"/>
      <c r="B41" s="506"/>
      <c r="C41" s="506"/>
      <c r="D41" s="506"/>
      <c r="E41" s="506"/>
      <c r="F41" s="514"/>
      <c r="G41" s="506"/>
      <c r="H41" s="506"/>
      <c r="I41" s="506"/>
      <c r="J41" s="506"/>
      <c r="K41" s="506"/>
      <c r="L41" s="506"/>
      <c r="M41" s="506"/>
      <c r="N41" s="507"/>
      <c r="O41" s="573"/>
      <c r="P41" s="519"/>
      <c r="Q41" s="506"/>
    </row>
    <row r="42" spans="1:18" s="574" customFormat="1" ht="15.6">
      <c r="A42" s="531" t="s">
        <v>224</v>
      </c>
      <c r="B42" s="532"/>
      <c r="C42" s="532"/>
      <c r="D42" s="532"/>
      <c r="E42" s="532"/>
      <c r="F42" s="600">
        <v>229</v>
      </c>
      <c r="G42" s="532" t="s">
        <v>63</v>
      </c>
      <c r="H42" s="532"/>
      <c r="I42" s="532"/>
      <c r="J42" s="532"/>
      <c r="K42" s="532"/>
      <c r="L42" s="532"/>
      <c r="M42" s="506"/>
      <c r="N42" s="507"/>
      <c r="O42" s="578"/>
      <c r="P42" s="519"/>
      <c r="Q42" s="506"/>
    </row>
    <row r="43" spans="1:18" s="574" customFormat="1" ht="6.9" customHeight="1">
      <c r="A43" s="519"/>
      <c r="B43" s="506"/>
      <c r="C43" s="506"/>
      <c r="D43" s="506"/>
      <c r="E43" s="506"/>
      <c r="F43" s="534"/>
      <c r="G43" s="530"/>
      <c r="H43" s="506"/>
      <c r="I43" s="506"/>
      <c r="J43" s="506"/>
      <c r="K43" s="506"/>
      <c r="L43" s="506"/>
      <c r="M43" s="506"/>
      <c r="N43" s="507"/>
      <c r="O43" s="573"/>
      <c r="P43" s="519"/>
      <c r="Q43" s="506"/>
    </row>
    <row r="44" spans="1:18" s="574" customFormat="1" ht="15">
      <c r="A44" s="519"/>
      <c r="B44" s="506"/>
      <c r="C44" s="506"/>
      <c r="D44" s="506"/>
      <c r="E44" s="506"/>
      <c r="F44" s="514"/>
      <c r="G44" s="506"/>
      <c r="H44" s="506"/>
      <c r="I44" s="506"/>
      <c r="J44" s="506"/>
      <c r="K44" s="506"/>
      <c r="L44" s="506"/>
      <c r="M44" s="506"/>
      <c r="N44" s="507"/>
      <c r="O44" s="573"/>
      <c r="P44" s="519"/>
      <c r="Q44" s="506"/>
    </row>
    <row r="45" spans="1:18" s="574" customFormat="1" ht="15">
      <c r="A45" s="519" t="s">
        <v>246</v>
      </c>
      <c r="B45" s="506"/>
      <c r="C45" s="506"/>
      <c r="D45" s="535">
        <v>1</v>
      </c>
      <c r="E45" s="535"/>
      <c r="F45" s="536">
        <f>F42*1</f>
        <v>229</v>
      </c>
      <c r="G45" s="506" t="s">
        <v>63</v>
      </c>
      <c r="H45" s="506"/>
      <c r="I45" s="506"/>
      <c r="J45" s="506"/>
      <c r="K45" s="507"/>
      <c r="L45" s="507"/>
      <c r="M45" s="535"/>
      <c r="N45" s="507"/>
      <c r="O45" s="573"/>
      <c r="P45" s="519"/>
      <c r="Q45" s="506"/>
    </row>
    <row r="46" spans="1:18" s="574" customFormat="1" ht="17.850000000000001" customHeight="1">
      <c r="A46" s="519" t="s">
        <v>225</v>
      </c>
      <c r="B46" s="506"/>
      <c r="C46" s="506"/>
      <c r="D46" s="535">
        <v>1.19</v>
      </c>
      <c r="E46" s="535"/>
      <c r="F46" s="536">
        <f>INT((F42*D46)/0.05)*0.05</f>
        <v>272.5</v>
      </c>
      <c r="G46" s="506" t="s">
        <v>63</v>
      </c>
      <c r="H46" s="506"/>
      <c r="I46" s="506"/>
      <c r="J46" s="506"/>
      <c r="K46" s="507"/>
      <c r="L46" s="507"/>
      <c r="M46" s="535"/>
      <c r="N46" s="507"/>
      <c r="O46" s="573"/>
      <c r="P46" s="519"/>
      <c r="Q46" s="506"/>
    </row>
    <row r="47" spans="1:18" s="574" customFormat="1" ht="17.850000000000001" customHeight="1">
      <c r="A47" s="519" t="s">
        <v>226</v>
      </c>
      <c r="B47" s="506"/>
      <c r="C47" s="506"/>
      <c r="D47" s="535">
        <v>0.1</v>
      </c>
      <c r="E47" s="535"/>
      <c r="F47" s="536">
        <f>ROUND(F42*D47,1)</f>
        <v>22.9</v>
      </c>
      <c r="G47" s="506" t="s">
        <v>63</v>
      </c>
      <c r="H47" s="506"/>
      <c r="I47" s="506"/>
      <c r="J47" s="506"/>
      <c r="K47" s="507"/>
      <c r="L47" s="507"/>
      <c r="M47" s="535"/>
      <c r="N47" s="507"/>
      <c r="O47" s="573"/>
      <c r="P47" s="519"/>
      <c r="Q47" s="519"/>
      <c r="R47" s="519"/>
    </row>
    <row r="48" spans="1:18" s="574" customFormat="1" ht="17.850000000000001" customHeight="1">
      <c r="A48" s="519" t="s">
        <v>227</v>
      </c>
      <c r="B48" s="506"/>
      <c r="C48" s="506"/>
      <c r="D48" s="506"/>
      <c r="E48" s="506"/>
      <c r="F48" s="538">
        <v>48</v>
      </c>
      <c r="G48" s="506" t="s">
        <v>63</v>
      </c>
      <c r="H48" s="506"/>
      <c r="I48" s="506"/>
      <c r="J48" s="506"/>
      <c r="K48" s="506"/>
      <c r="L48" s="506"/>
      <c r="M48" s="506"/>
      <c r="N48" s="507"/>
      <c r="O48" s="573"/>
      <c r="P48" s="519"/>
      <c r="Q48" s="519"/>
      <c r="R48" s="519"/>
    </row>
    <row r="49" spans="1:18" s="574" customFormat="1" ht="6.9" customHeight="1">
      <c r="A49" s="519"/>
      <c r="B49" s="506"/>
      <c r="C49" s="506"/>
      <c r="D49" s="506"/>
      <c r="E49" s="506"/>
      <c r="F49" s="534"/>
      <c r="G49" s="530"/>
      <c r="H49" s="506"/>
      <c r="I49" s="506"/>
      <c r="J49" s="506"/>
      <c r="K49" s="506"/>
      <c r="L49" s="506"/>
      <c r="M49" s="506"/>
      <c r="N49" s="507"/>
      <c r="O49" s="573"/>
      <c r="P49" s="519"/>
      <c r="Q49" s="519"/>
      <c r="R49" s="519"/>
    </row>
    <row r="50" spans="1:18" s="574" customFormat="1" ht="15">
      <c r="A50" s="519"/>
      <c r="B50" s="506"/>
      <c r="C50" s="506"/>
      <c r="D50" s="506"/>
      <c r="E50" s="506"/>
      <c r="F50" s="514"/>
      <c r="G50" s="506"/>
      <c r="H50" s="506"/>
      <c r="I50" s="506"/>
      <c r="J50" s="506"/>
      <c r="K50" s="506"/>
      <c r="L50" s="506"/>
      <c r="M50" s="506"/>
      <c r="N50" s="507"/>
      <c r="O50" s="573"/>
      <c r="P50" s="519"/>
      <c r="Q50" s="519"/>
      <c r="R50" s="519"/>
    </row>
    <row r="51" spans="1:18" s="574" customFormat="1" ht="15">
      <c r="A51" s="539" t="s">
        <v>294</v>
      </c>
      <c r="B51" s="540"/>
      <c r="C51" s="540"/>
      <c r="D51" s="540"/>
      <c r="E51" s="540"/>
      <c r="F51" s="541">
        <f>SUM(F45:F48)</f>
        <v>572.4</v>
      </c>
      <c r="G51" s="540" t="s">
        <v>63</v>
      </c>
      <c r="H51" s="519"/>
      <c r="I51" s="519"/>
      <c r="J51" s="519"/>
      <c r="K51" s="519"/>
      <c r="L51" s="519"/>
      <c r="M51" s="519"/>
      <c r="N51" s="519"/>
      <c r="O51" s="519"/>
      <c r="P51" s="519"/>
      <c r="Q51" s="519"/>
      <c r="R51" s="519"/>
    </row>
    <row r="52" spans="1:18" s="574" customFormat="1" ht="6.9" customHeight="1">
      <c r="A52" s="519"/>
      <c r="B52" s="506"/>
      <c r="C52" s="506"/>
      <c r="D52" s="506"/>
      <c r="E52" s="506"/>
      <c r="F52" s="534"/>
      <c r="G52" s="530"/>
      <c r="H52" s="506"/>
      <c r="I52" s="506"/>
      <c r="J52" s="506"/>
      <c r="K52" s="506"/>
      <c r="L52" s="506"/>
      <c r="M52" s="506"/>
      <c r="N52" s="507"/>
      <c r="O52" s="573"/>
      <c r="P52" s="519"/>
      <c r="Q52" s="519"/>
      <c r="R52" s="519"/>
    </row>
    <row r="53" spans="1:18" s="574" customFormat="1" ht="6.9" customHeight="1">
      <c r="A53" s="519"/>
      <c r="B53" s="506"/>
      <c r="C53" s="506"/>
      <c r="D53" s="506"/>
      <c r="E53" s="506"/>
      <c r="F53" s="514"/>
      <c r="G53" s="506"/>
      <c r="H53" s="506"/>
      <c r="I53" s="506"/>
      <c r="J53" s="506"/>
      <c r="K53" s="506"/>
      <c r="L53" s="506"/>
      <c r="M53" s="506"/>
      <c r="N53" s="507"/>
      <c r="O53" s="573"/>
      <c r="P53" s="543"/>
      <c r="Q53" s="544"/>
    </row>
    <row r="54" spans="1:18" s="574" customFormat="1" ht="8.25" customHeight="1">
      <c r="A54" s="519"/>
      <c r="B54" s="506"/>
      <c r="C54" s="506"/>
      <c r="D54" s="506"/>
      <c r="E54" s="506"/>
      <c r="F54" s="514"/>
      <c r="G54" s="506"/>
      <c r="H54" s="506"/>
      <c r="I54" s="506"/>
      <c r="J54" s="506"/>
      <c r="K54" s="506"/>
      <c r="L54" s="506"/>
      <c r="M54" s="506"/>
      <c r="N54" s="507"/>
      <c r="O54" s="573"/>
      <c r="P54" s="519"/>
      <c r="Q54" s="506"/>
    </row>
    <row r="55" spans="1:18" s="603" customFormat="1" ht="15.6">
      <c r="A55" s="543" t="s">
        <v>230</v>
      </c>
      <c r="B55" s="544"/>
      <c r="C55" s="544"/>
      <c r="D55" s="544"/>
      <c r="E55" s="544"/>
      <c r="F55" s="545"/>
      <c r="G55" s="544"/>
      <c r="H55" s="544"/>
      <c r="I55" s="544"/>
      <c r="J55" s="546"/>
      <c r="K55" s="544"/>
      <c r="L55" s="544"/>
      <c r="M55" s="544"/>
      <c r="N55" s="546"/>
      <c r="O55" s="602"/>
      <c r="P55" s="519"/>
      <c r="Q55" s="506"/>
    </row>
    <row r="56" spans="1:18" s="574" customFormat="1" ht="24.75" customHeight="1">
      <c r="A56" s="519" t="s">
        <v>228</v>
      </c>
      <c r="B56" s="506"/>
      <c r="C56" s="506"/>
      <c r="D56" s="506"/>
      <c r="E56" s="506"/>
      <c r="F56" s="514"/>
      <c r="G56" s="506"/>
      <c r="H56" s="506"/>
      <c r="I56" s="506"/>
      <c r="J56" s="507"/>
      <c r="K56" s="506"/>
      <c r="L56" s="506"/>
      <c r="M56" s="506"/>
      <c r="N56" s="507"/>
      <c r="O56" s="573"/>
      <c r="P56" s="519"/>
      <c r="Q56" s="506"/>
    </row>
    <row r="57" spans="1:18" s="574" customFormat="1" ht="15">
      <c r="A57" s="519" t="s">
        <v>258</v>
      </c>
      <c r="B57" s="506"/>
      <c r="C57" s="506"/>
      <c r="D57" s="506"/>
      <c r="E57" s="506"/>
      <c r="F57" s="514"/>
      <c r="G57" s="506"/>
      <c r="H57" s="506"/>
      <c r="I57" s="506"/>
      <c r="J57" s="507"/>
      <c r="K57" s="506"/>
      <c r="L57" s="506"/>
      <c r="M57" s="506"/>
      <c r="N57" s="507"/>
      <c r="O57" s="573"/>
      <c r="P57" s="519"/>
      <c r="Q57" s="506"/>
    </row>
    <row r="58" spans="1:18" s="574" customFormat="1" ht="15">
      <c r="A58" s="519" t="s">
        <v>254</v>
      </c>
      <c r="B58" s="506"/>
      <c r="C58" s="506"/>
      <c r="D58" s="506"/>
      <c r="E58" s="506"/>
      <c r="F58" s="514"/>
      <c r="G58" s="506"/>
      <c r="H58" s="506"/>
      <c r="I58" s="506"/>
      <c r="J58" s="507"/>
      <c r="K58" s="506"/>
      <c r="L58" s="506"/>
      <c r="M58" s="506"/>
      <c r="N58" s="507"/>
      <c r="O58" s="573"/>
      <c r="P58" s="519"/>
      <c r="Q58" s="506"/>
    </row>
    <row r="59" spans="1:18" s="574" customFormat="1" ht="15">
      <c r="A59" s="519"/>
      <c r="B59" s="506"/>
      <c r="C59" s="506"/>
      <c r="D59" s="506"/>
      <c r="E59" s="506"/>
      <c r="F59" s="514"/>
      <c r="G59" s="506"/>
      <c r="H59" s="506"/>
      <c r="I59" s="506"/>
      <c r="J59" s="507"/>
      <c r="K59" s="506"/>
      <c r="L59" s="506"/>
      <c r="M59" s="506"/>
      <c r="N59" s="507"/>
      <c r="O59" s="573"/>
      <c r="P59" s="519"/>
      <c r="Q59" s="506"/>
    </row>
    <row r="60" spans="1:18" s="574" customFormat="1" ht="16.2">
      <c r="A60" s="519" t="s">
        <v>314</v>
      </c>
      <c r="B60" s="506"/>
      <c r="C60" s="506"/>
      <c r="D60" s="506"/>
      <c r="E60" s="506"/>
      <c r="F60" s="514"/>
      <c r="G60" s="506"/>
      <c r="H60" s="506"/>
      <c r="I60" s="506"/>
      <c r="J60" s="507"/>
      <c r="K60" s="506"/>
      <c r="L60" s="506"/>
      <c r="M60" s="506"/>
      <c r="N60" s="507"/>
      <c r="O60" s="573"/>
      <c r="P60" s="550"/>
      <c r="Q60" s="509"/>
    </row>
    <row r="61" spans="1:18" s="574" customFormat="1" ht="16.2">
      <c r="A61" s="519" t="s">
        <v>229</v>
      </c>
      <c r="B61" s="506"/>
      <c r="C61" s="506"/>
      <c r="D61" s="506"/>
      <c r="E61" s="506"/>
      <c r="F61" s="514"/>
      <c r="G61" s="506"/>
      <c r="H61" s="506"/>
      <c r="I61" s="506"/>
      <c r="J61" s="507"/>
      <c r="K61" s="506"/>
      <c r="L61" s="506"/>
      <c r="M61" s="506"/>
      <c r="N61" s="507"/>
      <c r="O61" s="573"/>
      <c r="P61" s="550"/>
      <c r="Q61" s="509"/>
    </row>
    <row r="62" spans="1:18" s="574" customFormat="1" ht="16.2">
      <c r="A62" s="550"/>
      <c r="B62" s="506"/>
      <c r="C62" s="506"/>
      <c r="D62" s="506"/>
      <c r="E62" s="506"/>
      <c r="F62" s="514"/>
      <c r="G62" s="506"/>
      <c r="H62" s="506"/>
      <c r="I62" s="506"/>
      <c r="J62" s="507"/>
      <c r="K62" s="506"/>
      <c r="L62" s="506"/>
      <c r="M62" s="506"/>
      <c r="N62" s="507"/>
      <c r="O62" s="573"/>
    </row>
    <row r="63" spans="1:18" s="574" customFormat="1" ht="15">
      <c r="A63" s="506" t="s">
        <v>238</v>
      </c>
      <c r="B63" s="506"/>
      <c r="C63" s="506"/>
      <c r="D63" s="506"/>
      <c r="E63" s="506"/>
      <c r="F63" s="514"/>
      <c r="G63" s="506"/>
      <c r="H63" s="506"/>
      <c r="I63" s="506"/>
      <c r="J63" s="507"/>
      <c r="K63" s="506"/>
      <c r="L63" s="506"/>
      <c r="M63" s="506"/>
      <c r="N63" s="507"/>
      <c r="O63" s="573"/>
    </row>
    <row r="64" spans="1:18" s="574" customFormat="1" ht="15">
      <c r="A64" s="506"/>
      <c r="B64" s="506"/>
      <c r="C64" s="506"/>
      <c r="D64" s="506"/>
      <c r="E64" s="506"/>
      <c r="F64" s="514"/>
      <c r="G64" s="506"/>
      <c r="H64" s="506"/>
      <c r="I64" s="506"/>
      <c r="J64" s="506"/>
      <c r="K64" s="506"/>
      <c r="L64" s="506"/>
      <c r="M64" s="506"/>
      <c r="N64" s="507"/>
      <c r="O64" s="573"/>
    </row>
    <row r="65" spans="1:15" s="574" customFormat="1" ht="15">
      <c r="A65" s="506" t="s">
        <v>218</v>
      </c>
      <c r="B65" s="554">
        <v>38900</v>
      </c>
      <c r="C65" s="604" t="s">
        <v>63</v>
      </c>
      <c r="D65" s="506"/>
      <c r="E65" s="506" t="s">
        <v>3</v>
      </c>
      <c r="F65" s="507"/>
      <c r="G65" s="506"/>
      <c r="H65" s="554">
        <v>38810</v>
      </c>
      <c r="I65" s="604" t="s">
        <v>63</v>
      </c>
      <c r="J65" s="507"/>
      <c r="K65" s="506" t="s">
        <v>5</v>
      </c>
      <c r="L65" s="506"/>
      <c r="M65" s="554">
        <v>34920</v>
      </c>
      <c r="N65" s="604" t="s">
        <v>63</v>
      </c>
      <c r="O65" s="573"/>
    </row>
    <row r="66" spans="1:15" s="574" customFormat="1" ht="15">
      <c r="A66" s="506" t="s">
        <v>67</v>
      </c>
      <c r="B66" s="554">
        <v>42470</v>
      </c>
      <c r="C66" s="604" t="s">
        <v>63</v>
      </c>
      <c r="D66" s="506"/>
      <c r="E66" s="506" t="s">
        <v>6</v>
      </c>
      <c r="F66" s="507"/>
      <c r="G66" s="506"/>
      <c r="H66" s="554">
        <v>37175.421852999156</v>
      </c>
      <c r="I66" s="604" t="s">
        <v>63</v>
      </c>
      <c r="J66" s="507"/>
      <c r="K66" s="506" t="s">
        <v>7</v>
      </c>
      <c r="L66" s="506"/>
      <c r="M66" s="554">
        <v>50270</v>
      </c>
      <c r="N66" s="604" t="s">
        <v>63</v>
      </c>
      <c r="O66" s="573"/>
    </row>
    <row r="67" spans="1:15" s="574" customFormat="1" ht="15">
      <c r="A67" s="506" t="s">
        <v>68</v>
      </c>
      <c r="B67" s="554">
        <v>43600</v>
      </c>
      <c r="C67" s="604" t="s">
        <v>63</v>
      </c>
      <c r="D67" s="506"/>
      <c r="E67" s="506" t="s">
        <v>8</v>
      </c>
      <c r="F67" s="507"/>
      <c r="G67" s="506"/>
      <c r="H67" s="554">
        <v>66125.219093213178</v>
      </c>
      <c r="I67" s="604" t="s">
        <v>63</v>
      </c>
      <c r="J67" s="507"/>
      <c r="K67" s="506" t="s">
        <v>9</v>
      </c>
      <c r="L67" s="506"/>
      <c r="M67" s="554">
        <v>50935</v>
      </c>
      <c r="N67" s="604" t="s">
        <v>63</v>
      </c>
      <c r="O67" s="573"/>
    </row>
    <row r="68" spans="1:15" s="574" customFormat="1" ht="15">
      <c r="A68" s="506" t="s">
        <v>10</v>
      </c>
      <c r="B68" s="554">
        <v>49230.107335032568</v>
      </c>
      <c r="C68" s="604" t="s">
        <v>63</v>
      </c>
      <c r="D68" s="506"/>
      <c r="E68" s="506" t="s">
        <v>11</v>
      </c>
      <c r="F68" s="507"/>
      <c r="G68" s="506"/>
      <c r="H68" s="554">
        <v>64050.171782596452</v>
      </c>
      <c r="I68" s="604" t="s">
        <v>63</v>
      </c>
      <c r="J68" s="507"/>
      <c r="K68" s="506" t="s">
        <v>12</v>
      </c>
      <c r="L68" s="506"/>
      <c r="M68" s="807">
        <v>49765</v>
      </c>
      <c r="N68" s="604" t="s">
        <v>63</v>
      </c>
      <c r="O68" s="573"/>
    </row>
    <row r="69" spans="1:15" s="574" customFormat="1" ht="15">
      <c r="A69" s="506" t="s">
        <v>13</v>
      </c>
      <c r="B69" s="554">
        <v>34500</v>
      </c>
      <c r="C69" s="604" t="s">
        <v>63</v>
      </c>
      <c r="D69" s="506"/>
      <c r="E69" s="506" t="s">
        <v>14</v>
      </c>
      <c r="F69" s="507"/>
      <c r="G69" s="506"/>
      <c r="H69" s="554">
        <v>42339.913043478264</v>
      </c>
      <c r="I69" s="604" t="s">
        <v>63</v>
      </c>
      <c r="J69" s="507"/>
      <c r="K69" s="506" t="s">
        <v>15</v>
      </c>
      <c r="L69" s="506"/>
      <c r="M69" s="554">
        <v>52530</v>
      </c>
      <c r="N69" s="604" t="s">
        <v>63</v>
      </c>
      <c r="O69" s="573"/>
    </row>
    <row r="70" spans="1:15" s="574" customFormat="1" ht="15">
      <c r="A70" s="506" t="s">
        <v>16</v>
      </c>
      <c r="B70" s="554">
        <v>45200</v>
      </c>
      <c r="C70" s="604" t="s">
        <v>63</v>
      </c>
      <c r="D70" s="506"/>
      <c r="E70" s="506" t="s">
        <v>17</v>
      </c>
      <c r="F70" s="507"/>
      <c r="G70" s="506"/>
      <c r="H70" s="585">
        <v>33235</v>
      </c>
      <c r="I70" s="604" t="s">
        <v>63</v>
      </c>
      <c r="J70" s="507"/>
      <c r="K70" s="506" t="s">
        <v>18</v>
      </c>
      <c r="L70" s="506"/>
      <c r="M70" s="554">
        <v>30875</v>
      </c>
      <c r="N70" s="604" t="s">
        <v>63</v>
      </c>
      <c r="O70" s="573"/>
    </row>
    <row r="71" spans="1:15" s="574" customFormat="1" ht="15">
      <c r="A71" s="506" t="s">
        <v>19</v>
      </c>
      <c r="B71" s="554">
        <v>44053</v>
      </c>
      <c r="C71" s="604" t="s">
        <v>63</v>
      </c>
      <c r="D71" s="506"/>
      <c r="E71" s="506" t="s">
        <v>20</v>
      </c>
      <c r="F71" s="507"/>
      <c r="G71" s="506"/>
      <c r="H71" s="554">
        <v>22770</v>
      </c>
      <c r="I71" s="604" t="s">
        <v>63</v>
      </c>
      <c r="J71" s="507"/>
      <c r="K71" s="506" t="s">
        <v>74</v>
      </c>
      <c r="L71" s="506"/>
      <c r="M71" s="554">
        <v>77685</v>
      </c>
      <c r="N71" s="604" t="s">
        <v>63</v>
      </c>
      <c r="O71" s="573"/>
    </row>
    <row r="72" spans="1:15" s="574" customFormat="1" ht="15">
      <c r="A72" s="506" t="s">
        <v>21</v>
      </c>
      <c r="B72" s="554">
        <v>36160</v>
      </c>
      <c r="C72" s="604" t="s">
        <v>63</v>
      </c>
      <c r="D72" s="506"/>
      <c r="E72" s="506" t="s">
        <v>73</v>
      </c>
      <c r="F72" s="507"/>
      <c r="G72" s="506"/>
      <c r="H72" s="554">
        <v>48969.840447383795</v>
      </c>
      <c r="I72" s="604" t="s">
        <v>63</v>
      </c>
      <c r="J72" s="507"/>
      <c r="K72" s="506" t="s">
        <v>22</v>
      </c>
      <c r="L72" s="506"/>
      <c r="M72" s="554">
        <v>41150</v>
      </c>
      <c r="N72" s="604" t="s">
        <v>63</v>
      </c>
      <c r="O72" s="573"/>
    </row>
    <row r="73" spans="1:15" s="574" customFormat="1" ht="15">
      <c r="A73" s="506" t="s">
        <v>23</v>
      </c>
      <c r="B73" s="554">
        <v>63420</v>
      </c>
      <c r="C73" s="604" t="s">
        <v>63</v>
      </c>
      <c r="D73" s="506"/>
      <c r="E73" s="506" t="s">
        <v>24</v>
      </c>
      <c r="F73" s="507"/>
      <c r="G73" s="506"/>
      <c r="H73" s="554">
        <v>53170</v>
      </c>
      <c r="I73" s="604" t="s">
        <v>63</v>
      </c>
      <c r="J73" s="507"/>
      <c r="K73" s="506" t="s">
        <v>75</v>
      </c>
      <c r="L73" s="506"/>
      <c r="M73" s="554">
        <v>97550</v>
      </c>
      <c r="N73" s="604" t="s">
        <v>63</v>
      </c>
      <c r="O73" s="573"/>
    </row>
    <row r="74" spans="1:15" s="606" customFormat="1" ht="15">
      <c r="A74" s="519"/>
      <c r="B74" s="506"/>
      <c r="C74" s="506"/>
      <c r="D74" s="506"/>
      <c r="E74" s="506"/>
      <c r="F74" s="506"/>
      <c r="G74" s="506"/>
      <c r="H74" s="519"/>
      <c r="I74" s="519"/>
      <c r="J74" s="605"/>
      <c r="K74" s="506"/>
      <c r="L74" s="506"/>
      <c r="M74" s="506"/>
      <c r="N74" s="507"/>
      <c r="O74" s="573"/>
    </row>
    <row r="75" spans="1:15" s="609" customFormat="1" ht="14.25" customHeight="1">
      <c r="A75" s="607"/>
      <c r="B75" s="607"/>
      <c r="C75" s="607"/>
      <c r="D75" s="607"/>
      <c r="E75" s="607"/>
      <c r="F75" s="608"/>
      <c r="G75" s="607"/>
      <c r="H75" s="607"/>
      <c r="I75" s="607"/>
      <c r="J75" s="607"/>
      <c r="K75" s="607"/>
      <c r="L75" s="607"/>
      <c r="M75" s="607"/>
      <c r="N75" s="574"/>
      <c r="O75" s="573"/>
    </row>
    <row r="76" spans="1:15" ht="10.199999999999999">
      <c r="N76" s="610"/>
      <c r="O76" s="611"/>
    </row>
  </sheetData>
  <phoneticPr fontId="44" type="noConversion"/>
  <printOptions horizontalCentered="1"/>
  <pageMargins left="0.39370078740157483" right="0.39370078740157483" top="0.59055118110236227" bottom="0.59055118110236227" header="0.39370078740157483" footer="0.39370078740157483"/>
  <pageSetup paperSize="9" scale="64" orientation="portrait" r:id="rId1"/>
  <headerFooter alignWithMargins="0">
    <oddHeader>&amp;C&amp;"Helvetica,Fett"&amp;12 2010</oddHeader>
    <oddFooter>&amp;C&amp;"Helvetica,Standard" Eidg. Steuerverwaltung  -  Administration fédérale des contributions  -  Amministrazione federale delle contribuzioni&amp;R17</oddFooter>
  </headerFooter>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50</vt:i4>
      </vt:variant>
      <vt:variant>
        <vt:lpstr>Benannte Bereiche</vt:lpstr>
      </vt:variant>
      <vt:variant>
        <vt:i4>48</vt:i4>
      </vt:variant>
    </vt:vector>
  </HeadingPairs>
  <TitlesOfParts>
    <vt:vector size="98" baseType="lpstr">
      <vt:lpstr>Contents</vt:lpstr>
      <vt:lpstr>Page 8</vt:lpstr>
      <vt:lpstr>Page 9</vt:lpstr>
      <vt:lpstr>Pages 10-11</vt:lpstr>
      <vt:lpstr>Page 12</vt:lpstr>
      <vt:lpstr>Page 13</vt:lpstr>
      <vt:lpstr>Pages 14-15</vt:lpstr>
      <vt:lpstr>Page 16</vt:lpstr>
      <vt:lpstr>Page 17</vt:lpstr>
      <vt:lpstr>Page 18</vt:lpstr>
      <vt:lpstr>Page19</vt:lpstr>
      <vt:lpstr>Pages 20-21</vt:lpstr>
      <vt:lpstr>Page 22</vt:lpstr>
      <vt:lpstr>Page 23</vt:lpstr>
      <vt:lpstr>Pages 24-25</vt:lpstr>
      <vt:lpstr>Page 26</vt:lpstr>
      <vt:lpstr>Page 27</vt:lpstr>
      <vt:lpstr>Pages 28-29</vt:lpstr>
      <vt:lpstr>Page 30</vt:lpstr>
      <vt:lpstr>Page 31</vt:lpstr>
      <vt:lpstr>Pages 32-33</vt:lpstr>
      <vt:lpstr>Page 34</vt:lpstr>
      <vt:lpstr>Page 35</vt:lpstr>
      <vt:lpstr>Pages 36-37</vt:lpstr>
      <vt:lpstr>Pages 38-39</vt:lpstr>
      <vt:lpstr>Page 40</vt:lpstr>
      <vt:lpstr>Page 41</vt:lpstr>
      <vt:lpstr>Pages 42-43</vt:lpstr>
      <vt:lpstr>Page 44</vt:lpstr>
      <vt:lpstr>Page 45</vt:lpstr>
      <vt:lpstr>Page 46-47</vt:lpstr>
      <vt:lpstr>Page 48</vt:lpstr>
      <vt:lpstr>Page 50</vt:lpstr>
      <vt:lpstr>Page 51</vt:lpstr>
      <vt:lpstr>Pages 52-53</vt:lpstr>
      <vt:lpstr>Page 54</vt:lpstr>
      <vt:lpstr>Page 55</vt:lpstr>
      <vt:lpstr>Pages 56-57</vt:lpstr>
      <vt:lpstr>Page 61</vt:lpstr>
      <vt:lpstr>Pages 62-63</vt:lpstr>
      <vt:lpstr>Pages 64-65</vt:lpstr>
      <vt:lpstr>Page 66</vt:lpstr>
      <vt:lpstr>Page 67</vt:lpstr>
      <vt:lpstr>Page 68</vt:lpstr>
      <vt:lpstr>Page 72</vt:lpstr>
      <vt:lpstr>Page 73</vt:lpstr>
      <vt:lpstr>Page 74</vt:lpstr>
      <vt:lpstr>Page 75</vt:lpstr>
      <vt:lpstr>Page 76</vt:lpstr>
      <vt:lpstr>Page 77</vt:lpstr>
      <vt:lpstr>'Page 12'!Druckbereich</vt:lpstr>
      <vt:lpstr>'Page 13'!Druckbereich</vt:lpstr>
      <vt:lpstr>'Page 16'!Druckbereich</vt:lpstr>
      <vt:lpstr>'Page 17'!Druckbereich</vt:lpstr>
      <vt:lpstr>'Page 18'!Druckbereich</vt:lpstr>
      <vt:lpstr>'Page 22'!Druckbereich</vt:lpstr>
      <vt:lpstr>'Page 23'!Druckbereich</vt:lpstr>
      <vt:lpstr>'Page 26'!Druckbereich</vt:lpstr>
      <vt:lpstr>'Page 27'!Druckbereich</vt:lpstr>
      <vt:lpstr>'Page 30'!Druckbereich</vt:lpstr>
      <vt:lpstr>'Page 31'!Druckbereich</vt:lpstr>
      <vt:lpstr>'Page 34'!Druckbereich</vt:lpstr>
      <vt:lpstr>'Page 35'!Druckbereich</vt:lpstr>
      <vt:lpstr>'Page 40'!Druckbereich</vt:lpstr>
      <vt:lpstr>'Page 44'!Druckbereich</vt:lpstr>
      <vt:lpstr>'Page 45'!Druckbereich</vt:lpstr>
      <vt:lpstr>'Page 46-47'!Druckbereich</vt:lpstr>
      <vt:lpstr>'Page 48'!Druckbereich</vt:lpstr>
      <vt:lpstr>'Page 50'!Druckbereich</vt:lpstr>
      <vt:lpstr>'Page 51'!Druckbereich</vt:lpstr>
      <vt:lpstr>'Page 54'!Druckbereich</vt:lpstr>
      <vt:lpstr>'Page 55'!Druckbereich</vt:lpstr>
      <vt:lpstr>'Page 61'!Druckbereich</vt:lpstr>
      <vt:lpstr>'Page 66'!Druckbereich</vt:lpstr>
      <vt:lpstr>'Page 67'!Druckbereich</vt:lpstr>
      <vt:lpstr>'Page 68'!Druckbereich</vt:lpstr>
      <vt:lpstr>'Page 72'!Druckbereich</vt:lpstr>
      <vt:lpstr>'Page 73'!Druckbereich</vt:lpstr>
      <vt:lpstr>'Page 74'!Druckbereich</vt:lpstr>
      <vt:lpstr>'Page 75'!Druckbereich</vt:lpstr>
      <vt:lpstr>'Page 76'!Druckbereich</vt:lpstr>
      <vt:lpstr>'Page 77'!Druckbereich</vt:lpstr>
      <vt:lpstr>'Page 8'!Druckbereich</vt:lpstr>
      <vt:lpstr>'Page 9'!Druckbereich</vt:lpstr>
      <vt:lpstr>Page19!Druckbereich</vt:lpstr>
      <vt:lpstr>'Pages 10-11'!Druckbereich</vt:lpstr>
      <vt:lpstr>'Pages 14-15'!Druckbereich</vt:lpstr>
      <vt:lpstr>'Pages 20-21'!Druckbereich</vt:lpstr>
      <vt:lpstr>'Pages 24-25'!Druckbereich</vt:lpstr>
      <vt:lpstr>'Pages 28-29'!Druckbereich</vt:lpstr>
      <vt:lpstr>'Pages 32-33'!Druckbereich</vt:lpstr>
      <vt:lpstr>'Pages 36-37'!Druckbereich</vt:lpstr>
      <vt:lpstr>'Pages 38-39'!Druckbereich</vt:lpstr>
      <vt:lpstr>'Pages 42-43'!Druckbereich</vt:lpstr>
      <vt:lpstr>'Pages 52-53'!Druckbereich</vt:lpstr>
      <vt:lpstr>'Pages 56-57'!Druckbereich</vt:lpstr>
      <vt:lpstr>'Pages 62-63'!Druckbereich</vt:lpstr>
      <vt:lpstr>'Pages 64-65'!Druckbereich</vt:lpstr>
    </vt:vector>
  </TitlesOfParts>
  <Company>Eidg. Steuerverwaltung ESTV</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estv-amm</dc:creator>
  <cp:lastModifiedBy>Ricart Gema ESTV</cp:lastModifiedBy>
  <cp:lastPrinted>2014-07-03T12:13:36Z</cp:lastPrinted>
  <dcterms:created xsi:type="dcterms:W3CDTF">2005-05-26T14:16:15Z</dcterms:created>
  <dcterms:modified xsi:type="dcterms:W3CDTF">2017-06-07T08:37:06Z</dcterms:modified>
</cp:coreProperties>
</file>