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ESTV-01\U80750260\config\Desktop\"/>
    </mc:Choice>
  </mc:AlternateContent>
  <bookViews>
    <workbookView xWindow="-15" yWindow="0" windowWidth="15390" windowHeight="9495" tabRatio="936"/>
  </bookViews>
  <sheets>
    <sheet name="Voranschlag" sheetId="3" r:id="rId1"/>
    <sheet name="Rechnung" sheetId="16" r:id="rId2"/>
    <sheet name="DBST" sheetId="4" r:id="rId3"/>
    <sheet name="DBST1" sheetId="21" r:id="rId4"/>
    <sheet name="DBST2" sheetId="22" r:id="rId5"/>
    <sheet name="DBST3" sheetId="23" r:id="rId6"/>
    <sheet name="DBST4" sheetId="17" r:id="rId7"/>
    <sheet name="VST" sheetId="10" r:id="rId8"/>
    <sheet name="VST1" sheetId="24" r:id="rId9"/>
    <sheet name="Steuerrückb. USA" sheetId="25" r:id="rId10"/>
    <sheet name="Steueransprüche" sheetId="26" r:id="rId11"/>
    <sheet name="Wehrpflicht" sheetId="27" r:id="rId12"/>
    <sheet name="STEMPEL" sheetId="28" r:id="rId13"/>
    <sheet name="STEMPEL1" sheetId="29" r:id="rId14"/>
    <sheet name="WUST" sheetId="30" r:id="rId15"/>
    <sheet name="WUST1" sheetId="31" r:id="rId16"/>
    <sheet name="MWST" sheetId="32" r:id="rId17"/>
    <sheet name="Kantonsanteile" sheetId="33" r:id="rId18"/>
    <sheet name="Zölle" sheetId="34" r:id="rId19"/>
    <sheet name="Verbrauchssteuern" sheetId="35" r:id="rId20"/>
    <sheet name="Verkehrsabgaben" sheetId="36" r:id="rId21"/>
    <sheet name="Zolleinnahmen" sheetId="37" r:id="rId22"/>
    <sheet name="Tabak Biersteuer" sheetId="38" r:id="rId23"/>
    <sheet name="DBST kummuliert" sheetId="39" r:id="rId24"/>
    <sheet name="VST kummuliert" sheetId="40" r:id="rId25"/>
    <sheet name="STEMPEL kummuliert" sheetId="41" r:id="rId26"/>
    <sheet name="WUST kummuliert" sheetId="42" r:id="rId27"/>
    <sheet name="MWST kummuliert" sheetId="43" r:id="rId28"/>
    <sheet name="BIP" sheetId="44" r:id="rId29"/>
  </sheets>
  <definedNames>
    <definedName name="_xlnm.Print_Area" localSheetId="13">STEMPEL1!$A$1:$F$22</definedName>
    <definedName name="fussnote" localSheetId="13">STEMPEL1!$A$20:$A$20</definedName>
    <definedName name="fussnote" localSheetId="19">#REF!</definedName>
    <definedName name="fussnote" localSheetId="15">#REF!</definedName>
    <definedName name="fussnote">#REF!</definedName>
    <definedName name="titel" localSheetId="13">STEMPEL1!#REF!</definedName>
    <definedName name="titel" localSheetId="19">#REF!</definedName>
    <definedName name="titel" localSheetId="15">#REF!</definedName>
    <definedName name="titel">#REF!</definedName>
  </definedNames>
  <calcPr calcId="152511"/>
</workbook>
</file>

<file path=xl/calcChain.xml><?xml version="1.0" encoding="utf-8"?>
<calcChain xmlns="http://schemas.openxmlformats.org/spreadsheetml/2006/main">
  <c r="X28" i="43" l="1"/>
  <c r="D30" i="32" l="1"/>
  <c r="H30" i="35" l="1"/>
  <c r="H29" i="35"/>
  <c r="U68" i="40" l="1"/>
  <c r="L18" i="24" l="1"/>
  <c r="O28" i="44" l="1"/>
  <c r="N28" i="44"/>
  <c r="M28" i="44"/>
  <c r="L28" i="44"/>
  <c r="K28" i="44"/>
  <c r="J28" i="44"/>
  <c r="I28" i="44"/>
  <c r="G28" i="44"/>
  <c r="Y28" i="43" l="1"/>
  <c r="W28" i="43"/>
  <c r="U28" i="43"/>
  <c r="S28" i="43"/>
  <c r="Q28" i="43"/>
  <c r="O28" i="43"/>
  <c r="M28" i="43"/>
  <c r="K28" i="43"/>
  <c r="I28" i="43"/>
  <c r="G28" i="43"/>
  <c r="E28" i="43"/>
  <c r="C28" i="43"/>
  <c r="Y52" i="41" l="1"/>
  <c r="W52" i="41"/>
  <c r="U52" i="41"/>
  <c r="S52" i="41"/>
  <c r="Q52" i="41"/>
  <c r="O52" i="41"/>
  <c r="M52" i="41"/>
  <c r="K52" i="41"/>
  <c r="I52" i="41"/>
  <c r="G52" i="41"/>
  <c r="E52" i="41"/>
  <c r="C52" i="41"/>
  <c r="X70" i="40" l="1"/>
  <c r="Y70" i="40" s="1"/>
  <c r="V70" i="40"/>
  <c r="T70" i="40"/>
  <c r="R70" i="40"/>
  <c r="P70" i="40"/>
  <c r="N70" i="40"/>
  <c r="L70" i="40"/>
  <c r="J70" i="40"/>
  <c r="H70" i="40"/>
  <c r="I70" i="40" s="1"/>
  <c r="F70" i="40"/>
  <c r="D70" i="40"/>
  <c r="B70" i="40"/>
  <c r="Y69" i="40"/>
  <c r="W69" i="40"/>
  <c r="U69" i="40"/>
  <c r="S69" i="40"/>
  <c r="Q69" i="40"/>
  <c r="O69" i="40"/>
  <c r="M69" i="40"/>
  <c r="K69" i="40"/>
  <c r="I69" i="40"/>
  <c r="G69" i="40"/>
  <c r="E69" i="40"/>
  <c r="C69" i="40"/>
  <c r="Y68" i="40"/>
  <c r="W68" i="40"/>
  <c r="S68" i="40"/>
  <c r="Q68" i="40"/>
  <c r="O68" i="40"/>
  <c r="M68" i="40"/>
  <c r="K68" i="40"/>
  <c r="I68" i="40"/>
  <c r="G68" i="40"/>
  <c r="E68" i="40"/>
  <c r="C68" i="40"/>
  <c r="G70" i="40" l="1"/>
  <c r="O70" i="40"/>
  <c r="W70" i="40"/>
  <c r="K70" i="40"/>
  <c r="E70" i="40"/>
  <c r="M70" i="40"/>
  <c r="U70" i="40"/>
  <c r="Q70" i="40"/>
  <c r="C70" i="40"/>
  <c r="S70" i="40"/>
  <c r="X70" i="39"/>
  <c r="Y70" i="39" s="1"/>
  <c r="V70" i="39"/>
  <c r="T70" i="39"/>
  <c r="R70" i="39"/>
  <c r="P70" i="39"/>
  <c r="Q70" i="39" s="1"/>
  <c r="N70" i="39"/>
  <c r="L70" i="39"/>
  <c r="J70" i="39"/>
  <c r="H70" i="39"/>
  <c r="I70" i="39" s="1"/>
  <c r="F70" i="39"/>
  <c r="D70" i="39"/>
  <c r="B70" i="39"/>
  <c r="Y69" i="39"/>
  <c r="W69" i="39"/>
  <c r="U69" i="39"/>
  <c r="S69" i="39"/>
  <c r="Q69" i="39"/>
  <c r="O69" i="39"/>
  <c r="M69" i="39"/>
  <c r="K69" i="39"/>
  <c r="I69" i="39"/>
  <c r="G69" i="39"/>
  <c r="E69" i="39"/>
  <c r="C69" i="39"/>
  <c r="Y68" i="39"/>
  <c r="W68" i="39"/>
  <c r="U68" i="39"/>
  <c r="S68" i="39"/>
  <c r="Q68" i="39"/>
  <c r="O68" i="39"/>
  <c r="M68" i="39"/>
  <c r="K68" i="39"/>
  <c r="I68" i="39"/>
  <c r="G68" i="39"/>
  <c r="E68" i="39"/>
  <c r="C68" i="39"/>
  <c r="C70" i="39" l="1"/>
  <c r="K70" i="39"/>
  <c r="S70" i="39"/>
  <c r="E70" i="39"/>
  <c r="M70" i="39"/>
  <c r="U70" i="39"/>
  <c r="G70" i="39"/>
  <c r="O70" i="39"/>
  <c r="W70" i="39"/>
  <c r="F82" i="38"/>
  <c r="E30" i="37" l="1"/>
  <c r="D39" i="36" l="1"/>
  <c r="G36" i="33" l="1"/>
  <c r="F36" i="33"/>
  <c r="E36" i="33"/>
  <c r="C36" i="33"/>
  <c r="B36" i="33"/>
  <c r="H35" i="33"/>
  <c r="D35" i="33"/>
  <c r="D34" i="33"/>
  <c r="H34" i="33" s="1"/>
  <c r="D33" i="33"/>
  <c r="H33" i="33" s="1"/>
  <c r="D32" i="33"/>
  <c r="H32" i="33" s="1"/>
  <c r="H31" i="33"/>
  <c r="D31" i="33"/>
  <c r="D30" i="33"/>
  <c r="H30" i="33" s="1"/>
  <c r="D29" i="33"/>
  <c r="H29" i="33" s="1"/>
  <c r="D28" i="33"/>
  <c r="H28" i="33" s="1"/>
  <c r="H27" i="33"/>
  <c r="D27" i="33"/>
  <c r="D26" i="33"/>
  <c r="H26" i="33" s="1"/>
  <c r="D25" i="33"/>
  <c r="H25" i="33" s="1"/>
  <c r="D24" i="33"/>
  <c r="H24" i="33" s="1"/>
  <c r="H23" i="33"/>
  <c r="D23" i="33"/>
  <c r="D22" i="33"/>
  <c r="H22" i="33" s="1"/>
  <c r="D21" i="33"/>
  <c r="H21" i="33" s="1"/>
  <c r="D20" i="33"/>
  <c r="H20" i="33" s="1"/>
  <c r="H19" i="33"/>
  <c r="D19" i="33"/>
  <c r="D18" i="33"/>
  <c r="H18" i="33" s="1"/>
  <c r="D17" i="33"/>
  <c r="H17" i="33" s="1"/>
  <c r="D16" i="33"/>
  <c r="H16" i="33" s="1"/>
  <c r="H15" i="33"/>
  <c r="D15" i="33"/>
  <c r="D14" i="33"/>
  <c r="H14" i="33" s="1"/>
  <c r="D13" i="33"/>
  <c r="H13" i="33" s="1"/>
  <c r="D12" i="33"/>
  <c r="H12" i="33" s="1"/>
  <c r="H11" i="33"/>
  <c r="D11" i="33"/>
  <c r="D10" i="33"/>
  <c r="H10" i="33" s="1"/>
  <c r="H36" i="33" l="1"/>
  <c r="D36" i="33"/>
  <c r="L15" i="29" l="1"/>
  <c r="L11" i="29"/>
  <c r="L17" i="29" s="1"/>
  <c r="L20" i="29" s="1"/>
  <c r="F107" i="28" l="1"/>
  <c r="C113" i="27" l="1"/>
  <c r="M81" i="26" l="1"/>
  <c r="J81" i="26"/>
  <c r="G81" i="26"/>
  <c r="D81" i="26"/>
  <c r="I26" i="25" l="1"/>
  <c r="E26" i="25"/>
  <c r="F26" i="25" s="1"/>
  <c r="L24" i="24" l="1"/>
  <c r="L26" i="24" s="1"/>
  <c r="L28" i="24" s="1"/>
  <c r="L25" i="24" l="1"/>
  <c r="K83" i="10"/>
  <c r="F83" i="10"/>
  <c r="G83" i="10" s="1"/>
  <c r="E85" i="4" l="1"/>
  <c r="G85" i="4" s="1"/>
  <c r="I47" i="16" l="1"/>
  <c r="I41" i="16"/>
  <c r="I34" i="16"/>
  <c r="I27" i="16"/>
  <c r="I23" i="16"/>
  <c r="I13" i="16"/>
  <c r="I46" i="16" l="1"/>
  <c r="I47" i="3"/>
  <c r="I41" i="3"/>
  <c r="I34" i="3"/>
  <c r="I27" i="3"/>
  <c r="I23" i="3"/>
  <c r="I13" i="3"/>
  <c r="I46" i="3" l="1"/>
  <c r="I27" i="43"/>
  <c r="G8" i="44" l="1"/>
  <c r="I8" i="44"/>
  <c r="J8" i="44"/>
  <c r="K8" i="44"/>
  <c r="L8" i="44"/>
  <c r="M8" i="44"/>
  <c r="N8" i="44"/>
  <c r="O8" i="44"/>
  <c r="G9" i="44"/>
  <c r="I9" i="44"/>
  <c r="J9" i="44"/>
  <c r="K9" i="44"/>
  <c r="L9" i="44"/>
  <c r="M9" i="44"/>
  <c r="N9" i="44"/>
  <c r="O9" i="44"/>
  <c r="G10" i="44"/>
  <c r="I10" i="44"/>
  <c r="J10" i="44"/>
  <c r="K10" i="44"/>
  <c r="L10" i="44"/>
  <c r="M10" i="44"/>
  <c r="N10" i="44"/>
  <c r="O10" i="44"/>
  <c r="G11" i="44"/>
  <c r="I11" i="44"/>
  <c r="J11" i="44"/>
  <c r="K11" i="44"/>
  <c r="L11" i="44"/>
  <c r="M11" i="44"/>
  <c r="N11" i="44"/>
  <c r="O11" i="44"/>
  <c r="G12" i="44"/>
  <c r="I12" i="44"/>
  <c r="J12" i="44"/>
  <c r="K12" i="44"/>
  <c r="L12" i="44"/>
  <c r="M12" i="44"/>
  <c r="N12" i="44"/>
  <c r="O12" i="44"/>
  <c r="G13" i="44"/>
  <c r="I13" i="44"/>
  <c r="J13" i="44"/>
  <c r="K13" i="44"/>
  <c r="L13" i="44"/>
  <c r="M13" i="44"/>
  <c r="N13" i="44"/>
  <c r="O13" i="44"/>
  <c r="G14" i="44"/>
  <c r="I14" i="44"/>
  <c r="J14" i="44"/>
  <c r="K14" i="44"/>
  <c r="L14" i="44"/>
  <c r="M14" i="44"/>
  <c r="N14" i="44"/>
  <c r="O14" i="44"/>
  <c r="G15" i="44"/>
  <c r="I15" i="44"/>
  <c r="J15" i="44"/>
  <c r="K15" i="44"/>
  <c r="L15" i="44"/>
  <c r="M15" i="44"/>
  <c r="N15" i="44"/>
  <c r="O15" i="44"/>
  <c r="G16" i="44"/>
  <c r="I16" i="44"/>
  <c r="J16" i="44"/>
  <c r="K16" i="44"/>
  <c r="L16" i="44"/>
  <c r="M16" i="44"/>
  <c r="N16" i="44"/>
  <c r="O16" i="44"/>
  <c r="G17" i="44"/>
  <c r="I17" i="44"/>
  <c r="J17" i="44"/>
  <c r="K17" i="44"/>
  <c r="L17" i="44"/>
  <c r="M17" i="44"/>
  <c r="N17" i="44"/>
  <c r="O17" i="44"/>
  <c r="G18" i="44"/>
  <c r="I18" i="44"/>
  <c r="J18" i="44"/>
  <c r="K18" i="44"/>
  <c r="L18" i="44"/>
  <c r="M18" i="44"/>
  <c r="N18" i="44"/>
  <c r="O18" i="44"/>
  <c r="G19" i="44"/>
  <c r="I19" i="44"/>
  <c r="J19" i="44"/>
  <c r="K19" i="44"/>
  <c r="L19" i="44"/>
  <c r="M19" i="44"/>
  <c r="N19" i="44"/>
  <c r="O19" i="44"/>
  <c r="G20" i="44"/>
  <c r="I20" i="44"/>
  <c r="J20" i="44"/>
  <c r="K20" i="44"/>
  <c r="L20" i="44"/>
  <c r="M20" i="44"/>
  <c r="N20" i="44"/>
  <c r="O20" i="44"/>
  <c r="G21" i="44"/>
  <c r="I21" i="44"/>
  <c r="J21" i="44"/>
  <c r="K21" i="44"/>
  <c r="L21" i="44"/>
  <c r="M21" i="44"/>
  <c r="N21" i="44"/>
  <c r="O21" i="44"/>
  <c r="G22" i="44"/>
  <c r="I22" i="44"/>
  <c r="J22" i="44"/>
  <c r="K22" i="44"/>
  <c r="L22" i="44"/>
  <c r="M22" i="44"/>
  <c r="N22" i="44"/>
  <c r="O22" i="44"/>
  <c r="G23" i="44"/>
  <c r="I23" i="44"/>
  <c r="J23" i="44"/>
  <c r="K23" i="44"/>
  <c r="L23" i="44"/>
  <c r="M23" i="44"/>
  <c r="N23" i="44"/>
  <c r="O23" i="44"/>
  <c r="G24" i="44"/>
  <c r="I24" i="44"/>
  <c r="J24" i="44"/>
  <c r="K24" i="44"/>
  <c r="L24" i="44"/>
  <c r="M24" i="44"/>
  <c r="N24" i="44"/>
  <c r="O24" i="44"/>
  <c r="G25" i="44"/>
  <c r="I25" i="44"/>
  <c r="J25" i="44"/>
  <c r="K25" i="44"/>
  <c r="L25" i="44"/>
  <c r="M25" i="44"/>
  <c r="N25" i="44"/>
  <c r="O25" i="44"/>
  <c r="G26" i="44"/>
  <c r="I26" i="44"/>
  <c r="J26" i="44"/>
  <c r="K26" i="44"/>
  <c r="L26" i="44"/>
  <c r="M26" i="44"/>
  <c r="N26" i="44"/>
  <c r="O26" i="44"/>
  <c r="G27" i="44"/>
  <c r="N27" i="44" s="1"/>
  <c r="I27" i="44"/>
  <c r="J27" i="44"/>
  <c r="K27" i="44"/>
  <c r="L27" i="44"/>
  <c r="M27" i="44"/>
  <c r="O27" i="44"/>
  <c r="G7" i="43"/>
  <c r="I7" i="43"/>
  <c r="K7" i="43"/>
  <c r="M7" i="43"/>
  <c r="O7" i="43"/>
  <c r="Q7" i="43"/>
  <c r="S7" i="43"/>
  <c r="U7" i="43"/>
  <c r="W7" i="43"/>
  <c r="Y7" i="43"/>
  <c r="C8" i="43"/>
  <c r="E8" i="43"/>
  <c r="G8" i="43"/>
  <c r="I8" i="43"/>
  <c r="K8" i="43"/>
  <c r="M8" i="43"/>
  <c r="O8" i="43"/>
  <c r="Q8" i="43"/>
  <c r="S8" i="43"/>
  <c r="U8" i="43"/>
  <c r="W8" i="43"/>
  <c r="Y8" i="43"/>
  <c r="C9" i="43"/>
  <c r="E9" i="43"/>
  <c r="G9" i="43"/>
  <c r="I9" i="43"/>
  <c r="K9" i="43"/>
  <c r="M9" i="43"/>
  <c r="O9" i="43"/>
  <c r="Q9" i="43"/>
  <c r="S9" i="43"/>
  <c r="U9" i="43"/>
  <c r="W9" i="43"/>
  <c r="Y9" i="43"/>
  <c r="C10" i="43"/>
  <c r="E10" i="43"/>
  <c r="G10" i="43"/>
  <c r="I10" i="43"/>
  <c r="K10" i="43"/>
  <c r="M10" i="43"/>
  <c r="O10" i="43"/>
  <c r="Q10" i="43"/>
  <c r="S10" i="43"/>
  <c r="U10" i="43"/>
  <c r="W10" i="43"/>
  <c r="Y10" i="43"/>
  <c r="C11" i="43"/>
  <c r="E11" i="43"/>
  <c r="G11" i="43"/>
  <c r="I11" i="43"/>
  <c r="K11" i="43"/>
  <c r="M11" i="43"/>
  <c r="O11" i="43"/>
  <c r="Q11" i="43"/>
  <c r="S11" i="43"/>
  <c r="U11" i="43"/>
  <c r="W11" i="43"/>
  <c r="Y11" i="43"/>
  <c r="C12" i="43"/>
  <c r="E12" i="43"/>
  <c r="G12" i="43"/>
  <c r="I12" i="43"/>
  <c r="K12" i="43"/>
  <c r="M12" i="43"/>
  <c r="O12" i="43"/>
  <c r="Q12" i="43"/>
  <c r="S12" i="43"/>
  <c r="U12" i="43"/>
  <c r="W12" i="43"/>
  <c r="Y12" i="43"/>
  <c r="C13" i="43"/>
  <c r="E13" i="43"/>
  <c r="G13" i="43"/>
  <c r="I13" i="43"/>
  <c r="K13" i="43"/>
  <c r="M13" i="43"/>
  <c r="O13" i="43"/>
  <c r="Q13" i="43"/>
  <c r="S13" i="43"/>
  <c r="U13" i="43"/>
  <c r="W13" i="43"/>
  <c r="Y13" i="43"/>
  <c r="C14" i="43"/>
  <c r="E14" i="43"/>
  <c r="G14" i="43"/>
  <c r="I14" i="43"/>
  <c r="K14" i="43"/>
  <c r="M14" i="43"/>
  <c r="O14" i="43"/>
  <c r="Q14" i="43"/>
  <c r="S14" i="43"/>
  <c r="U14" i="43"/>
  <c r="W14" i="43"/>
  <c r="Y14" i="43"/>
  <c r="C15" i="43"/>
  <c r="E15" i="43"/>
  <c r="G15" i="43"/>
  <c r="I15" i="43"/>
  <c r="K15" i="43"/>
  <c r="M15" i="43"/>
  <c r="O15" i="43"/>
  <c r="Q15" i="43"/>
  <c r="S15" i="43"/>
  <c r="U15" i="43"/>
  <c r="W15" i="43"/>
  <c r="Y15" i="43"/>
  <c r="C16" i="43"/>
  <c r="E16" i="43"/>
  <c r="G16" i="43"/>
  <c r="I16" i="43"/>
  <c r="K16" i="43"/>
  <c r="M16" i="43"/>
  <c r="O16" i="43"/>
  <c r="Q16" i="43"/>
  <c r="S16" i="43"/>
  <c r="U16" i="43"/>
  <c r="W16" i="43"/>
  <c r="Y16" i="43"/>
  <c r="C17" i="43"/>
  <c r="E17" i="43"/>
  <c r="G17" i="43"/>
  <c r="I17" i="43"/>
  <c r="K17" i="43"/>
  <c r="M17" i="43"/>
  <c r="O17" i="43"/>
  <c r="Q17" i="43"/>
  <c r="S17" i="43"/>
  <c r="U17" i="43"/>
  <c r="W17" i="43"/>
  <c r="Y17" i="43"/>
  <c r="C18" i="43"/>
  <c r="E18" i="43"/>
  <c r="G18" i="43"/>
  <c r="I18" i="43"/>
  <c r="K18" i="43"/>
  <c r="M18" i="43"/>
  <c r="O18" i="43"/>
  <c r="Q18" i="43"/>
  <c r="S18" i="43"/>
  <c r="U18" i="43"/>
  <c r="W18" i="43"/>
  <c r="Y18" i="43"/>
  <c r="C19" i="43"/>
  <c r="E19" i="43"/>
  <c r="G19" i="43"/>
  <c r="I19" i="43"/>
  <c r="K19" i="43"/>
  <c r="M19" i="43"/>
  <c r="O19" i="43"/>
  <c r="Q19" i="43"/>
  <c r="S19" i="43"/>
  <c r="U19" i="43"/>
  <c r="W19" i="43"/>
  <c r="Y19" i="43"/>
  <c r="C20" i="43"/>
  <c r="E20" i="43"/>
  <c r="G20" i="43"/>
  <c r="I20" i="43"/>
  <c r="K20" i="43"/>
  <c r="M20" i="43"/>
  <c r="O20" i="43"/>
  <c r="Q20" i="43"/>
  <c r="S20" i="43"/>
  <c r="U20" i="43"/>
  <c r="W20" i="43"/>
  <c r="Y20" i="43"/>
  <c r="C21" i="43"/>
  <c r="E21" i="43"/>
  <c r="G21" i="43"/>
  <c r="I21" i="43"/>
  <c r="K21" i="43"/>
  <c r="M21" i="43"/>
  <c r="O21" i="43"/>
  <c r="Q21" i="43"/>
  <c r="S21" i="43"/>
  <c r="U21" i="43"/>
  <c r="W21" i="43"/>
  <c r="Y21" i="43"/>
  <c r="C22" i="43"/>
  <c r="E22" i="43"/>
  <c r="G22" i="43"/>
  <c r="I22" i="43"/>
  <c r="K22" i="43"/>
  <c r="M22" i="43"/>
  <c r="O22" i="43"/>
  <c r="Q22" i="43"/>
  <c r="S22" i="43"/>
  <c r="U22" i="43"/>
  <c r="W22" i="43"/>
  <c r="Y22" i="43"/>
  <c r="C23" i="43"/>
  <c r="E23" i="43"/>
  <c r="G23" i="43"/>
  <c r="I23" i="43"/>
  <c r="K23" i="43"/>
  <c r="M23" i="43"/>
  <c r="O23" i="43"/>
  <c r="Q23" i="43"/>
  <c r="S23" i="43"/>
  <c r="U23" i="43"/>
  <c r="W23" i="43"/>
  <c r="Y23" i="43"/>
  <c r="C24" i="43"/>
  <c r="E24" i="43"/>
  <c r="G24" i="43"/>
  <c r="I24" i="43"/>
  <c r="K24" i="43"/>
  <c r="M24" i="43"/>
  <c r="O24" i="43"/>
  <c r="Q24" i="43"/>
  <c r="S24" i="43"/>
  <c r="U24" i="43"/>
  <c r="W24" i="43"/>
  <c r="Y24" i="43"/>
  <c r="C25" i="43"/>
  <c r="E25" i="43"/>
  <c r="G25" i="43"/>
  <c r="I25" i="43"/>
  <c r="K25" i="43"/>
  <c r="M25" i="43"/>
  <c r="O25" i="43"/>
  <c r="Q25" i="43"/>
  <c r="S25" i="43"/>
  <c r="U25" i="43"/>
  <c r="W25" i="43"/>
  <c r="Y25" i="43"/>
  <c r="C26" i="43"/>
  <c r="E26" i="43"/>
  <c r="G26" i="43"/>
  <c r="I26" i="43"/>
  <c r="K26" i="43"/>
  <c r="M26" i="43"/>
  <c r="O26" i="43"/>
  <c r="Q26" i="43"/>
  <c r="S26" i="43"/>
  <c r="U26" i="43"/>
  <c r="W26" i="43"/>
  <c r="Y26" i="43"/>
  <c r="C27" i="43"/>
  <c r="E27" i="43"/>
  <c r="G27" i="43"/>
  <c r="K27" i="43"/>
  <c r="M27" i="43"/>
  <c r="O27" i="43"/>
  <c r="Q27" i="43"/>
  <c r="S27" i="43"/>
  <c r="U27" i="43"/>
  <c r="W27" i="43"/>
  <c r="Y27" i="43"/>
  <c r="C7" i="42"/>
  <c r="E7" i="42"/>
  <c r="G7" i="42"/>
  <c r="I7" i="42"/>
  <c r="K7" i="42"/>
  <c r="M7" i="42"/>
  <c r="O7" i="42"/>
  <c r="Q7" i="42"/>
  <c r="S7" i="42"/>
  <c r="U7" i="42"/>
  <c r="W7" i="42"/>
  <c r="Y7" i="42"/>
  <c r="C8" i="42"/>
  <c r="E8" i="42"/>
  <c r="G8" i="42"/>
  <c r="I8" i="42"/>
  <c r="K8" i="42"/>
  <c r="M8" i="42"/>
  <c r="O8" i="42"/>
  <c r="Q8" i="42"/>
  <c r="S8" i="42"/>
  <c r="U8" i="42"/>
  <c r="W8" i="42"/>
  <c r="Y8" i="42"/>
  <c r="C9" i="42"/>
  <c r="E9" i="42"/>
  <c r="G9" i="42"/>
  <c r="I9" i="42"/>
  <c r="K9" i="42"/>
  <c r="M9" i="42"/>
  <c r="O9" i="42"/>
  <c r="Q9" i="42"/>
  <c r="S9" i="42"/>
  <c r="U9" i="42"/>
  <c r="W9" i="42"/>
  <c r="Y9" i="42"/>
  <c r="C10" i="42"/>
  <c r="E10" i="42"/>
  <c r="G10" i="42"/>
  <c r="I10" i="42"/>
  <c r="K10" i="42"/>
  <c r="M10" i="42"/>
  <c r="O10" i="42"/>
  <c r="Q10" i="42"/>
  <c r="S10" i="42"/>
  <c r="U10" i="42"/>
  <c r="W10" i="42"/>
  <c r="Y10" i="42"/>
  <c r="C11" i="42"/>
  <c r="E11" i="42"/>
  <c r="G11" i="42"/>
  <c r="I11" i="42"/>
  <c r="K11" i="42"/>
  <c r="M11" i="42"/>
  <c r="O11" i="42"/>
  <c r="Q11" i="42"/>
  <c r="S11" i="42"/>
  <c r="U11" i="42"/>
  <c r="W11" i="42"/>
  <c r="Y11" i="42"/>
  <c r="C12" i="42"/>
  <c r="E12" i="42"/>
  <c r="G12" i="42"/>
  <c r="I12" i="42"/>
  <c r="K12" i="42"/>
  <c r="M12" i="42"/>
  <c r="O12" i="42"/>
  <c r="Q12" i="42"/>
  <c r="S12" i="42"/>
  <c r="U12" i="42"/>
  <c r="W12" i="42"/>
  <c r="Y12" i="42"/>
  <c r="C13" i="42"/>
  <c r="E13" i="42"/>
  <c r="G13" i="42"/>
  <c r="I13" i="42"/>
  <c r="K13" i="42"/>
  <c r="M13" i="42"/>
  <c r="O13" i="42"/>
  <c r="Q13" i="42"/>
  <c r="S13" i="42"/>
  <c r="U13" i="42"/>
  <c r="W13" i="42"/>
  <c r="Y13" i="42"/>
  <c r="C14" i="42"/>
  <c r="E14" i="42"/>
  <c r="G14" i="42"/>
  <c r="I14" i="42"/>
  <c r="K14" i="42"/>
  <c r="M14" i="42"/>
  <c r="O14" i="42"/>
  <c r="Q14" i="42"/>
  <c r="S14" i="42"/>
  <c r="U14" i="42"/>
  <c r="W14" i="42"/>
  <c r="Y14" i="42"/>
  <c r="C15" i="42"/>
  <c r="E15" i="42"/>
  <c r="G15" i="42"/>
  <c r="I15" i="42"/>
  <c r="K15" i="42"/>
  <c r="M15" i="42"/>
  <c r="O15" i="42"/>
  <c r="Q15" i="42"/>
  <c r="S15" i="42"/>
  <c r="U15" i="42"/>
  <c r="W15" i="42"/>
  <c r="Y15" i="42"/>
  <c r="C16" i="42"/>
  <c r="E16" i="42"/>
  <c r="G16" i="42"/>
  <c r="I16" i="42"/>
  <c r="K16" i="42"/>
  <c r="M16" i="42"/>
  <c r="O16" i="42"/>
  <c r="Q16" i="42"/>
  <c r="S16" i="42"/>
  <c r="U16" i="42"/>
  <c r="W16" i="42"/>
  <c r="Y16" i="42"/>
  <c r="C17" i="42"/>
  <c r="E17" i="42"/>
  <c r="G17" i="42"/>
  <c r="I17" i="42"/>
  <c r="K17" i="42"/>
  <c r="M17" i="42"/>
  <c r="O17" i="42"/>
  <c r="Q17" i="42"/>
  <c r="S17" i="42"/>
  <c r="U17" i="42"/>
  <c r="W17" i="42"/>
  <c r="Y17" i="42"/>
  <c r="C18" i="42"/>
  <c r="E18" i="42"/>
  <c r="G18" i="42"/>
  <c r="I18" i="42"/>
  <c r="K18" i="42"/>
  <c r="M18" i="42"/>
  <c r="O18" i="42"/>
  <c r="Q18" i="42"/>
  <c r="S18" i="42"/>
  <c r="U18" i="42"/>
  <c r="W18" i="42"/>
  <c r="Y18" i="42"/>
  <c r="C19" i="42"/>
  <c r="E19" i="42"/>
  <c r="G19" i="42"/>
  <c r="I19" i="42"/>
  <c r="K19" i="42"/>
  <c r="M19" i="42"/>
  <c r="O19" i="42"/>
  <c r="Q19" i="42"/>
  <c r="S19" i="42"/>
  <c r="U19" i="42"/>
  <c r="W19" i="42"/>
  <c r="Y19" i="42"/>
  <c r="C20" i="42"/>
  <c r="E20" i="42"/>
  <c r="G20" i="42"/>
  <c r="I20" i="42"/>
  <c r="K20" i="42"/>
  <c r="M20" i="42"/>
  <c r="O20" i="42"/>
  <c r="Q20" i="42"/>
  <c r="S20" i="42"/>
  <c r="U20" i="42"/>
  <c r="W20" i="42"/>
  <c r="Y20" i="42"/>
  <c r="C21" i="42"/>
  <c r="E21" i="42"/>
  <c r="G21" i="42"/>
  <c r="I21" i="42"/>
  <c r="K21" i="42"/>
  <c r="M21" i="42"/>
  <c r="O21" i="42"/>
  <c r="Q21" i="42"/>
  <c r="S21" i="42"/>
  <c r="U21" i="42"/>
  <c r="W21" i="42"/>
  <c r="Y21" i="42"/>
  <c r="C22" i="42"/>
  <c r="E22" i="42"/>
  <c r="G22" i="42"/>
  <c r="I22" i="42"/>
  <c r="K22" i="42"/>
  <c r="M22" i="42"/>
  <c r="O22" i="42"/>
  <c r="Q22" i="42"/>
  <c r="S22" i="42"/>
  <c r="U22" i="42"/>
  <c r="W22" i="42"/>
  <c r="Y22" i="42"/>
  <c r="C23" i="42"/>
  <c r="E23" i="42"/>
  <c r="G23" i="42"/>
  <c r="I23" i="42"/>
  <c r="K23" i="42"/>
  <c r="M23" i="42"/>
  <c r="O23" i="42"/>
  <c r="Q23" i="42"/>
  <c r="S23" i="42"/>
  <c r="U23" i="42"/>
  <c r="W23" i="42"/>
  <c r="Y23" i="42"/>
  <c r="C24" i="42"/>
  <c r="E24" i="42"/>
  <c r="G24" i="42"/>
  <c r="I24" i="42"/>
  <c r="K24" i="42"/>
  <c r="M24" i="42"/>
  <c r="O24" i="42"/>
  <c r="Q24" i="42"/>
  <c r="S24" i="42"/>
  <c r="U24" i="42"/>
  <c r="W24" i="42"/>
  <c r="Y24" i="42"/>
  <c r="C25" i="42"/>
  <c r="E25" i="42"/>
  <c r="G25" i="42"/>
  <c r="I25" i="42"/>
  <c r="K25" i="42"/>
  <c r="M25" i="42"/>
  <c r="O25" i="42"/>
  <c r="Q25" i="42"/>
  <c r="S25" i="42"/>
  <c r="U25" i="42"/>
  <c r="W25" i="42"/>
  <c r="Y25" i="42"/>
  <c r="C26" i="42"/>
  <c r="E26" i="42"/>
  <c r="G26" i="42"/>
  <c r="I26" i="42"/>
  <c r="K26" i="42"/>
  <c r="M26" i="42"/>
  <c r="O26" i="42"/>
  <c r="Q26" i="42"/>
  <c r="S26" i="42"/>
  <c r="U26" i="42"/>
  <c r="W26" i="42"/>
  <c r="Y26" i="42"/>
  <c r="C27" i="42"/>
  <c r="E27" i="42"/>
  <c r="G27" i="42"/>
  <c r="I27" i="42"/>
  <c r="K27" i="42"/>
  <c r="M27" i="42"/>
  <c r="O27" i="42"/>
  <c r="Q27" i="42"/>
  <c r="S27" i="42"/>
  <c r="U27" i="42"/>
  <c r="W27" i="42"/>
  <c r="Y27" i="42"/>
  <c r="C28" i="42"/>
  <c r="E28" i="42"/>
  <c r="G28" i="42"/>
  <c r="I28" i="42"/>
  <c r="K28" i="42"/>
  <c r="M28" i="42"/>
  <c r="O28" i="42"/>
  <c r="Q28" i="42"/>
  <c r="S28" i="42"/>
  <c r="U28" i="42"/>
  <c r="W28" i="42"/>
  <c r="Y28" i="42"/>
  <c r="C29" i="42"/>
  <c r="E29" i="42"/>
  <c r="G29" i="42"/>
  <c r="I29" i="42"/>
  <c r="K29" i="42"/>
  <c r="M29" i="42"/>
  <c r="O29" i="42"/>
  <c r="Q29" i="42"/>
  <c r="S29" i="42"/>
  <c r="U29" i="42"/>
  <c r="W29" i="42"/>
  <c r="Y29" i="42"/>
  <c r="C30" i="42"/>
  <c r="E30" i="42"/>
  <c r="G30" i="42"/>
  <c r="I30" i="42"/>
  <c r="K30" i="42"/>
  <c r="M30" i="42"/>
  <c r="O30" i="42"/>
  <c r="Q30" i="42"/>
  <c r="S30" i="42"/>
  <c r="U30" i="42"/>
  <c r="W30" i="42"/>
  <c r="Y30" i="42"/>
  <c r="C31" i="42"/>
  <c r="E31" i="42"/>
  <c r="G31" i="42"/>
  <c r="I31" i="42"/>
  <c r="K31" i="42"/>
  <c r="M31" i="42"/>
  <c r="O31" i="42"/>
  <c r="Q31" i="42"/>
  <c r="S31" i="42"/>
  <c r="U31" i="42"/>
  <c r="W31" i="42"/>
  <c r="Y31" i="42"/>
  <c r="Y32" i="42"/>
  <c r="Y33" i="42"/>
  <c r="Y34" i="42"/>
  <c r="C7" i="41"/>
  <c r="E7" i="41"/>
  <c r="G7" i="41"/>
  <c r="I7" i="41"/>
  <c r="K7" i="41"/>
  <c r="M7" i="41"/>
  <c r="O7" i="41"/>
  <c r="Q7" i="41"/>
  <c r="S7" i="41"/>
  <c r="U7" i="41"/>
  <c r="W7" i="41"/>
  <c r="Y7" i="41"/>
  <c r="C8" i="41"/>
  <c r="E8" i="41"/>
  <c r="G8" i="41"/>
  <c r="I8" i="41"/>
  <c r="K8" i="41"/>
  <c r="M8" i="41"/>
  <c r="O8" i="41"/>
  <c r="Q8" i="41"/>
  <c r="S8" i="41"/>
  <c r="U8" i="41"/>
  <c r="W8" i="41"/>
  <c r="Y8" i="41"/>
  <c r="C9" i="41"/>
  <c r="E9" i="41"/>
  <c r="G9" i="41"/>
  <c r="I9" i="41"/>
  <c r="K9" i="41"/>
  <c r="M9" i="41"/>
  <c r="O9" i="41"/>
  <c r="Q9" i="41"/>
  <c r="S9" i="41"/>
  <c r="U9" i="41"/>
  <c r="W9" i="41"/>
  <c r="Y9" i="41"/>
  <c r="C10" i="41"/>
  <c r="E10" i="41"/>
  <c r="G10" i="41"/>
  <c r="I10" i="41"/>
  <c r="K10" i="41"/>
  <c r="M10" i="41"/>
  <c r="O10" i="41"/>
  <c r="Q10" i="41"/>
  <c r="S10" i="41"/>
  <c r="U10" i="41"/>
  <c r="W10" i="41"/>
  <c r="Y10" i="41"/>
  <c r="C11" i="41"/>
  <c r="E11" i="41"/>
  <c r="G11" i="41"/>
  <c r="I11" i="41"/>
  <c r="K11" i="41"/>
  <c r="M11" i="41"/>
  <c r="O11" i="41"/>
  <c r="Q11" i="41"/>
  <c r="S11" i="41"/>
  <c r="U11" i="41"/>
  <c r="W11" i="41"/>
  <c r="Y11" i="41"/>
  <c r="C12" i="41"/>
  <c r="E12" i="41"/>
  <c r="G12" i="41"/>
  <c r="I12" i="41"/>
  <c r="K12" i="41"/>
  <c r="M12" i="41"/>
  <c r="O12" i="41"/>
  <c r="Q12" i="41"/>
  <c r="S12" i="41"/>
  <c r="U12" i="41"/>
  <c r="W12" i="41"/>
  <c r="Y12" i="41"/>
  <c r="C13" i="41"/>
  <c r="E13" i="41"/>
  <c r="G13" i="41"/>
  <c r="I13" i="41"/>
  <c r="K13" i="41"/>
  <c r="M13" i="41"/>
  <c r="O13" i="41"/>
  <c r="Q13" i="41"/>
  <c r="S13" i="41"/>
  <c r="U13" i="41"/>
  <c r="W13" i="41"/>
  <c r="Y13" i="41"/>
  <c r="C14" i="41"/>
  <c r="E14" i="41"/>
  <c r="G14" i="41"/>
  <c r="I14" i="41"/>
  <c r="K14" i="41"/>
  <c r="M14" i="41"/>
  <c r="O14" i="41"/>
  <c r="Q14" i="41"/>
  <c r="S14" i="41"/>
  <c r="U14" i="41"/>
  <c r="W14" i="41"/>
  <c r="Y14" i="41"/>
  <c r="C15" i="41"/>
  <c r="E15" i="41"/>
  <c r="G15" i="41"/>
  <c r="I15" i="41"/>
  <c r="K15" i="41"/>
  <c r="M15" i="41"/>
  <c r="O15" i="41"/>
  <c r="Q15" i="41"/>
  <c r="S15" i="41"/>
  <c r="U15" i="41"/>
  <c r="W15" i="41"/>
  <c r="Y15" i="41"/>
  <c r="C16" i="41"/>
  <c r="E16" i="41"/>
  <c r="G16" i="41"/>
  <c r="I16" i="41"/>
  <c r="K16" i="41"/>
  <c r="M16" i="41"/>
  <c r="O16" i="41"/>
  <c r="Q16" i="41"/>
  <c r="S16" i="41"/>
  <c r="U16" i="41"/>
  <c r="W16" i="41"/>
  <c r="Y16" i="41"/>
  <c r="C17" i="41"/>
  <c r="E17" i="41"/>
  <c r="G17" i="41"/>
  <c r="I17" i="41"/>
  <c r="K17" i="41"/>
  <c r="M17" i="41"/>
  <c r="O17" i="41"/>
  <c r="Q17" i="41"/>
  <c r="S17" i="41"/>
  <c r="U17" i="41"/>
  <c r="W17" i="41"/>
  <c r="Y17" i="41"/>
  <c r="C18" i="41"/>
  <c r="E18" i="41"/>
  <c r="G18" i="41"/>
  <c r="I18" i="41"/>
  <c r="K18" i="41"/>
  <c r="M18" i="41"/>
  <c r="O18" i="41"/>
  <c r="Q18" i="41"/>
  <c r="S18" i="41"/>
  <c r="U18" i="41"/>
  <c r="W18" i="41"/>
  <c r="Y18" i="41"/>
  <c r="C19" i="41"/>
  <c r="E19" i="41"/>
  <c r="G19" i="41"/>
  <c r="I19" i="41"/>
  <c r="K19" i="41"/>
  <c r="M19" i="41"/>
  <c r="O19" i="41"/>
  <c r="Q19" i="41"/>
  <c r="S19" i="41"/>
  <c r="U19" i="41"/>
  <c r="W19" i="41"/>
  <c r="Y19" i="41"/>
  <c r="C20" i="41"/>
  <c r="E20" i="41"/>
  <c r="G20" i="41"/>
  <c r="I20" i="41"/>
  <c r="K20" i="41"/>
  <c r="M20" i="41"/>
  <c r="O20" i="41"/>
  <c r="Q20" i="41"/>
  <c r="S20" i="41"/>
  <c r="U20" i="41"/>
  <c r="W20" i="41"/>
  <c r="Y20" i="41"/>
  <c r="C21" i="41"/>
  <c r="E21" i="41"/>
  <c r="G21" i="41"/>
  <c r="I21" i="41"/>
  <c r="K21" i="41"/>
  <c r="M21" i="41"/>
  <c r="O21" i="41"/>
  <c r="Q21" i="41"/>
  <c r="S21" i="41"/>
  <c r="U21" i="41"/>
  <c r="W21" i="41"/>
  <c r="Y21" i="41"/>
  <c r="C22" i="41"/>
  <c r="E22" i="41"/>
  <c r="G22" i="41"/>
  <c r="I22" i="41"/>
  <c r="K22" i="41"/>
  <c r="M22" i="41"/>
  <c r="O22" i="41"/>
  <c r="Q22" i="41"/>
  <c r="S22" i="41"/>
  <c r="U22" i="41"/>
  <c r="W22" i="41"/>
  <c r="Y22" i="41"/>
  <c r="C23" i="41"/>
  <c r="E23" i="41"/>
  <c r="G23" i="41"/>
  <c r="I23" i="41"/>
  <c r="K23" i="41"/>
  <c r="M23" i="41"/>
  <c r="O23" i="41"/>
  <c r="Q23" i="41"/>
  <c r="S23" i="41"/>
  <c r="U23" i="41"/>
  <c r="W23" i="41"/>
  <c r="Y23" i="41"/>
  <c r="C24" i="41"/>
  <c r="E24" i="41"/>
  <c r="G24" i="41"/>
  <c r="I24" i="41"/>
  <c r="K24" i="41"/>
  <c r="M24" i="41"/>
  <c r="O24" i="41"/>
  <c r="Q24" i="41"/>
  <c r="S24" i="41"/>
  <c r="U24" i="41"/>
  <c r="W24" i="41"/>
  <c r="Y24" i="41"/>
  <c r="C25" i="41"/>
  <c r="E25" i="41"/>
  <c r="G25" i="41"/>
  <c r="I25" i="41"/>
  <c r="K25" i="41"/>
  <c r="M25" i="41"/>
  <c r="O25" i="41"/>
  <c r="Q25" i="41"/>
  <c r="S25" i="41"/>
  <c r="U25" i="41"/>
  <c r="W25" i="41"/>
  <c r="Y25" i="41"/>
  <c r="C26" i="41"/>
  <c r="E26" i="41"/>
  <c r="G26" i="41"/>
  <c r="I26" i="41"/>
  <c r="K26" i="41"/>
  <c r="M26" i="41"/>
  <c r="O26" i="41"/>
  <c r="Q26" i="41"/>
  <c r="S26" i="41"/>
  <c r="U26" i="41"/>
  <c r="W26" i="41"/>
  <c r="Y26" i="41"/>
  <c r="C27" i="41"/>
  <c r="E27" i="41"/>
  <c r="G27" i="41"/>
  <c r="I27" i="41"/>
  <c r="K27" i="41"/>
  <c r="M27" i="41"/>
  <c r="O27" i="41"/>
  <c r="Q27" i="41"/>
  <c r="S27" i="41"/>
  <c r="U27" i="41"/>
  <c r="W27" i="41"/>
  <c r="Y27" i="41"/>
  <c r="C28" i="41"/>
  <c r="E28" i="41"/>
  <c r="G28" i="41"/>
  <c r="I28" i="41"/>
  <c r="K28" i="41"/>
  <c r="M28" i="41"/>
  <c r="O28" i="41"/>
  <c r="Q28" i="41"/>
  <c r="S28" i="41"/>
  <c r="U28" i="41"/>
  <c r="W28" i="41"/>
  <c r="Y28" i="41"/>
  <c r="C29" i="41"/>
  <c r="E29" i="41"/>
  <c r="G29" i="41"/>
  <c r="I29" i="41"/>
  <c r="K29" i="41"/>
  <c r="M29" i="41"/>
  <c r="O29" i="41"/>
  <c r="Q29" i="41"/>
  <c r="S29" i="41"/>
  <c r="U29" i="41"/>
  <c r="W29" i="41"/>
  <c r="Y29" i="41"/>
  <c r="C30" i="41"/>
  <c r="E30" i="41"/>
  <c r="G30" i="41"/>
  <c r="I30" i="41"/>
  <c r="K30" i="41"/>
  <c r="M30" i="41"/>
  <c r="O30" i="41"/>
  <c r="Q30" i="41"/>
  <c r="S30" i="41"/>
  <c r="U30" i="41"/>
  <c r="W30" i="41"/>
  <c r="Y30" i="41"/>
  <c r="C31" i="41"/>
  <c r="E31" i="41"/>
  <c r="G31" i="41"/>
  <c r="I31" i="41"/>
  <c r="K31" i="41"/>
  <c r="M31" i="41"/>
  <c r="O31" i="41"/>
  <c r="Q31" i="41"/>
  <c r="S31" i="41"/>
  <c r="U31" i="41"/>
  <c r="W31" i="41"/>
  <c r="Y31" i="41"/>
  <c r="C32" i="41"/>
  <c r="E32" i="41"/>
  <c r="G32" i="41"/>
  <c r="I32" i="41"/>
  <c r="K32" i="41"/>
  <c r="M32" i="41"/>
  <c r="O32" i="41"/>
  <c r="Q32" i="41"/>
  <c r="S32" i="41"/>
  <c r="U32" i="41"/>
  <c r="W32" i="41"/>
  <c r="Y32" i="41"/>
  <c r="C33" i="41"/>
  <c r="E33" i="41"/>
  <c r="G33" i="41"/>
  <c r="I33" i="41"/>
  <c r="K33" i="41"/>
  <c r="M33" i="41"/>
  <c r="O33" i="41"/>
  <c r="Q33" i="41"/>
  <c r="S33" i="41"/>
  <c r="U33" i="41"/>
  <c r="W33" i="41"/>
  <c r="Y33" i="41"/>
  <c r="C34" i="41"/>
  <c r="E34" i="41"/>
  <c r="G34" i="41"/>
  <c r="I34" i="41"/>
  <c r="K34" i="41"/>
  <c r="M34" i="41"/>
  <c r="O34" i="41"/>
  <c r="Q34" i="41"/>
  <c r="S34" i="41"/>
  <c r="U34" i="41"/>
  <c r="W34" i="41"/>
  <c r="Y34" i="41"/>
  <c r="C35" i="41"/>
  <c r="E35" i="41"/>
  <c r="G35" i="41"/>
  <c r="I35" i="41"/>
  <c r="K35" i="41"/>
  <c r="M35" i="41"/>
  <c r="O35" i="41"/>
  <c r="Q35" i="41"/>
  <c r="S35" i="41"/>
  <c r="U35" i="41"/>
  <c r="W35" i="41"/>
  <c r="Y35" i="41"/>
  <c r="C36" i="41"/>
  <c r="E36" i="41"/>
  <c r="G36" i="41"/>
  <c r="I36" i="41"/>
  <c r="K36" i="41"/>
  <c r="M36" i="41"/>
  <c r="O36" i="41"/>
  <c r="Q36" i="41"/>
  <c r="S36" i="41"/>
  <c r="U36" i="41"/>
  <c r="W36" i="41"/>
  <c r="Y36" i="41"/>
  <c r="C37" i="41"/>
  <c r="E37" i="41"/>
  <c r="G37" i="41"/>
  <c r="I37" i="41"/>
  <c r="K37" i="41"/>
  <c r="M37" i="41"/>
  <c r="O37" i="41"/>
  <c r="Q37" i="41"/>
  <c r="S37" i="41"/>
  <c r="U37" i="41"/>
  <c r="W37" i="41"/>
  <c r="Y37" i="41"/>
  <c r="C38" i="41"/>
  <c r="E38" i="41"/>
  <c r="G38" i="41"/>
  <c r="I38" i="41"/>
  <c r="K38" i="41"/>
  <c r="M38" i="41"/>
  <c r="O38" i="41"/>
  <c r="Q38" i="41"/>
  <c r="S38" i="41"/>
  <c r="U38" i="41"/>
  <c r="W38" i="41"/>
  <c r="Y38" i="41"/>
  <c r="C39" i="41"/>
  <c r="E39" i="41"/>
  <c r="G39" i="41"/>
  <c r="I39" i="41"/>
  <c r="K39" i="41"/>
  <c r="M39" i="41"/>
  <c r="O39" i="41"/>
  <c r="Q39" i="41"/>
  <c r="S39" i="41"/>
  <c r="U39" i="41"/>
  <c r="W39" i="41"/>
  <c r="Y39" i="41"/>
  <c r="C40" i="41"/>
  <c r="E40" i="41"/>
  <c r="G40" i="41"/>
  <c r="I40" i="41"/>
  <c r="K40" i="41"/>
  <c r="M40" i="41"/>
  <c r="O40" i="41"/>
  <c r="Q40" i="41"/>
  <c r="S40" i="41"/>
  <c r="U40" i="41"/>
  <c r="W40" i="41"/>
  <c r="Y40" i="41"/>
  <c r="C41" i="41"/>
  <c r="E41" i="41"/>
  <c r="G41" i="41"/>
  <c r="I41" i="41"/>
  <c r="K41" i="41"/>
  <c r="M41" i="41"/>
  <c r="O41" i="41"/>
  <c r="Q41" i="41"/>
  <c r="S41" i="41"/>
  <c r="U41" i="41"/>
  <c r="W41" i="41"/>
  <c r="Y41" i="41"/>
  <c r="C42" i="41"/>
  <c r="E42" i="41"/>
  <c r="G42" i="41"/>
  <c r="I42" i="41"/>
  <c r="K42" i="41"/>
  <c r="M42" i="41"/>
  <c r="O42" i="41"/>
  <c r="Q42" i="41"/>
  <c r="S42" i="41"/>
  <c r="U42" i="41"/>
  <c r="W42" i="41"/>
  <c r="Y42" i="41"/>
  <c r="C43" i="41"/>
  <c r="E43" i="41"/>
  <c r="G43" i="41"/>
  <c r="I43" i="41"/>
  <c r="K43" i="41"/>
  <c r="M43" i="41"/>
  <c r="O43" i="41"/>
  <c r="Q43" i="41"/>
  <c r="S43" i="41"/>
  <c r="U43" i="41"/>
  <c r="W43" i="41"/>
  <c r="Y43" i="41"/>
  <c r="C44" i="41"/>
  <c r="E44" i="41"/>
  <c r="G44" i="41"/>
  <c r="I44" i="41"/>
  <c r="K44" i="41"/>
  <c r="M44" i="41"/>
  <c r="O44" i="41"/>
  <c r="Q44" i="41"/>
  <c r="S44" i="41"/>
  <c r="U44" i="41"/>
  <c r="W44" i="41"/>
  <c r="Y44" i="41"/>
  <c r="C45" i="41"/>
  <c r="E45" i="41"/>
  <c r="G45" i="41"/>
  <c r="I45" i="41"/>
  <c r="K45" i="41"/>
  <c r="M45" i="41"/>
  <c r="O45" i="41"/>
  <c r="Q45" i="41"/>
  <c r="S45" i="41"/>
  <c r="U45" i="41"/>
  <c r="W45" i="41"/>
  <c r="Y45" i="41"/>
  <c r="C46" i="41"/>
  <c r="E46" i="41"/>
  <c r="G46" i="41"/>
  <c r="I46" i="41"/>
  <c r="K46" i="41"/>
  <c r="M46" i="41"/>
  <c r="O46" i="41"/>
  <c r="Q46" i="41"/>
  <c r="S46" i="41"/>
  <c r="U46" i="41"/>
  <c r="W46" i="41"/>
  <c r="Y46" i="41"/>
  <c r="C47" i="41"/>
  <c r="E47" i="41"/>
  <c r="G47" i="41"/>
  <c r="I47" i="41"/>
  <c r="K47" i="41"/>
  <c r="M47" i="41"/>
  <c r="O47" i="41"/>
  <c r="Q47" i="41"/>
  <c r="S47" i="41"/>
  <c r="U47" i="41"/>
  <c r="W47" i="41"/>
  <c r="Y47" i="41"/>
  <c r="C48" i="41"/>
  <c r="E48" i="41"/>
  <c r="G48" i="41"/>
  <c r="I48" i="41"/>
  <c r="K48" i="41"/>
  <c r="M48" i="41"/>
  <c r="O48" i="41"/>
  <c r="Q48" i="41"/>
  <c r="S48" i="41"/>
  <c r="U48" i="41"/>
  <c r="W48" i="41"/>
  <c r="Y48" i="41"/>
  <c r="C49" i="41"/>
  <c r="E49" i="41"/>
  <c r="G49" i="41"/>
  <c r="I49" i="41"/>
  <c r="K49" i="41"/>
  <c r="M49" i="41"/>
  <c r="O49" i="41"/>
  <c r="Q49" i="41"/>
  <c r="S49" i="41"/>
  <c r="U49" i="41"/>
  <c r="W49" i="41"/>
  <c r="Y49" i="41"/>
  <c r="C50" i="41"/>
  <c r="E50" i="41"/>
  <c r="G50" i="41"/>
  <c r="I50" i="41"/>
  <c r="K50" i="41"/>
  <c r="M50" i="41"/>
  <c r="O50" i="41"/>
  <c r="Q50" i="41"/>
  <c r="S50" i="41"/>
  <c r="U50" i="41"/>
  <c r="W50" i="41"/>
  <c r="Y50" i="41"/>
  <c r="C51" i="41"/>
  <c r="E51" i="41"/>
  <c r="G51" i="41"/>
  <c r="I51" i="41"/>
  <c r="K51" i="41"/>
  <c r="M51" i="41"/>
  <c r="O51" i="41"/>
  <c r="Q51" i="41"/>
  <c r="S51" i="41"/>
  <c r="U51" i="41"/>
  <c r="W51" i="41"/>
  <c r="Y51" i="41"/>
  <c r="C8" i="40"/>
  <c r="E8" i="40"/>
  <c r="G8" i="40"/>
  <c r="I8" i="40"/>
  <c r="K8" i="40"/>
  <c r="M8" i="40"/>
  <c r="O8" i="40"/>
  <c r="Q8" i="40"/>
  <c r="S8" i="40"/>
  <c r="U8" i="40"/>
  <c r="W8" i="40"/>
  <c r="Y8" i="40"/>
  <c r="C9" i="40"/>
  <c r="E9" i="40"/>
  <c r="G9" i="40"/>
  <c r="I9" i="40"/>
  <c r="K9" i="40"/>
  <c r="M9" i="40"/>
  <c r="O9" i="40"/>
  <c r="Q9" i="40"/>
  <c r="S9" i="40"/>
  <c r="U9" i="40"/>
  <c r="W9" i="40"/>
  <c r="Y9" i="40"/>
  <c r="B10" i="40"/>
  <c r="D10" i="40"/>
  <c r="E10" i="40"/>
  <c r="F10" i="40"/>
  <c r="G10" i="40" s="1"/>
  <c r="H10" i="40"/>
  <c r="I10" i="40"/>
  <c r="J10" i="40"/>
  <c r="K10" i="40"/>
  <c r="L10" i="40"/>
  <c r="M10" i="40"/>
  <c r="N10" i="40"/>
  <c r="O10" i="40" s="1"/>
  <c r="P10" i="40"/>
  <c r="Q10" i="40"/>
  <c r="R10" i="40"/>
  <c r="S10" i="40"/>
  <c r="T10" i="40"/>
  <c r="U10" i="40"/>
  <c r="V10" i="40"/>
  <c r="W10" i="40" s="1"/>
  <c r="X10" i="40"/>
  <c r="C10" i="40" s="1"/>
  <c r="Y10" i="40"/>
  <c r="C13" i="40"/>
  <c r="E13" i="40"/>
  <c r="G13" i="40"/>
  <c r="I13" i="40"/>
  <c r="K13" i="40"/>
  <c r="M13" i="40"/>
  <c r="O13" i="40"/>
  <c r="Q13" i="40"/>
  <c r="S13" i="40"/>
  <c r="U13" i="40"/>
  <c r="W13" i="40"/>
  <c r="Y13" i="40"/>
  <c r="C14" i="40"/>
  <c r="E14" i="40"/>
  <c r="G14" i="40"/>
  <c r="I14" i="40"/>
  <c r="K14" i="40"/>
  <c r="M14" i="40"/>
  <c r="O14" i="40"/>
  <c r="Q14" i="40"/>
  <c r="S14" i="40"/>
  <c r="U14" i="40"/>
  <c r="W14" i="40"/>
  <c r="Y14" i="40"/>
  <c r="B15" i="40"/>
  <c r="C15" i="40"/>
  <c r="D15" i="40"/>
  <c r="E15" i="40"/>
  <c r="F15" i="40"/>
  <c r="G15" i="40" s="1"/>
  <c r="H15" i="40"/>
  <c r="I15" i="40"/>
  <c r="J15" i="40"/>
  <c r="K15" i="40"/>
  <c r="L15" i="40"/>
  <c r="M15" i="40"/>
  <c r="N15" i="40"/>
  <c r="O15" i="40" s="1"/>
  <c r="P15" i="40"/>
  <c r="Q15" i="40"/>
  <c r="R15" i="40"/>
  <c r="S15" i="40"/>
  <c r="T15" i="40"/>
  <c r="U15" i="40"/>
  <c r="V15" i="40"/>
  <c r="W15" i="40" s="1"/>
  <c r="X15" i="40"/>
  <c r="Y15" i="40"/>
  <c r="C18" i="40"/>
  <c r="E18" i="40"/>
  <c r="G18" i="40"/>
  <c r="I18" i="40"/>
  <c r="K18" i="40"/>
  <c r="M18" i="40"/>
  <c r="O18" i="40"/>
  <c r="Q18" i="40"/>
  <c r="S18" i="40"/>
  <c r="U18" i="40"/>
  <c r="W18" i="40"/>
  <c r="Y18" i="40"/>
  <c r="C19" i="40"/>
  <c r="E19" i="40"/>
  <c r="G19" i="40"/>
  <c r="I19" i="40"/>
  <c r="K19" i="40"/>
  <c r="M19" i="40"/>
  <c r="O19" i="40"/>
  <c r="Q19" i="40"/>
  <c r="S19" i="40"/>
  <c r="U19" i="40"/>
  <c r="W19" i="40"/>
  <c r="Y19" i="40"/>
  <c r="B20" i="40"/>
  <c r="C20" i="40"/>
  <c r="D20" i="40"/>
  <c r="E20" i="40"/>
  <c r="F20" i="40"/>
  <c r="G20" i="40" s="1"/>
  <c r="H20" i="40"/>
  <c r="I20" i="40"/>
  <c r="J20" i="40"/>
  <c r="K20" i="40"/>
  <c r="L20" i="40"/>
  <c r="M20" i="40"/>
  <c r="N20" i="40"/>
  <c r="O20" i="40" s="1"/>
  <c r="P20" i="40"/>
  <c r="Q20" i="40"/>
  <c r="R20" i="40"/>
  <c r="S20" i="40"/>
  <c r="T20" i="40"/>
  <c r="U20" i="40"/>
  <c r="V20" i="40"/>
  <c r="W20" i="40" s="1"/>
  <c r="X20" i="40"/>
  <c r="Y20" i="40"/>
  <c r="C23" i="40"/>
  <c r="E23" i="40"/>
  <c r="G23" i="40"/>
  <c r="I23" i="40"/>
  <c r="K23" i="40"/>
  <c r="M23" i="40"/>
  <c r="O23" i="40"/>
  <c r="Q23" i="40"/>
  <c r="S23" i="40"/>
  <c r="U23" i="40"/>
  <c r="W23" i="40"/>
  <c r="Y23" i="40"/>
  <c r="C24" i="40"/>
  <c r="E24" i="40"/>
  <c r="G24" i="40"/>
  <c r="I24" i="40"/>
  <c r="K24" i="40"/>
  <c r="M24" i="40"/>
  <c r="O24" i="40"/>
  <c r="Q24" i="40"/>
  <c r="S24" i="40"/>
  <c r="U24" i="40"/>
  <c r="W24" i="40"/>
  <c r="Y24" i="40"/>
  <c r="B25" i="40"/>
  <c r="C25" i="40"/>
  <c r="D25" i="40"/>
  <c r="E25" i="40"/>
  <c r="F25" i="40"/>
  <c r="G25" i="40" s="1"/>
  <c r="H25" i="40"/>
  <c r="I25" i="40"/>
  <c r="J25" i="40"/>
  <c r="K25" i="40"/>
  <c r="L25" i="40"/>
  <c r="M25" i="40"/>
  <c r="N25" i="40"/>
  <c r="O25" i="40" s="1"/>
  <c r="P25" i="40"/>
  <c r="Q25" i="40"/>
  <c r="R25" i="40"/>
  <c r="S25" i="40"/>
  <c r="T25" i="40"/>
  <c r="U25" i="40"/>
  <c r="V25" i="40"/>
  <c r="W25" i="40" s="1"/>
  <c r="X25" i="40"/>
  <c r="Y25" i="40"/>
  <c r="C28" i="40"/>
  <c r="E28" i="40"/>
  <c r="G28" i="40"/>
  <c r="I28" i="40"/>
  <c r="K28" i="40"/>
  <c r="M28" i="40"/>
  <c r="O28" i="40"/>
  <c r="Q28" i="40"/>
  <c r="S28" i="40"/>
  <c r="U28" i="40"/>
  <c r="W28" i="40"/>
  <c r="Y28" i="40"/>
  <c r="C29" i="40"/>
  <c r="E29" i="40"/>
  <c r="G29" i="40"/>
  <c r="I29" i="40"/>
  <c r="K29" i="40"/>
  <c r="M29" i="40"/>
  <c r="O29" i="40"/>
  <c r="Q29" i="40"/>
  <c r="S29" i="40"/>
  <c r="U29" i="40"/>
  <c r="W29" i="40"/>
  <c r="Y29" i="40"/>
  <c r="B30" i="40"/>
  <c r="C30" i="40"/>
  <c r="D30" i="40"/>
  <c r="E30" i="40"/>
  <c r="F30" i="40"/>
  <c r="G30" i="40" s="1"/>
  <c r="H30" i="40"/>
  <c r="I30" i="40"/>
  <c r="J30" i="40"/>
  <c r="K30" i="40"/>
  <c r="L30" i="40"/>
  <c r="M30" i="40"/>
  <c r="N30" i="40"/>
  <c r="O30" i="40" s="1"/>
  <c r="P30" i="40"/>
  <c r="Q30" i="40"/>
  <c r="R30" i="40"/>
  <c r="S30" i="40"/>
  <c r="T30" i="40"/>
  <c r="U30" i="40"/>
  <c r="V30" i="40"/>
  <c r="W30" i="40" s="1"/>
  <c r="X30" i="40"/>
  <c r="Y30" i="40"/>
  <c r="C33" i="40"/>
  <c r="E33" i="40"/>
  <c r="G33" i="40"/>
  <c r="I33" i="40"/>
  <c r="K33" i="40"/>
  <c r="M33" i="40"/>
  <c r="O33" i="40"/>
  <c r="Q33" i="40"/>
  <c r="S33" i="40"/>
  <c r="U33" i="40"/>
  <c r="W33" i="40"/>
  <c r="Y33" i="40"/>
  <c r="C34" i="40"/>
  <c r="E34" i="40"/>
  <c r="G34" i="40"/>
  <c r="I34" i="40"/>
  <c r="K34" i="40"/>
  <c r="M34" i="40"/>
  <c r="O34" i="40"/>
  <c r="Q34" i="40"/>
  <c r="S34" i="40"/>
  <c r="U34" i="40"/>
  <c r="W34" i="40"/>
  <c r="Y34" i="40"/>
  <c r="B35" i="40"/>
  <c r="C35" i="40"/>
  <c r="D35" i="40"/>
  <c r="E35" i="40"/>
  <c r="F35" i="40"/>
  <c r="G35" i="40" s="1"/>
  <c r="H35" i="40"/>
  <c r="I35" i="40"/>
  <c r="J35" i="40"/>
  <c r="K35" i="40"/>
  <c r="L35" i="40"/>
  <c r="M35" i="40"/>
  <c r="N35" i="40"/>
  <c r="O35" i="40" s="1"/>
  <c r="P35" i="40"/>
  <c r="Q35" i="40"/>
  <c r="R35" i="40"/>
  <c r="S35" i="40"/>
  <c r="T35" i="40"/>
  <c r="U35" i="40"/>
  <c r="V35" i="40"/>
  <c r="W35" i="40" s="1"/>
  <c r="X35" i="40"/>
  <c r="Y35" i="40"/>
  <c r="C38" i="40"/>
  <c r="E38" i="40"/>
  <c r="G38" i="40"/>
  <c r="I38" i="40"/>
  <c r="K38" i="40"/>
  <c r="M38" i="40"/>
  <c r="O38" i="40"/>
  <c r="Q38" i="40"/>
  <c r="S38" i="40"/>
  <c r="U38" i="40"/>
  <c r="W38" i="40"/>
  <c r="Y38" i="40"/>
  <c r="C39" i="40"/>
  <c r="E39" i="40"/>
  <c r="G39" i="40"/>
  <c r="I39" i="40"/>
  <c r="K39" i="40"/>
  <c r="M39" i="40"/>
  <c r="O39" i="40"/>
  <c r="Q39" i="40"/>
  <c r="S39" i="40"/>
  <c r="U39" i="40"/>
  <c r="W39" i="40"/>
  <c r="Y39" i="40"/>
  <c r="B40" i="40"/>
  <c r="C40" i="40"/>
  <c r="D40" i="40"/>
  <c r="E40" i="40"/>
  <c r="F40" i="40"/>
  <c r="G40" i="40" s="1"/>
  <c r="H40" i="40"/>
  <c r="I40" i="40"/>
  <c r="J40" i="40"/>
  <c r="K40" i="40"/>
  <c r="L40" i="40"/>
  <c r="M40" i="40"/>
  <c r="N40" i="40"/>
  <c r="O40" i="40" s="1"/>
  <c r="P40" i="40"/>
  <c r="Q40" i="40"/>
  <c r="R40" i="40"/>
  <c r="S40" i="40"/>
  <c r="T40" i="40"/>
  <c r="U40" i="40"/>
  <c r="V40" i="40"/>
  <c r="W40" i="40" s="1"/>
  <c r="X40" i="40"/>
  <c r="Y40" i="40"/>
  <c r="C43" i="40"/>
  <c r="E43" i="40"/>
  <c r="G43" i="40"/>
  <c r="I43" i="40"/>
  <c r="K43" i="40"/>
  <c r="M43" i="40"/>
  <c r="O43" i="40"/>
  <c r="Q43" i="40"/>
  <c r="S43" i="40"/>
  <c r="U43" i="40"/>
  <c r="W43" i="40"/>
  <c r="Y43" i="40"/>
  <c r="C44" i="40"/>
  <c r="E44" i="40"/>
  <c r="G44" i="40"/>
  <c r="I44" i="40"/>
  <c r="K44" i="40"/>
  <c r="M44" i="40"/>
  <c r="O44" i="40"/>
  <c r="Q44" i="40"/>
  <c r="S44" i="40"/>
  <c r="U44" i="40"/>
  <c r="W44" i="40"/>
  <c r="Y44" i="40"/>
  <c r="B45" i="40"/>
  <c r="C45" i="40"/>
  <c r="D45" i="40"/>
  <c r="E45" i="40"/>
  <c r="F45" i="40"/>
  <c r="G45" i="40" s="1"/>
  <c r="H45" i="40"/>
  <c r="I45" i="40"/>
  <c r="J45" i="40"/>
  <c r="K45" i="40"/>
  <c r="L45" i="40"/>
  <c r="M45" i="40"/>
  <c r="N45" i="40"/>
  <c r="O45" i="40" s="1"/>
  <c r="P45" i="40"/>
  <c r="Q45" i="40"/>
  <c r="R45" i="40"/>
  <c r="S45" i="40"/>
  <c r="T45" i="40"/>
  <c r="U45" i="40"/>
  <c r="V45" i="40"/>
  <c r="W45" i="40" s="1"/>
  <c r="X45" i="40"/>
  <c r="Y45" i="40"/>
  <c r="C48" i="40"/>
  <c r="E48" i="40"/>
  <c r="G48" i="40"/>
  <c r="I48" i="40"/>
  <c r="K48" i="40"/>
  <c r="M48" i="40"/>
  <c r="O48" i="40"/>
  <c r="Q48" i="40"/>
  <c r="S48" i="40"/>
  <c r="U48" i="40"/>
  <c r="W48" i="40"/>
  <c r="Y48" i="40"/>
  <c r="C49" i="40"/>
  <c r="E49" i="40"/>
  <c r="G49" i="40"/>
  <c r="I49" i="40"/>
  <c r="K49" i="40"/>
  <c r="M49" i="40"/>
  <c r="O49" i="40"/>
  <c r="Q49" i="40"/>
  <c r="S49" i="40"/>
  <c r="U49" i="40"/>
  <c r="W49" i="40"/>
  <c r="Y49" i="40"/>
  <c r="B50" i="40"/>
  <c r="C50" i="40"/>
  <c r="D50" i="40"/>
  <c r="E50" i="40"/>
  <c r="F50" i="40"/>
  <c r="G50" i="40" s="1"/>
  <c r="H50" i="40"/>
  <c r="I50" i="40"/>
  <c r="J50" i="40"/>
  <c r="K50" i="40"/>
  <c r="L50" i="40"/>
  <c r="M50" i="40"/>
  <c r="N50" i="40"/>
  <c r="O50" i="40" s="1"/>
  <c r="P50" i="40"/>
  <c r="Q50" i="40"/>
  <c r="R50" i="40"/>
  <c r="S50" i="40"/>
  <c r="T50" i="40"/>
  <c r="U50" i="40"/>
  <c r="V50" i="40"/>
  <c r="W50" i="40" s="1"/>
  <c r="X50" i="40"/>
  <c r="Y50" i="40"/>
  <c r="C53" i="40"/>
  <c r="E53" i="40"/>
  <c r="G53" i="40"/>
  <c r="I53" i="40"/>
  <c r="K53" i="40"/>
  <c r="M53" i="40"/>
  <c r="O53" i="40"/>
  <c r="Q53" i="40"/>
  <c r="S53" i="40"/>
  <c r="U53" i="40"/>
  <c r="W53" i="40"/>
  <c r="Y53" i="40"/>
  <c r="C54" i="40"/>
  <c r="E54" i="40"/>
  <c r="G54" i="40"/>
  <c r="I54" i="40"/>
  <c r="K54" i="40"/>
  <c r="M54" i="40"/>
  <c r="O54" i="40"/>
  <c r="Q54" i="40"/>
  <c r="S54" i="40"/>
  <c r="U54" i="40"/>
  <c r="W54" i="40"/>
  <c r="Y54" i="40"/>
  <c r="B55" i="40"/>
  <c r="C55" i="40"/>
  <c r="D55" i="40"/>
  <c r="E55" i="40"/>
  <c r="F55" i="40"/>
  <c r="G55" i="40" s="1"/>
  <c r="H55" i="40"/>
  <c r="I55" i="40"/>
  <c r="J55" i="40"/>
  <c r="K55" i="40"/>
  <c r="L55" i="40"/>
  <c r="M55" i="40"/>
  <c r="N55" i="40"/>
  <c r="O55" i="40" s="1"/>
  <c r="P55" i="40"/>
  <c r="Q55" i="40"/>
  <c r="R55" i="40"/>
  <c r="S55" i="40"/>
  <c r="T55" i="40"/>
  <c r="U55" i="40"/>
  <c r="V55" i="40"/>
  <c r="W55" i="40" s="1"/>
  <c r="X55" i="40"/>
  <c r="Y55" i="40"/>
  <c r="C58" i="40"/>
  <c r="E58" i="40"/>
  <c r="G58" i="40"/>
  <c r="I58" i="40"/>
  <c r="K58" i="40"/>
  <c r="M58" i="40"/>
  <c r="O58" i="40"/>
  <c r="Q58" i="40"/>
  <c r="S58" i="40"/>
  <c r="U58" i="40"/>
  <c r="W58" i="40"/>
  <c r="Y58" i="40"/>
  <c r="C59" i="40"/>
  <c r="E59" i="40"/>
  <c r="G59" i="40"/>
  <c r="I59" i="40"/>
  <c r="K59" i="40"/>
  <c r="M59" i="40"/>
  <c r="O59" i="40"/>
  <c r="Q59" i="40"/>
  <c r="S59" i="40"/>
  <c r="U59" i="40"/>
  <c r="W59" i="40"/>
  <c r="Y59" i="40"/>
  <c r="B60" i="40"/>
  <c r="C60" i="40"/>
  <c r="D60" i="40"/>
  <c r="E60" i="40"/>
  <c r="F60" i="40"/>
  <c r="G60" i="40" s="1"/>
  <c r="H60" i="40"/>
  <c r="I60" i="40"/>
  <c r="J60" i="40"/>
  <c r="K60" i="40"/>
  <c r="L60" i="40"/>
  <c r="M60" i="40"/>
  <c r="N60" i="40"/>
  <c r="O60" i="40" s="1"/>
  <c r="P60" i="40"/>
  <c r="Q60" i="40"/>
  <c r="R60" i="40"/>
  <c r="S60" i="40"/>
  <c r="T60" i="40"/>
  <c r="U60" i="40"/>
  <c r="V60" i="40"/>
  <c r="W60" i="40" s="1"/>
  <c r="X60" i="40"/>
  <c r="Y60" i="40"/>
  <c r="C63" i="40"/>
  <c r="E63" i="40"/>
  <c r="G63" i="40"/>
  <c r="I63" i="40"/>
  <c r="K63" i="40"/>
  <c r="M63" i="40"/>
  <c r="O63" i="40"/>
  <c r="Q63" i="40"/>
  <c r="S63" i="40"/>
  <c r="U63" i="40"/>
  <c r="W63" i="40"/>
  <c r="Y63" i="40"/>
  <c r="C64" i="40"/>
  <c r="E64" i="40"/>
  <c r="G64" i="40"/>
  <c r="I64" i="40"/>
  <c r="K64" i="40"/>
  <c r="M64" i="40"/>
  <c r="O64" i="40"/>
  <c r="Q64" i="40"/>
  <c r="S64" i="40"/>
  <c r="U64" i="40"/>
  <c r="W64" i="40"/>
  <c r="Y64" i="40"/>
  <c r="B65" i="40"/>
  <c r="D65" i="40"/>
  <c r="F65" i="40"/>
  <c r="H65" i="40"/>
  <c r="J65" i="40"/>
  <c r="L65" i="40"/>
  <c r="N65" i="40"/>
  <c r="P65" i="40"/>
  <c r="R65" i="40"/>
  <c r="T65" i="40"/>
  <c r="V65" i="40"/>
  <c r="X65" i="40"/>
  <c r="C8" i="39"/>
  <c r="E8" i="39"/>
  <c r="G8" i="39"/>
  <c r="I8" i="39"/>
  <c r="K8" i="39"/>
  <c r="M8" i="39"/>
  <c r="O8" i="39"/>
  <c r="Q8" i="39"/>
  <c r="S8" i="39"/>
  <c r="U8" i="39"/>
  <c r="W8" i="39"/>
  <c r="Y8" i="39"/>
  <c r="C9" i="39"/>
  <c r="E9" i="39"/>
  <c r="G9" i="39"/>
  <c r="I9" i="39"/>
  <c r="K9" i="39"/>
  <c r="M9" i="39"/>
  <c r="O9" i="39"/>
  <c r="Q9" i="39"/>
  <c r="S9" i="39"/>
  <c r="U9" i="39"/>
  <c r="W9" i="39"/>
  <c r="Y9" i="39"/>
  <c r="B10" i="39"/>
  <c r="D10" i="39"/>
  <c r="E10" i="39" s="1"/>
  <c r="F10" i="39"/>
  <c r="H10" i="39"/>
  <c r="J10" i="39"/>
  <c r="L10" i="39"/>
  <c r="M10" i="39"/>
  <c r="N10" i="39"/>
  <c r="O10" i="39" s="1"/>
  <c r="P10" i="39"/>
  <c r="Q10" i="39" s="1"/>
  <c r="R10" i="39"/>
  <c r="T10" i="39"/>
  <c r="V10" i="39"/>
  <c r="X10" i="39"/>
  <c r="C10" i="39" s="1"/>
  <c r="Y10" i="39"/>
  <c r="C13" i="39"/>
  <c r="E13" i="39"/>
  <c r="G13" i="39"/>
  <c r="I13" i="39"/>
  <c r="K13" i="39"/>
  <c r="M13" i="39"/>
  <c r="O13" i="39"/>
  <c r="Q13" i="39"/>
  <c r="S13" i="39"/>
  <c r="U13" i="39"/>
  <c r="W13" i="39"/>
  <c r="Y13" i="39"/>
  <c r="C14" i="39"/>
  <c r="E14" i="39"/>
  <c r="G14" i="39"/>
  <c r="I14" i="39"/>
  <c r="K14" i="39"/>
  <c r="M14" i="39"/>
  <c r="O14" i="39"/>
  <c r="Q14" i="39"/>
  <c r="S14" i="39"/>
  <c r="U14" i="39"/>
  <c r="W14" i="39"/>
  <c r="Y14" i="39"/>
  <c r="B15" i="39"/>
  <c r="D15" i="39"/>
  <c r="E15" i="39" s="1"/>
  <c r="F15" i="39"/>
  <c r="G15" i="39" s="1"/>
  <c r="H15" i="39"/>
  <c r="I15" i="39"/>
  <c r="J15" i="39"/>
  <c r="L15" i="39"/>
  <c r="M15" i="39" s="1"/>
  <c r="N15" i="39"/>
  <c r="P15" i="39"/>
  <c r="Q15" i="39"/>
  <c r="R15" i="39"/>
  <c r="T15" i="39"/>
  <c r="U15" i="39"/>
  <c r="V15" i="39"/>
  <c r="W15" i="39" s="1"/>
  <c r="X15" i="39"/>
  <c r="C15" i="39" s="1"/>
  <c r="Y15" i="39"/>
  <c r="C18" i="39"/>
  <c r="E18" i="39"/>
  <c r="G18" i="39"/>
  <c r="I18" i="39"/>
  <c r="K18" i="39"/>
  <c r="M18" i="39"/>
  <c r="O18" i="39"/>
  <c r="Q18" i="39"/>
  <c r="S18" i="39"/>
  <c r="U18" i="39"/>
  <c r="W18" i="39"/>
  <c r="Y18" i="39"/>
  <c r="C19" i="39"/>
  <c r="E19" i="39"/>
  <c r="G19" i="39"/>
  <c r="I19" i="39"/>
  <c r="K19" i="39"/>
  <c r="M19" i="39"/>
  <c r="O19" i="39"/>
  <c r="Q19" i="39"/>
  <c r="S19" i="39"/>
  <c r="U19" i="39"/>
  <c r="W19" i="39"/>
  <c r="Y19" i="39"/>
  <c r="B20" i="39"/>
  <c r="D20" i="39"/>
  <c r="E20" i="39"/>
  <c r="F20" i="39"/>
  <c r="G20" i="39" s="1"/>
  <c r="H20" i="39"/>
  <c r="I20" i="39"/>
  <c r="J20" i="39"/>
  <c r="L20" i="39"/>
  <c r="M20" i="39" s="1"/>
  <c r="N20" i="39"/>
  <c r="O20" i="39" s="1"/>
  <c r="P20" i="39"/>
  <c r="Q20" i="39"/>
  <c r="R20" i="39"/>
  <c r="T20" i="39"/>
  <c r="U20" i="39" s="1"/>
  <c r="V20" i="39"/>
  <c r="W20" i="39" s="1"/>
  <c r="X20" i="39"/>
  <c r="C20" i="39" s="1"/>
  <c r="Y20" i="39"/>
  <c r="C23" i="39"/>
  <c r="E23" i="39"/>
  <c r="G23" i="39"/>
  <c r="I23" i="39"/>
  <c r="K23" i="39"/>
  <c r="M23" i="39"/>
  <c r="O23" i="39"/>
  <c r="Q23" i="39"/>
  <c r="S23" i="39"/>
  <c r="U23" i="39"/>
  <c r="W23" i="39"/>
  <c r="Y23" i="39"/>
  <c r="C24" i="39"/>
  <c r="E24" i="39"/>
  <c r="G24" i="39"/>
  <c r="I24" i="39"/>
  <c r="K24" i="39"/>
  <c r="M24" i="39"/>
  <c r="O24" i="39"/>
  <c r="Q24" i="39"/>
  <c r="S24" i="39"/>
  <c r="U24" i="39"/>
  <c r="W24" i="39"/>
  <c r="Y24" i="39"/>
  <c r="B25" i="39"/>
  <c r="D25" i="39"/>
  <c r="E25" i="39"/>
  <c r="F25" i="39"/>
  <c r="G25" i="39" s="1"/>
  <c r="H25" i="39"/>
  <c r="I25" i="39" s="1"/>
  <c r="J25" i="39"/>
  <c r="L25" i="39"/>
  <c r="N25" i="39"/>
  <c r="O25" i="39" s="1"/>
  <c r="P25" i="39"/>
  <c r="Q25" i="39"/>
  <c r="R25" i="39"/>
  <c r="T25" i="39"/>
  <c r="V25" i="39"/>
  <c r="X25" i="39"/>
  <c r="S25" i="39" s="1"/>
  <c r="Y25" i="39"/>
  <c r="C28" i="39"/>
  <c r="E28" i="39"/>
  <c r="G28" i="39"/>
  <c r="I28" i="39"/>
  <c r="K28" i="39"/>
  <c r="M28" i="39"/>
  <c r="O28" i="39"/>
  <c r="Q28" i="39"/>
  <c r="S28" i="39"/>
  <c r="U28" i="39"/>
  <c r="W28" i="39"/>
  <c r="Y28" i="39"/>
  <c r="C29" i="39"/>
  <c r="E29" i="39"/>
  <c r="G29" i="39"/>
  <c r="I29" i="39"/>
  <c r="K29" i="39"/>
  <c r="M29" i="39"/>
  <c r="O29" i="39"/>
  <c r="Q29" i="39"/>
  <c r="S29" i="39"/>
  <c r="U29" i="39"/>
  <c r="W29" i="39"/>
  <c r="Y29" i="39"/>
  <c r="B30" i="39"/>
  <c r="D30" i="39"/>
  <c r="E30" i="39" s="1"/>
  <c r="F30" i="39"/>
  <c r="H30" i="39"/>
  <c r="J30" i="39"/>
  <c r="L30" i="39"/>
  <c r="N30" i="39"/>
  <c r="O30" i="39" s="1"/>
  <c r="P30" i="39"/>
  <c r="R30" i="39"/>
  <c r="T30" i="39"/>
  <c r="V30" i="39"/>
  <c r="X30" i="39"/>
  <c r="Q30" i="39" s="1"/>
  <c r="Y30" i="39"/>
  <c r="C33" i="39"/>
  <c r="E33" i="39"/>
  <c r="G33" i="39"/>
  <c r="I33" i="39"/>
  <c r="K33" i="39"/>
  <c r="M33" i="39"/>
  <c r="O33" i="39"/>
  <c r="Q33" i="39"/>
  <c r="S33" i="39"/>
  <c r="U33" i="39"/>
  <c r="W33" i="39"/>
  <c r="Y33" i="39"/>
  <c r="C34" i="39"/>
  <c r="E34" i="39"/>
  <c r="G34" i="39"/>
  <c r="I34" i="39"/>
  <c r="K34" i="39"/>
  <c r="M34" i="39"/>
  <c r="O34" i="39"/>
  <c r="Q34" i="39"/>
  <c r="S34" i="39"/>
  <c r="U34" i="39"/>
  <c r="W34" i="39"/>
  <c r="Y34" i="39"/>
  <c r="B35" i="39"/>
  <c r="D35" i="39"/>
  <c r="E35" i="39" s="1"/>
  <c r="F35" i="39"/>
  <c r="G35" i="39" s="1"/>
  <c r="H35" i="39"/>
  <c r="I35" i="39"/>
  <c r="J35" i="39"/>
  <c r="L35" i="39"/>
  <c r="M35" i="39" s="1"/>
  <c r="N35" i="39"/>
  <c r="P35" i="39"/>
  <c r="Q35" i="39"/>
  <c r="R35" i="39"/>
  <c r="T35" i="39"/>
  <c r="U35" i="39"/>
  <c r="V35" i="39"/>
  <c r="W35" i="39" s="1"/>
  <c r="X35" i="39"/>
  <c r="C38" i="39"/>
  <c r="E38" i="39"/>
  <c r="G38" i="39"/>
  <c r="I38" i="39"/>
  <c r="K38" i="39"/>
  <c r="M38" i="39"/>
  <c r="O38" i="39"/>
  <c r="Q38" i="39"/>
  <c r="S38" i="39"/>
  <c r="U38" i="39"/>
  <c r="W38" i="39"/>
  <c r="Y38" i="39"/>
  <c r="C39" i="39"/>
  <c r="E39" i="39"/>
  <c r="G39" i="39"/>
  <c r="I39" i="39"/>
  <c r="K39" i="39"/>
  <c r="M39" i="39"/>
  <c r="O39" i="39"/>
  <c r="Q39" i="39"/>
  <c r="S39" i="39"/>
  <c r="U39" i="39"/>
  <c r="W39" i="39"/>
  <c r="Y39" i="39"/>
  <c r="B40" i="39"/>
  <c r="D40" i="39"/>
  <c r="E40" i="39"/>
  <c r="F40" i="39"/>
  <c r="G40" i="39" s="1"/>
  <c r="H40" i="39"/>
  <c r="I40" i="39"/>
  <c r="J40" i="39"/>
  <c r="L40" i="39"/>
  <c r="M40" i="39" s="1"/>
  <c r="N40" i="39"/>
  <c r="O40" i="39" s="1"/>
  <c r="P40" i="39"/>
  <c r="Q40" i="39"/>
  <c r="R40" i="39"/>
  <c r="T40" i="39"/>
  <c r="U40" i="39" s="1"/>
  <c r="V40" i="39"/>
  <c r="W40" i="39" s="1"/>
  <c r="X40" i="39"/>
  <c r="K40" i="39" s="1"/>
  <c r="Y40" i="39"/>
  <c r="C43" i="39"/>
  <c r="E43" i="39"/>
  <c r="G43" i="39"/>
  <c r="I43" i="39"/>
  <c r="K43" i="39"/>
  <c r="M43" i="39"/>
  <c r="O43" i="39"/>
  <c r="Q43" i="39"/>
  <c r="S43" i="39"/>
  <c r="U43" i="39"/>
  <c r="W43" i="39"/>
  <c r="Y43" i="39"/>
  <c r="C44" i="39"/>
  <c r="E44" i="39"/>
  <c r="G44" i="39"/>
  <c r="I44" i="39"/>
  <c r="K44" i="39"/>
  <c r="M44" i="39"/>
  <c r="O44" i="39"/>
  <c r="Q44" i="39"/>
  <c r="S44" i="39"/>
  <c r="U44" i="39"/>
  <c r="W44" i="39"/>
  <c r="Y44" i="39"/>
  <c r="B45" i="39"/>
  <c r="D45" i="39"/>
  <c r="E45" i="39"/>
  <c r="F45" i="39"/>
  <c r="G45" i="39" s="1"/>
  <c r="H45" i="39"/>
  <c r="J45" i="39"/>
  <c r="L45" i="39"/>
  <c r="N45" i="39"/>
  <c r="O45" i="39" s="1"/>
  <c r="P45" i="39"/>
  <c r="Q45" i="39"/>
  <c r="R45" i="39"/>
  <c r="T45" i="39"/>
  <c r="U45" i="39" s="1"/>
  <c r="V45" i="39"/>
  <c r="X45" i="39"/>
  <c r="I45" i="39" s="1"/>
  <c r="Y45" i="39"/>
  <c r="C48" i="39"/>
  <c r="E48" i="39"/>
  <c r="G48" i="39"/>
  <c r="I48" i="39"/>
  <c r="K48" i="39"/>
  <c r="M48" i="39"/>
  <c r="O48" i="39"/>
  <c r="Q48" i="39"/>
  <c r="S48" i="39"/>
  <c r="U48" i="39"/>
  <c r="W48" i="39"/>
  <c r="Y48" i="39"/>
  <c r="C49" i="39"/>
  <c r="E49" i="39"/>
  <c r="G49" i="39"/>
  <c r="I49" i="39"/>
  <c r="K49" i="39"/>
  <c r="M49" i="39"/>
  <c r="O49" i="39"/>
  <c r="Q49" i="39"/>
  <c r="S49" i="39"/>
  <c r="U49" i="39"/>
  <c r="W49" i="39"/>
  <c r="Y49" i="39"/>
  <c r="B50" i="39"/>
  <c r="D50" i="39"/>
  <c r="E50" i="39" s="1"/>
  <c r="F50" i="39"/>
  <c r="H50" i="39"/>
  <c r="J50" i="39"/>
  <c r="L50" i="39"/>
  <c r="N50" i="39"/>
  <c r="O50" i="39" s="1"/>
  <c r="P50" i="39"/>
  <c r="R50" i="39"/>
  <c r="T50" i="39"/>
  <c r="V50" i="39"/>
  <c r="X50" i="39"/>
  <c r="Q50" i="39" s="1"/>
  <c r="Y50" i="39"/>
  <c r="C53" i="39"/>
  <c r="E53" i="39"/>
  <c r="G53" i="39"/>
  <c r="I53" i="39"/>
  <c r="K53" i="39"/>
  <c r="M53" i="39"/>
  <c r="O53" i="39"/>
  <c r="Q53" i="39"/>
  <c r="S53" i="39"/>
  <c r="U53" i="39"/>
  <c r="W53" i="39"/>
  <c r="Y53" i="39"/>
  <c r="C54" i="39"/>
  <c r="E54" i="39"/>
  <c r="G54" i="39"/>
  <c r="I54" i="39"/>
  <c r="K54" i="39"/>
  <c r="M54" i="39"/>
  <c r="O54" i="39"/>
  <c r="Q54" i="39"/>
  <c r="S54" i="39"/>
  <c r="U54" i="39"/>
  <c r="W54" i="39"/>
  <c r="Y54" i="39"/>
  <c r="B55" i="39"/>
  <c r="D55" i="39"/>
  <c r="F55" i="39"/>
  <c r="G55" i="39" s="1"/>
  <c r="H55" i="39"/>
  <c r="I55" i="39"/>
  <c r="J55" i="39"/>
  <c r="K55" i="39" s="1"/>
  <c r="L55" i="39"/>
  <c r="M55" i="39" s="1"/>
  <c r="N55" i="39"/>
  <c r="P55" i="39"/>
  <c r="Q55" i="39"/>
  <c r="R55" i="39"/>
  <c r="S55" i="39" s="1"/>
  <c r="T55" i="39"/>
  <c r="U55" i="39"/>
  <c r="V55" i="39"/>
  <c r="W55" i="39" s="1"/>
  <c r="X55" i="39"/>
  <c r="E55" i="39" s="1"/>
  <c r="Y55" i="39"/>
  <c r="C58" i="39"/>
  <c r="E58" i="39"/>
  <c r="G58" i="39"/>
  <c r="I58" i="39"/>
  <c r="K58" i="39"/>
  <c r="M58" i="39"/>
  <c r="O58" i="39"/>
  <c r="Q58" i="39"/>
  <c r="S58" i="39"/>
  <c r="U58" i="39"/>
  <c r="W58" i="39"/>
  <c r="Y58" i="39"/>
  <c r="C59" i="39"/>
  <c r="E59" i="39"/>
  <c r="G59" i="39"/>
  <c r="I59" i="39"/>
  <c r="K59" i="39"/>
  <c r="M59" i="39"/>
  <c r="O59" i="39"/>
  <c r="Q59" i="39"/>
  <c r="S59" i="39"/>
  <c r="U59" i="39"/>
  <c r="W59" i="39"/>
  <c r="Y59" i="39"/>
  <c r="B60" i="39"/>
  <c r="D60" i="39"/>
  <c r="E60" i="39"/>
  <c r="F60" i="39"/>
  <c r="G60" i="39" s="1"/>
  <c r="H60" i="39"/>
  <c r="I60" i="39"/>
  <c r="J60" i="39"/>
  <c r="L60" i="39"/>
  <c r="N60" i="39"/>
  <c r="O60" i="39" s="1"/>
  <c r="P60" i="39"/>
  <c r="Q60" i="39"/>
  <c r="R60" i="39"/>
  <c r="S60" i="39" s="1"/>
  <c r="T60" i="39"/>
  <c r="U60" i="39" s="1"/>
  <c r="V60" i="39"/>
  <c r="X60" i="39"/>
  <c r="M60" i="39" s="1"/>
  <c r="Y60" i="39"/>
  <c r="C63" i="39"/>
  <c r="E63" i="39"/>
  <c r="G63" i="39"/>
  <c r="I63" i="39"/>
  <c r="K63" i="39"/>
  <c r="M63" i="39"/>
  <c r="O63" i="39"/>
  <c r="Q63" i="39"/>
  <c r="S63" i="39"/>
  <c r="U63" i="39"/>
  <c r="W63" i="39"/>
  <c r="Y63" i="39"/>
  <c r="C64" i="39"/>
  <c r="E64" i="39"/>
  <c r="G64" i="39"/>
  <c r="I64" i="39"/>
  <c r="K64" i="39"/>
  <c r="M64" i="39"/>
  <c r="O64" i="39"/>
  <c r="Q64" i="39"/>
  <c r="S64" i="39"/>
  <c r="U64" i="39"/>
  <c r="W64" i="39"/>
  <c r="Y64" i="39"/>
  <c r="B65" i="39"/>
  <c r="D65" i="39"/>
  <c r="F65" i="39"/>
  <c r="H65" i="39"/>
  <c r="J65" i="39"/>
  <c r="L65" i="39"/>
  <c r="N65" i="39"/>
  <c r="P65" i="39"/>
  <c r="R65" i="39"/>
  <c r="T65" i="39"/>
  <c r="V65" i="39"/>
  <c r="X65" i="39"/>
  <c r="M50" i="39" l="1"/>
  <c r="M30" i="39"/>
  <c r="W50" i="39"/>
  <c r="W10" i="39"/>
  <c r="U50" i="39"/>
  <c r="C45" i="39"/>
  <c r="U30" i="39"/>
  <c r="C25" i="39"/>
  <c r="U10" i="39"/>
  <c r="S65" i="39"/>
  <c r="K60" i="39"/>
  <c r="C55" i="39"/>
  <c r="S45" i="39"/>
  <c r="K35" i="39"/>
  <c r="C35" i="39"/>
  <c r="C30" i="39"/>
  <c r="K50" i="39"/>
  <c r="M45" i="39"/>
  <c r="M25" i="39"/>
  <c r="I30" i="39"/>
  <c r="M65" i="39"/>
  <c r="C60" i="39"/>
  <c r="S50" i="39"/>
  <c r="K45" i="39"/>
  <c r="C40" i="39"/>
  <c r="S30" i="39"/>
  <c r="U25" i="39"/>
  <c r="K25" i="39"/>
  <c r="C50" i="39"/>
  <c r="W30" i="39"/>
  <c r="K30" i="39"/>
  <c r="I50" i="39"/>
  <c r="W45" i="39"/>
  <c r="W25" i="39"/>
  <c r="I10" i="39"/>
  <c r="Y65" i="39"/>
  <c r="W60" i="39"/>
  <c r="O55" i="39"/>
  <c r="G50" i="39"/>
  <c r="Y35" i="39"/>
  <c r="O35" i="39"/>
  <c r="G30" i="39"/>
  <c r="O15" i="39"/>
  <c r="G10" i="39"/>
  <c r="M65" i="40"/>
  <c r="E65" i="40"/>
  <c r="S65" i="40"/>
  <c r="I65" i="40"/>
  <c r="G65" i="40"/>
  <c r="Q65" i="40"/>
  <c r="Y65" i="40"/>
  <c r="O65" i="40"/>
  <c r="C65" i="40"/>
  <c r="W65" i="40"/>
  <c r="U65" i="40"/>
  <c r="K65" i="40"/>
  <c r="K65" i="39"/>
  <c r="Q65" i="39"/>
  <c r="E65" i="39"/>
  <c r="O65" i="39"/>
  <c r="C65" i="39"/>
  <c r="W65" i="39"/>
  <c r="I65" i="39"/>
  <c r="U65" i="39"/>
  <c r="G65" i="39"/>
  <c r="S40" i="39"/>
  <c r="S35" i="39"/>
  <c r="S20" i="39"/>
  <c r="K20" i="39"/>
  <c r="S15" i="39"/>
  <c r="K15" i="39"/>
  <c r="S10" i="39"/>
  <c r="K10" i="39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D38" i="33"/>
  <c r="D39" i="33"/>
  <c r="H39" i="33" s="1"/>
  <c r="D40" i="33"/>
  <c r="H40" i="33" s="1"/>
  <c r="D41" i="33"/>
  <c r="H41" i="33" s="1"/>
  <c r="D42" i="33"/>
  <c r="H42" i="33" s="1"/>
  <c r="D43" i="33"/>
  <c r="H43" i="33" s="1"/>
  <c r="D44" i="33"/>
  <c r="H44" i="33" s="1"/>
  <c r="D45" i="33"/>
  <c r="H45" i="33" s="1"/>
  <c r="D46" i="33"/>
  <c r="H46" i="33" s="1"/>
  <c r="D47" i="33"/>
  <c r="H47" i="33" s="1"/>
  <c r="D48" i="33"/>
  <c r="H48" i="33"/>
  <c r="D49" i="33"/>
  <c r="H49" i="33" s="1"/>
  <c r="D50" i="33"/>
  <c r="H50" i="33"/>
  <c r="D51" i="33"/>
  <c r="H51" i="33" s="1"/>
  <c r="D52" i="33"/>
  <c r="H52" i="33" s="1"/>
  <c r="D53" i="33"/>
  <c r="H53" i="33" s="1"/>
  <c r="D54" i="33"/>
  <c r="H54" i="33" s="1"/>
  <c r="D55" i="33"/>
  <c r="H55" i="33" s="1"/>
  <c r="D56" i="33"/>
  <c r="H56" i="33" s="1"/>
  <c r="D57" i="33"/>
  <c r="H57" i="33" s="1"/>
  <c r="D58" i="33"/>
  <c r="H58" i="33" s="1"/>
  <c r="D59" i="33"/>
  <c r="H59" i="33" s="1"/>
  <c r="D60" i="33"/>
  <c r="H60" i="33" s="1"/>
  <c r="D61" i="33"/>
  <c r="H61" i="33" s="1"/>
  <c r="D62" i="33"/>
  <c r="H62" i="33" s="1"/>
  <c r="D63" i="33"/>
  <c r="H63" i="33" s="1"/>
  <c r="B64" i="33"/>
  <c r="C64" i="33"/>
  <c r="E64" i="33"/>
  <c r="F64" i="33"/>
  <c r="G64" i="33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B11" i="31"/>
  <c r="B16" i="31" s="1"/>
  <c r="C11" i="31"/>
  <c r="C16" i="31" s="1"/>
  <c r="D11" i="31"/>
  <c r="D16" i="31" s="1"/>
  <c r="E11" i="31"/>
  <c r="E16" i="31" s="1"/>
  <c r="F11" i="31"/>
  <c r="F16" i="31" s="1"/>
  <c r="B20" i="31"/>
  <c r="B22" i="31" s="1"/>
  <c r="C20" i="31"/>
  <c r="C22" i="31" s="1"/>
  <c r="D20" i="31"/>
  <c r="D22" i="31" s="1"/>
  <c r="E20" i="31"/>
  <c r="F20" i="31"/>
  <c r="E22" i="31"/>
  <c r="F22" i="31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3" i="30"/>
  <c r="D64" i="30"/>
  <c r="D65" i="30"/>
  <c r="B11" i="29"/>
  <c r="C11" i="29"/>
  <c r="D11" i="29"/>
  <c r="E11" i="29"/>
  <c r="F11" i="29"/>
  <c r="F17" i="29" s="1"/>
  <c r="F20" i="29" s="1"/>
  <c r="G11" i="29"/>
  <c r="G17" i="29" s="1"/>
  <c r="G20" i="29" s="1"/>
  <c r="H11" i="29"/>
  <c r="H17" i="29" s="1"/>
  <c r="H20" i="29" s="1"/>
  <c r="I11" i="29"/>
  <c r="I17" i="29" s="1"/>
  <c r="I20" i="29" s="1"/>
  <c r="J11" i="29"/>
  <c r="K11" i="29"/>
  <c r="B15" i="29"/>
  <c r="C15" i="29"/>
  <c r="D15" i="29"/>
  <c r="E15" i="29"/>
  <c r="F15" i="29"/>
  <c r="G15" i="29"/>
  <c r="H15" i="29"/>
  <c r="I15" i="29"/>
  <c r="J15" i="29"/>
  <c r="K15" i="29"/>
  <c r="B17" i="29"/>
  <c r="C17" i="29"/>
  <c r="D17" i="29"/>
  <c r="D20" i="29" s="1"/>
  <c r="E17" i="29"/>
  <c r="E20" i="29" s="1"/>
  <c r="J17" i="29"/>
  <c r="B20" i="29"/>
  <c r="C20" i="29"/>
  <c r="J20" i="29"/>
  <c r="K17" i="29" l="1"/>
  <c r="K20" i="29" s="1"/>
  <c r="D64" i="33"/>
  <c r="H38" i="33"/>
  <c r="H64" i="33" s="1"/>
  <c r="F72" i="28" l="1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97" i="27"/>
  <c r="C98" i="27"/>
  <c r="C99" i="27"/>
  <c r="C100" i="27"/>
  <c r="C101" i="27"/>
  <c r="C102" i="27"/>
  <c r="C103" i="27"/>
  <c r="C104" i="27"/>
  <c r="C105" i="27"/>
  <c r="C106" i="27"/>
  <c r="C107" i="27"/>
  <c r="C108" i="27"/>
  <c r="C109" i="27"/>
  <c r="C110" i="27"/>
  <c r="C111" i="27"/>
  <c r="C112" i="27"/>
  <c r="D10" i="26"/>
  <c r="G10" i="26"/>
  <c r="J10" i="26"/>
  <c r="D11" i="26"/>
  <c r="G11" i="26"/>
  <c r="J11" i="26"/>
  <c r="M11" i="26"/>
  <c r="D12" i="26"/>
  <c r="G12" i="26"/>
  <c r="J12" i="26"/>
  <c r="M12" i="26"/>
  <c r="D13" i="26"/>
  <c r="G13" i="26"/>
  <c r="J13" i="26"/>
  <c r="M13" i="26"/>
  <c r="D14" i="26"/>
  <c r="G14" i="26"/>
  <c r="J14" i="26"/>
  <c r="M14" i="26"/>
  <c r="D15" i="26"/>
  <c r="G15" i="26"/>
  <c r="J15" i="26"/>
  <c r="M15" i="26"/>
  <c r="D16" i="26"/>
  <c r="G16" i="26"/>
  <c r="J16" i="26"/>
  <c r="M16" i="26"/>
  <c r="D17" i="26"/>
  <c r="G17" i="26"/>
  <c r="J17" i="26"/>
  <c r="M17" i="26"/>
  <c r="D18" i="26"/>
  <c r="G18" i="26"/>
  <c r="J18" i="26"/>
  <c r="M18" i="26"/>
  <c r="D19" i="26"/>
  <c r="G19" i="26"/>
  <c r="J19" i="26"/>
  <c r="M19" i="26"/>
  <c r="D20" i="26"/>
  <c r="G20" i="26"/>
  <c r="J20" i="26"/>
  <c r="M20" i="26"/>
  <c r="D21" i="26"/>
  <c r="G21" i="26"/>
  <c r="J21" i="26"/>
  <c r="M21" i="26"/>
  <c r="D22" i="26"/>
  <c r="G22" i="26"/>
  <c r="J22" i="26"/>
  <c r="M22" i="26"/>
  <c r="D23" i="26"/>
  <c r="G23" i="26"/>
  <c r="J23" i="26"/>
  <c r="M23" i="26"/>
  <c r="D24" i="26"/>
  <c r="G24" i="26"/>
  <c r="J24" i="26"/>
  <c r="M24" i="26"/>
  <c r="D25" i="26"/>
  <c r="G25" i="26"/>
  <c r="J25" i="26"/>
  <c r="M25" i="26"/>
  <c r="D26" i="26"/>
  <c r="G26" i="26"/>
  <c r="J26" i="26"/>
  <c r="M26" i="26"/>
  <c r="D27" i="26"/>
  <c r="G27" i="26"/>
  <c r="J27" i="26"/>
  <c r="M27" i="26"/>
  <c r="D28" i="26"/>
  <c r="G28" i="26"/>
  <c r="J28" i="26"/>
  <c r="M28" i="26"/>
  <c r="D29" i="26"/>
  <c r="G29" i="26"/>
  <c r="J29" i="26"/>
  <c r="M29" i="26"/>
  <c r="D30" i="26"/>
  <c r="G30" i="26"/>
  <c r="J30" i="26"/>
  <c r="M30" i="26"/>
  <c r="D31" i="26"/>
  <c r="G31" i="26"/>
  <c r="J31" i="26"/>
  <c r="M31" i="26"/>
  <c r="D32" i="26"/>
  <c r="G32" i="26"/>
  <c r="J32" i="26"/>
  <c r="M32" i="26"/>
  <c r="D33" i="26"/>
  <c r="G33" i="26"/>
  <c r="J33" i="26"/>
  <c r="M33" i="26"/>
  <c r="D34" i="26"/>
  <c r="G34" i="26"/>
  <c r="J34" i="26"/>
  <c r="M34" i="26"/>
  <c r="D35" i="26"/>
  <c r="G35" i="26"/>
  <c r="J35" i="26"/>
  <c r="M35" i="26"/>
  <c r="D36" i="26"/>
  <c r="G36" i="26"/>
  <c r="J36" i="26"/>
  <c r="M36" i="26"/>
  <c r="D37" i="26"/>
  <c r="G37" i="26"/>
  <c r="J37" i="26"/>
  <c r="M37" i="26"/>
  <c r="D38" i="26"/>
  <c r="G38" i="26"/>
  <c r="J38" i="26"/>
  <c r="M38" i="26"/>
  <c r="D39" i="26"/>
  <c r="G39" i="26"/>
  <c r="J39" i="26"/>
  <c r="M39" i="26"/>
  <c r="D40" i="26"/>
  <c r="G40" i="26"/>
  <c r="J40" i="26"/>
  <c r="M40" i="26"/>
  <c r="D41" i="26"/>
  <c r="G41" i="26"/>
  <c r="J41" i="26"/>
  <c r="M41" i="26"/>
  <c r="D42" i="26"/>
  <c r="G42" i="26"/>
  <c r="J42" i="26"/>
  <c r="M42" i="26"/>
  <c r="D43" i="26"/>
  <c r="G43" i="26"/>
  <c r="J43" i="26"/>
  <c r="M43" i="26"/>
  <c r="D44" i="26"/>
  <c r="G44" i="26"/>
  <c r="J44" i="26"/>
  <c r="M44" i="26"/>
  <c r="D45" i="26"/>
  <c r="G45" i="26"/>
  <c r="J45" i="26"/>
  <c r="M45" i="26"/>
  <c r="D46" i="26"/>
  <c r="G46" i="26"/>
  <c r="J46" i="26"/>
  <c r="M46" i="26"/>
  <c r="D47" i="26"/>
  <c r="G47" i="26"/>
  <c r="J47" i="26"/>
  <c r="M47" i="26"/>
  <c r="D48" i="26"/>
  <c r="G48" i="26"/>
  <c r="J48" i="26"/>
  <c r="M48" i="26"/>
  <c r="D49" i="26"/>
  <c r="G49" i="26"/>
  <c r="J49" i="26"/>
  <c r="M49" i="26"/>
  <c r="D50" i="26"/>
  <c r="G50" i="26"/>
  <c r="J50" i="26"/>
  <c r="M50" i="26"/>
  <c r="D51" i="26"/>
  <c r="G51" i="26"/>
  <c r="J51" i="26"/>
  <c r="M51" i="26"/>
  <c r="D52" i="26"/>
  <c r="G52" i="26"/>
  <c r="J52" i="26"/>
  <c r="M52" i="26"/>
  <c r="D53" i="26"/>
  <c r="G53" i="26"/>
  <c r="J53" i="26"/>
  <c r="M53" i="26"/>
  <c r="D54" i="26"/>
  <c r="G54" i="26"/>
  <c r="J54" i="26"/>
  <c r="M54" i="26"/>
  <c r="D55" i="26"/>
  <c r="G55" i="26"/>
  <c r="J55" i="26"/>
  <c r="M55" i="26"/>
  <c r="D56" i="26"/>
  <c r="G56" i="26"/>
  <c r="J56" i="26"/>
  <c r="M56" i="26"/>
  <c r="D57" i="26"/>
  <c r="G57" i="26"/>
  <c r="J57" i="26"/>
  <c r="M57" i="26"/>
  <c r="D58" i="26"/>
  <c r="G58" i="26"/>
  <c r="J58" i="26"/>
  <c r="M58" i="26"/>
  <c r="D59" i="26"/>
  <c r="G59" i="26"/>
  <c r="J59" i="26"/>
  <c r="M59" i="26"/>
  <c r="D60" i="26"/>
  <c r="G60" i="26"/>
  <c r="J60" i="26"/>
  <c r="M60" i="26"/>
  <c r="D61" i="26"/>
  <c r="G61" i="26"/>
  <c r="J61" i="26"/>
  <c r="M61" i="26"/>
  <c r="D62" i="26"/>
  <c r="G62" i="26"/>
  <c r="J62" i="26"/>
  <c r="M62" i="26"/>
  <c r="D63" i="26"/>
  <c r="G63" i="26"/>
  <c r="J63" i="26"/>
  <c r="M63" i="26"/>
  <c r="D64" i="26"/>
  <c r="G64" i="26"/>
  <c r="J64" i="26"/>
  <c r="M64" i="26"/>
  <c r="D65" i="26"/>
  <c r="G65" i="26"/>
  <c r="J65" i="26"/>
  <c r="M65" i="26"/>
  <c r="D66" i="26"/>
  <c r="G66" i="26"/>
  <c r="J66" i="26"/>
  <c r="M66" i="26"/>
  <c r="D67" i="26"/>
  <c r="G67" i="26"/>
  <c r="J67" i="26"/>
  <c r="M67" i="26"/>
  <c r="D68" i="26"/>
  <c r="G68" i="26"/>
  <c r="J68" i="26"/>
  <c r="M68" i="26"/>
  <c r="D69" i="26"/>
  <c r="G69" i="26"/>
  <c r="J69" i="26"/>
  <c r="M69" i="26"/>
  <c r="D70" i="26"/>
  <c r="G70" i="26"/>
  <c r="J70" i="26"/>
  <c r="M70" i="26"/>
  <c r="D71" i="26"/>
  <c r="G71" i="26"/>
  <c r="J71" i="26"/>
  <c r="M71" i="26"/>
  <c r="D72" i="26"/>
  <c r="G72" i="26"/>
  <c r="J72" i="26"/>
  <c r="M72" i="26"/>
  <c r="D73" i="26"/>
  <c r="G73" i="26"/>
  <c r="J73" i="26"/>
  <c r="M73" i="26"/>
  <c r="D74" i="26"/>
  <c r="G74" i="26"/>
  <c r="J74" i="26"/>
  <c r="M74" i="26"/>
  <c r="D75" i="26"/>
  <c r="G75" i="26"/>
  <c r="J75" i="26"/>
  <c r="M75" i="26"/>
  <c r="D76" i="26"/>
  <c r="G76" i="26"/>
  <c r="J76" i="26"/>
  <c r="M76" i="26"/>
  <c r="D77" i="26"/>
  <c r="G77" i="26"/>
  <c r="J77" i="26"/>
  <c r="M77" i="26"/>
  <c r="D78" i="26"/>
  <c r="G78" i="26"/>
  <c r="J78" i="26"/>
  <c r="M78" i="26"/>
  <c r="D79" i="26"/>
  <c r="G79" i="26"/>
  <c r="J79" i="26"/>
  <c r="M79" i="26"/>
  <c r="D80" i="26"/>
  <c r="G80" i="26"/>
  <c r="J80" i="26"/>
  <c r="M80" i="26"/>
  <c r="F11" i="25"/>
  <c r="I11" i="25"/>
  <c r="E12" i="25"/>
  <c r="F12" i="25" s="1"/>
  <c r="I12" i="25"/>
  <c r="E13" i="25"/>
  <c r="F13" i="25" s="1"/>
  <c r="I13" i="25"/>
  <c r="E14" i="25"/>
  <c r="F14" i="25" s="1"/>
  <c r="I14" i="25"/>
  <c r="E15" i="25"/>
  <c r="F15" i="25" s="1"/>
  <c r="I15" i="25"/>
  <c r="E16" i="25"/>
  <c r="F16" i="25" s="1"/>
  <c r="I16" i="25"/>
  <c r="E17" i="25"/>
  <c r="F17" i="25" s="1"/>
  <c r="I17" i="25"/>
  <c r="E18" i="25"/>
  <c r="F18" i="25"/>
  <c r="I18" i="25"/>
  <c r="E19" i="25"/>
  <c r="F19" i="25" s="1"/>
  <c r="I19" i="25"/>
  <c r="E20" i="25"/>
  <c r="F20" i="25" s="1"/>
  <c r="I20" i="25"/>
  <c r="E21" i="25"/>
  <c r="F21" i="25"/>
  <c r="I21" i="25"/>
  <c r="E22" i="25"/>
  <c r="F22" i="25"/>
  <c r="I22" i="25"/>
  <c r="E23" i="25"/>
  <c r="F23" i="25" s="1"/>
  <c r="I23" i="25"/>
  <c r="E24" i="25"/>
  <c r="F24" i="25"/>
  <c r="I24" i="25"/>
  <c r="E25" i="25"/>
  <c r="F25" i="25"/>
  <c r="I25" i="25"/>
  <c r="B18" i="24"/>
  <c r="C18" i="24"/>
  <c r="D18" i="24"/>
  <c r="D26" i="24" s="1"/>
  <c r="D28" i="24" s="1"/>
  <c r="E18" i="24"/>
  <c r="E26" i="24" s="1"/>
  <c r="E28" i="24" s="1"/>
  <c r="F18" i="24"/>
  <c r="F26" i="24" s="1"/>
  <c r="F28" i="24" s="1"/>
  <c r="G18" i="24"/>
  <c r="G26" i="24" s="1"/>
  <c r="G28" i="24" s="1"/>
  <c r="H18" i="24"/>
  <c r="H25" i="24" s="1"/>
  <c r="I18" i="24"/>
  <c r="I25" i="24" s="1"/>
  <c r="J18" i="24"/>
  <c r="K18" i="24"/>
  <c r="B24" i="24"/>
  <c r="C24" i="24"/>
  <c r="D24" i="24"/>
  <c r="E24" i="24"/>
  <c r="F24" i="24"/>
  <c r="F25" i="24" s="1"/>
  <c r="G24" i="24"/>
  <c r="G25" i="24" s="1"/>
  <c r="H24" i="24"/>
  <c r="I24" i="24"/>
  <c r="J24" i="24"/>
  <c r="K24" i="24"/>
  <c r="B25" i="24"/>
  <c r="C25" i="24"/>
  <c r="D25" i="24"/>
  <c r="E25" i="24"/>
  <c r="J25" i="24"/>
  <c r="B26" i="24"/>
  <c r="B28" i="24" s="1"/>
  <c r="C26" i="24"/>
  <c r="C28" i="24" s="1"/>
  <c r="J26" i="24"/>
  <c r="J28" i="24" s="1"/>
  <c r="K25" i="24" l="1"/>
  <c r="K26" i="24"/>
  <c r="K28" i="24" s="1"/>
  <c r="I26" i="24"/>
  <c r="I28" i="24" s="1"/>
  <c r="H26" i="24"/>
  <c r="H28" i="24" s="1"/>
  <c r="G50" i="23" l="1"/>
  <c r="F50" i="23"/>
  <c r="E50" i="23"/>
  <c r="D50" i="23"/>
  <c r="C50" i="23"/>
  <c r="B50" i="23"/>
  <c r="G26" i="23"/>
  <c r="F26" i="23"/>
  <c r="E26" i="23"/>
  <c r="D26" i="23"/>
  <c r="C26" i="23"/>
  <c r="B26" i="23"/>
  <c r="G55" i="22"/>
  <c r="F55" i="22"/>
  <c r="E55" i="22"/>
  <c r="D55" i="22"/>
  <c r="C55" i="22"/>
  <c r="B55" i="22"/>
  <c r="F52" i="21"/>
  <c r="E52" i="21"/>
  <c r="D52" i="21"/>
  <c r="C52" i="21"/>
  <c r="B52" i="21"/>
  <c r="F26" i="21"/>
  <c r="E26" i="21"/>
  <c r="D26" i="21"/>
  <c r="C26" i="21"/>
  <c r="B26" i="21"/>
  <c r="G66" i="4" l="1"/>
  <c r="G65" i="4"/>
  <c r="G64" i="4"/>
  <c r="G63" i="4"/>
  <c r="G62" i="4"/>
  <c r="G10" i="4"/>
  <c r="E67" i="4"/>
  <c r="G67" i="4" s="1"/>
  <c r="K34" i="10" l="1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81" i="10"/>
  <c r="K72" i="10"/>
  <c r="F69" i="10" l="1"/>
  <c r="F53" i="10"/>
  <c r="F47" i="10"/>
  <c r="F60" i="10"/>
  <c r="F59" i="10"/>
  <c r="F58" i="10"/>
  <c r="F57" i="10"/>
  <c r="F56" i="10"/>
  <c r="F55" i="10"/>
  <c r="F54" i="10"/>
  <c r="F52" i="10"/>
  <c r="F51" i="10"/>
  <c r="F50" i="10"/>
  <c r="F49" i="10"/>
  <c r="F48" i="10"/>
  <c r="F61" i="10"/>
  <c r="K82" i="10" l="1"/>
  <c r="K80" i="10"/>
  <c r="K79" i="10"/>
  <c r="K78" i="10"/>
  <c r="K77" i="10"/>
  <c r="K76" i="10"/>
  <c r="K75" i="10"/>
  <c r="K74" i="10"/>
  <c r="K73" i="10"/>
  <c r="K71" i="10"/>
  <c r="K70" i="10"/>
  <c r="K69" i="10"/>
  <c r="K68" i="10"/>
  <c r="K67" i="10"/>
  <c r="K66" i="10"/>
  <c r="K65" i="10"/>
  <c r="K64" i="10"/>
  <c r="K63" i="10"/>
  <c r="K62" i="10"/>
  <c r="K61" i="10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G69" i="10"/>
  <c r="F68" i="10"/>
  <c r="G68" i="10" s="1"/>
  <c r="F67" i="10"/>
  <c r="G67" i="10" s="1"/>
  <c r="F66" i="10"/>
  <c r="G66" i="10" s="1"/>
  <c r="F65" i="10"/>
  <c r="G65" i="10" s="1"/>
  <c r="F64" i="10"/>
  <c r="G64" i="10" s="1"/>
  <c r="F63" i="10"/>
  <c r="G63" i="10" s="1"/>
  <c r="F62" i="10"/>
  <c r="G62" i="10" s="1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E84" i="4" l="1"/>
  <c r="G84" i="4" s="1"/>
  <c r="E83" i="4"/>
  <c r="E82" i="4"/>
  <c r="E81" i="4"/>
  <c r="E80" i="4"/>
  <c r="E79" i="4"/>
  <c r="G79" i="4" s="1"/>
  <c r="E78" i="4"/>
  <c r="E77" i="4"/>
  <c r="G77" i="4" s="1"/>
  <c r="E76" i="4"/>
  <c r="G76" i="4" s="1"/>
  <c r="E75" i="4"/>
  <c r="G75" i="4" s="1"/>
  <c r="E74" i="4"/>
  <c r="G74" i="4" s="1"/>
  <c r="E73" i="4"/>
  <c r="G73" i="4" s="1"/>
  <c r="E72" i="4"/>
  <c r="G72" i="4" s="1"/>
  <c r="E71" i="4"/>
  <c r="G71" i="4" s="1"/>
  <c r="E70" i="4"/>
  <c r="G70" i="4" s="1"/>
  <c r="E69" i="4"/>
  <c r="G69" i="4" s="1"/>
  <c r="E68" i="4"/>
  <c r="G68" i="4" s="1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80" i="4" l="1"/>
  <c r="G78" i="4"/>
  <c r="G83" i="4"/>
  <c r="G81" i="4"/>
  <c r="G82" i="4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H47" i="16" l="1"/>
  <c r="G47" i="16"/>
  <c r="H41" i="16"/>
  <c r="G41" i="16"/>
  <c r="H34" i="16"/>
  <c r="G34" i="16"/>
  <c r="H27" i="16"/>
  <c r="G27" i="16"/>
  <c r="H23" i="16"/>
  <c r="G23" i="16"/>
  <c r="H13" i="16"/>
  <c r="G13" i="16"/>
  <c r="H47" i="3"/>
  <c r="G47" i="3"/>
  <c r="H41" i="3"/>
  <c r="G41" i="3"/>
  <c r="H34" i="3"/>
  <c r="G34" i="3"/>
  <c r="H27" i="3"/>
  <c r="G27" i="3"/>
  <c r="H23" i="3"/>
  <c r="G23" i="3"/>
  <c r="H13" i="3"/>
  <c r="G13" i="3"/>
  <c r="H46" i="16" l="1"/>
  <c r="G46" i="3"/>
  <c r="H46" i="3"/>
  <c r="G46" i="16"/>
  <c r="F47" i="16" l="1"/>
  <c r="F41" i="16"/>
  <c r="F34" i="16"/>
  <c r="F27" i="16"/>
  <c r="F23" i="16"/>
  <c r="F13" i="16"/>
  <c r="F47" i="3"/>
  <c r="F41" i="3"/>
  <c r="F34" i="3"/>
  <c r="F27" i="3"/>
  <c r="F23" i="3"/>
  <c r="F13" i="3"/>
  <c r="E47" i="3"/>
  <c r="E47" i="16"/>
  <c r="E41" i="16"/>
  <c r="E34" i="16"/>
  <c r="E27" i="16"/>
  <c r="E23" i="16"/>
  <c r="E13" i="16"/>
  <c r="E41" i="3"/>
  <c r="E34" i="3"/>
  <c r="E27" i="3"/>
  <c r="E23" i="3"/>
  <c r="E13" i="3"/>
  <c r="D47" i="16"/>
  <c r="C47" i="16"/>
  <c r="D41" i="16"/>
  <c r="C41" i="16"/>
  <c r="B41" i="16"/>
  <c r="D34" i="16"/>
  <c r="C34" i="16"/>
  <c r="B34" i="16"/>
  <c r="D27" i="16"/>
  <c r="C27" i="16"/>
  <c r="B27" i="16"/>
  <c r="D23" i="16"/>
  <c r="C23" i="16"/>
  <c r="B23" i="16"/>
  <c r="B13" i="16"/>
  <c r="D13" i="16"/>
  <c r="C13" i="16"/>
  <c r="D47" i="3"/>
  <c r="D13" i="3"/>
  <c r="D23" i="3"/>
  <c r="D27" i="3"/>
  <c r="D34" i="3"/>
  <c r="D41" i="3"/>
  <c r="B47" i="3"/>
  <c r="B13" i="3"/>
  <c r="B23" i="3"/>
  <c r="B27" i="3"/>
  <c r="B34" i="3"/>
  <c r="B41" i="3"/>
  <c r="C47" i="3"/>
  <c r="C13" i="3"/>
  <c r="C23" i="3"/>
  <c r="C27" i="3"/>
  <c r="C34" i="3"/>
  <c r="C41" i="3"/>
  <c r="G46" i="4"/>
  <c r="G45" i="4"/>
  <c r="G44" i="4"/>
  <c r="G43" i="4"/>
  <c r="G42" i="4"/>
  <c r="G41" i="4"/>
  <c r="G40" i="4"/>
  <c r="G3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G47" i="10"/>
  <c r="F46" i="16" l="1"/>
  <c r="F46" i="3"/>
  <c r="E46" i="16"/>
  <c r="E46" i="3"/>
  <c r="C46" i="3"/>
  <c r="C46" i="16"/>
  <c r="D46" i="16"/>
  <c r="B46" i="3"/>
  <c r="D46" i="3"/>
</calcChain>
</file>

<file path=xl/sharedStrings.xml><?xml version="1.0" encoding="utf-8"?>
<sst xmlns="http://schemas.openxmlformats.org/spreadsheetml/2006/main" count="1691" uniqueCount="618">
  <si>
    <t>V O R A N S C H L Ä G E  /  B U D G E T S</t>
  </si>
  <si>
    <t>G e s a m t ü b e r s i c h t  in 1000 Franken / A p e r ç u  en 1000 francs</t>
  </si>
  <si>
    <t>Abgabe</t>
  </si>
  <si>
    <t>-</t>
  </si>
  <si>
    <t>D I R E K T E    B U N D E S S T E U E R    /    I M P O T    F E D E R A L    D I R E C T</t>
  </si>
  <si>
    <t>1. Gesamterträge in Franken  1)  / Rendements d'ensemble en francs  1)</t>
  </si>
  <si>
    <t>Effektiver</t>
  </si>
  <si>
    <t>Bruttoertrag gem.</t>
  </si>
  <si>
    <t>Kantonsanteile</t>
  </si>
  <si>
    <t>Steuerjahre</t>
  </si>
  <si>
    <t>Bruttoertrag</t>
  </si>
  <si>
    <t>Staatsrechnung</t>
  </si>
  <si>
    <t>gem. Staatsrechnung</t>
  </si>
  <si>
    <t>Bundesanteil</t>
  </si>
  <si>
    <t>Années fiscales</t>
  </si>
  <si>
    <t>Rendement brut</t>
  </si>
  <si>
    <t>Rendement brut selon</t>
  </si>
  <si>
    <t>Parts des cantons</t>
  </si>
  <si>
    <t>Part de la</t>
  </si>
  <si>
    <t>effectif</t>
  </si>
  <si>
    <t>compte d'Etat</t>
  </si>
  <si>
    <t>selon compte d'Etat</t>
  </si>
  <si>
    <t>Confédération</t>
  </si>
  <si>
    <t>2)</t>
  </si>
  <si>
    <t>3)</t>
  </si>
  <si>
    <t xml:space="preserve">( 1. Periode/Période)  </t>
  </si>
  <si>
    <t xml:space="preserve">( 2. Periode/Période)  </t>
  </si>
  <si>
    <t xml:space="preserve">            </t>
  </si>
  <si>
    <t xml:space="preserve">( 3. Periode/Période)  </t>
  </si>
  <si>
    <t xml:space="preserve">( 4. Periode/Période)  </t>
  </si>
  <si>
    <t xml:space="preserve">           </t>
  </si>
  <si>
    <t xml:space="preserve">( 5. Periode/Période)  </t>
  </si>
  <si>
    <t xml:space="preserve">         </t>
  </si>
  <si>
    <t xml:space="preserve">( 6. Periode/Période)  </t>
  </si>
  <si>
    <t xml:space="preserve">( 7. Periode/Période)  </t>
  </si>
  <si>
    <t xml:space="preserve">          </t>
  </si>
  <si>
    <t xml:space="preserve">( 8. Periode/Période)  </t>
  </si>
  <si>
    <t xml:space="preserve">( 9. Periode/Période)  </t>
  </si>
  <si>
    <t xml:space="preserve">             </t>
  </si>
  <si>
    <t xml:space="preserve">(10. Periode/Période)  </t>
  </si>
  <si>
    <t xml:space="preserve">(11. Periode/Période)  </t>
  </si>
  <si>
    <t xml:space="preserve">(12. Periode/Période)  </t>
  </si>
  <si>
    <t xml:space="preserve">(13. Periode/Période)  </t>
  </si>
  <si>
    <t xml:space="preserve">(14. Periode/Période)  </t>
  </si>
  <si>
    <t xml:space="preserve">(15. Periode/Période)  </t>
  </si>
  <si>
    <t xml:space="preserve">(16. Periode/Période)  </t>
  </si>
  <si>
    <t xml:space="preserve">(17. Periode/Période)  </t>
  </si>
  <si>
    <t xml:space="preserve">(18. Periode/Période)  </t>
  </si>
  <si>
    <t xml:space="preserve">1) Einschliesslich Eingänge aus früheren Perioden und vorzeitig fällige Beträge / Y compris les rentrées des périodes antérieures et les montants </t>
  </si>
  <si>
    <t xml:space="preserve">    échus avant le terme normal</t>
  </si>
  <si>
    <t>2) Tatsächliche Eingänge innerhalb eines Rechnungsjahres / Rentrées effectives durant l'année budgétaire</t>
  </si>
  <si>
    <t xml:space="preserve">    de dépôt et retirés de ce compte l'année suivante</t>
  </si>
  <si>
    <t>Pauschale</t>
  </si>
  <si>
    <t>Steueranrechnung</t>
  </si>
  <si>
    <t>Imputations</t>
  </si>
  <si>
    <t>forfaitaires</t>
  </si>
  <si>
    <t>4)</t>
  </si>
  <si>
    <t>(19. Periode/Période)</t>
  </si>
  <si>
    <t>(20. Periode/Période)</t>
  </si>
  <si>
    <t>(21. Periode/Période)</t>
  </si>
  <si>
    <t>(VP/PT 1983/84)  5)</t>
  </si>
  <si>
    <t>(VP/PT 1985/86)</t>
  </si>
  <si>
    <t>(VP/PT 1987/88)</t>
  </si>
  <si>
    <t>(VP/PT 1989/90)</t>
  </si>
  <si>
    <t>(VP/PT 1991/92)</t>
  </si>
  <si>
    <t>(VP/PT 1993/94)</t>
  </si>
  <si>
    <t>4) Ab 1968 Ausschaltung des Zweijahreszyklus in der Finanzrechnung, d.h. Ueberweisung der Vorauszahlungen auf ein Depotkonto bzw. Ent-</t>
  </si>
  <si>
    <t>5) VP = Veranlagungsperiode / PT = Période de taxation</t>
  </si>
  <si>
    <t xml:space="preserve">D I R E K T E    B U N D E S S T E U E R    /    I M P O T    F E D E R A L    D I R E C T </t>
  </si>
  <si>
    <t>2. Bruttoerträge nach Perioden in Franken / Rendements bruts par périodes en francs</t>
  </si>
  <si>
    <t>Jahre</t>
  </si>
  <si>
    <t>Années</t>
  </si>
  <si>
    <t>Total</t>
  </si>
  <si>
    <t>1)</t>
  </si>
  <si>
    <t>Markierte Beträge = Eingänge in den Fälligkeitsjahren / En grisé = rentrées au cours des années d'échéance</t>
  </si>
  <si>
    <t xml:space="preserve">VP </t>
  </si>
  <si>
    <t xml:space="preserve">PT </t>
  </si>
  <si>
    <t>1) VP = Veranlagungsperiode / PT = Période de taxation</t>
  </si>
  <si>
    <t>Steuerjahr</t>
  </si>
  <si>
    <t>Année fiscale</t>
  </si>
  <si>
    <t>1993/94</t>
  </si>
  <si>
    <t>V E R R E C H N U N G S S T E U E R  /  I M P O T    A N T I C I P E</t>
  </si>
  <si>
    <t>Jahresergebnisse in Franken / Résultats annuels en francs</t>
  </si>
  <si>
    <t xml:space="preserve"> V e r r e c h n u n g s s t e u e r  /  I m p ô t   a n t i c i p é</t>
  </si>
  <si>
    <t>R ü c k e r s t a t t u n g e n  /  R e m b o u r s e m e n t s</t>
  </si>
  <si>
    <t>Direkt an Antragsteller</t>
  </si>
  <si>
    <t>An ausländ. Antragsteller</t>
  </si>
  <si>
    <t>An die Kantone</t>
  </si>
  <si>
    <t>Rentrées</t>
  </si>
  <si>
    <t>(jur. Personen u.a.)</t>
  </si>
  <si>
    <t>aufgrund von DBA</t>
  </si>
  <si>
    <t>(nat. Personen)</t>
  </si>
  <si>
    <t>De la Conféd. directement</t>
  </si>
  <si>
    <t>Aux requérants étrangers</t>
  </si>
  <si>
    <t>Aux cantons</t>
  </si>
  <si>
    <t>aux requérants (pers. morales)</t>
  </si>
  <si>
    <t>sur la base de CDI</t>
  </si>
  <si>
    <t>(personnes physiques)</t>
  </si>
  <si>
    <t>1) Inkl. Bussen (bis 1949 unter Stempelabgaben verbucht) und Verzugszinsen / Y compris les amendes (comptabilisées sous droits de timbre</t>
  </si>
  <si>
    <t xml:space="preserve">    jusqu'en 1949) et les intérêts moratoires</t>
  </si>
  <si>
    <t>2) In den Jahren 1944 bis 1947 wurden Fr. 217'161'388 in die Rückstellung für Verrechnungssteuer-Rückerstattungen eingelegt. Am 31.12.1958</t>
  </si>
  <si>
    <t xml:space="preserve">    wurde die Rückstellung aufgelöst. / Durant les années 1944 à 1947, 217'161'388 francs ont été comptabilisés dans le poste provision pour </t>
  </si>
  <si>
    <t xml:space="preserve">    remboursements de l'impôt anticipé. La provision a été dissoute le 31.12.1958. </t>
  </si>
  <si>
    <t>Sicherungssteuer</t>
  </si>
  <si>
    <t>Verrechnungssteuer und Sicherungssteuer</t>
  </si>
  <si>
    <t>Impôt de garantie en matière d'assurances</t>
  </si>
  <si>
    <t>Impôt anticipé et impôt de garantie en matière d'assurances</t>
  </si>
  <si>
    <t>Kantonsanteile gem.</t>
  </si>
  <si>
    <t>Eingänge</t>
  </si>
  <si>
    <t>Rückerstattungen</t>
  </si>
  <si>
    <t>Remboursements</t>
  </si>
  <si>
    <t>Sicherungssteuer ab 1.1.1967 in die Verrechnungs-</t>
  </si>
  <si>
    <t>steuer eingebaut</t>
  </si>
  <si>
    <t>Dès le 1.1.1967 l'impôt de garantie en matière d'assurances</t>
  </si>
  <si>
    <t>a été englobé dans l'impôt anticipé</t>
  </si>
  <si>
    <t>3) Inkl. Zertifizierungssteuer: 1949 = 171'900 Fr.; 1950 = 1'749'597 Fr.; 1956 = 234'933 Fr.</t>
  </si>
  <si>
    <t xml:space="preserve">    Y compris l'impôt de certification: 1949 = 171'900 francs; 1950 = 1'749'597 francs; 1956 = 234'933 francs</t>
  </si>
  <si>
    <t xml:space="preserve">3) Ab 1998 wird der Anteil an der pauschalen Steueranrechnung für ausländische Quellensteuern aus den Eingängen der direkten Bundessteuer </t>
  </si>
  <si>
    <t xml:space="preserve">     de l'impôt fédéral direct</t>
  </si>
  <si>
    <t xml:space="preserve">     zurückerstattet / A partir de 1998, la part à l'imputation forfaitaire pour les impôts étrangers perçus à la source sera remboursée sur les recettes </t>
  </si>
  <si>
    <t xml:space="preserve">    nahme aus diesem Konto / Dès 1968, fin du cycle bisannuel dans le compte financier; désormais, les paiements anticipés sont placés en compte</t>
  </si>
  <si>
    <t xml:space="preserve"> Eingänge </t>
  </si>
  <si>
    <t>R E C H N U N G E N  /  C O M P T E S</t>
  </si>
  <si>
    <t xml:space="preserve">  2008 *</t>
  </si>
  <si>
    <t>* Kantonsanteile Jan/Feb. 2008 teilweise noch Beträge zu 30%    /    Parts des cantons Jan/Fév. 2008 encore des montants à 30%</t>
  </si>
  <si>
    <t>Jahr</t>
  </si>
  <si>
    <t>Année</t>
  </si>
  <si>
    <t>F i s k a l e i n n a h m e n / R e c e t t e s  f i s c a l e s</t>
  </si>
  <si>
    <t xml:space="preserve">  Direkte Bundessteuer / Impôt fédéral direct</t>
  </si>
  <si>
    <t xml:space="preserve">  Verrechnungssteuer / Impôt anticipé</t>
  </si>
  <si>
    <t xml:space="preserve">  Zusätzlicher Steuerrückbehalt USA / Retenue supplémentaire d'impôt USA</t>
  </si>
  <si>
    <t xml:space="preserve">  Stempelabgaben / Droits de timbre</t>
  </si>
  <si>
    <t xml:space="preserve">  Verbrauchssteuern / Impôts de consommation</t>
  </si>
  <si>
    <t xml:space="preserve">    Warenumsatzsteuer / Impôts sur le chiffre d'affaires</t>
  </si>
  <si>
    <t xml:space="preserve">    Mehrwertsteuer / Taxe sur la valeur ajoutée</t>
  </si>
  <si>
    <t xml:space="preserve">    Mineralölsteuer auf Treibstoffen / Impôts sur les huiles minérales grevant les carburants</t>
  </si>
  <si>
    <t xml:space="preserve">    Mineralölsteuerzuschlag auf Treibstoffen / Surtaxe sur les huiles minérales grevant les carburants</t>
  </si>
  <si>
    <t xml:space="preserve">    Mineralölsteuer auf Brennstoffen und Uebrige / Impôts sur les huiles minérales grevant les combustibles et autres</t>
  </si>
  <si>
    <t xml:space="preserve">    Automobilsteuer / Impôts sur les automobiles</t>
  </si>
  <si>
    <t xml:space="preserve">    Tabaksteuer / Impôt sur le tabac</t>
  </si>
  <si>
    <t xml:space="preserve">    Biersteuer / Impôts sur la bière</t>
  </si>
  <si>
    <t xml:space="preserve">  Verkehrsabgaben / Taxes routières</t>
  </si>
  <si>
    <t xml:space="preserve">    Schwerverkehrsabgabe / Redevance sur le trafic des poids lourds</t>
  </si>
  <si>
    <t xml:space="preserve">    Nationalstrassenabgabe / Redevance pour l'utilisation des routes nationales</t>
  </si>
  <si>
    <t xml:space="preserve">  Zölle / Droits de douane</t>
  </si>
  <si>
    <t xml:space="preserve">    Einfuhrzölle / Droits d'entrée</t>
  </si>
  <si>
    <t xml:space="preserve">    Treibstoffzölle / Droits sur les carburants</t>
  </si>
  <si>
    <t xml:space="preserve">    Zollzuschlag auf Treibstoffen / Droits supplémentaires sur les carburants</t>
  </si>
  <si>
    <t xml:space="preserve">    Tabakzölle / Droits sur le tabac</t>
  </si>
  <si>
    <t xml:space="preserve">  Landwirtschaftliche Abgaben / Taxes d'orientation agricoles</t>
  </si>
  <si>
    <t xml:space="preserve">    von den Produzenten / de la part des producteurs</t>
  </si>
  <si>
    <t xml:space="preserve">    Übrige / diverses</t>
  </si>
  <si>
    <t xml:space="preserve">  Lenkungsabgaben Umweltschutz / Taxes d'orientation, protection de l'environnement</t>
  </si>
  <si>
    <t xml:space="preserve">  Übrige Fiskaleinnahmen / Autres recettes fiscales</t>
  </si>
  <si>
    <t xml:space="preserve">    Spielbetrieb in Kursälen, Anteil der Sozialversicherungen / Exploitation des jeux dans les maisons de jeu, quote-part des assurances sociales</t>
  </si>
  <si>
    <t>E n t g e l t e / T a x e s</t>
  </si>
  <si>
    <t xml:space="preserve">  Wehrpflichtersatz / Taxe d'exemption de l'obligation de servir</t>
  </si>
  <si>
    <t>Einnahmen ESTV / Recettes AFC</t>
  </si>
  <si>
    <t>2) nach 1996, unter "WTO, zweckgebundene Zolleinnahmen" / dès 1996, sous "OMC, recettes douanières affectées"</t>
  </si>
  <si>
    <t>Fiskaleinnahmen total / Resettes fiscales totales</t>
  </si>
  <si>
    <t>Allfällige Abweichungen sind durch Rundungen bedingt / Les différences éventuelles sont dues à la présentation en chiffres ronds.</t>
  </si>
  <si>
    <t>1) vor 1996, unter "Landwirtschaftliche Abgaben an der Grenze", nach 2003 unter "Einfuhrzölle" / avant 1996, sous "Taxes d'orientation agricoles à la frontière", après 2003, sous "Droits d'entrée"</t>
  </si>
  <si>
    <t>3) ohne Rückstellung für Rückerstattungen von Verrechnungssteuer (Staatsrechnung, Band 2B Seite 233) / sans provision pour remboursement de l'impôt anticipé (Compte d'Etat, Tome 2B page 241)</t>
  </si>
  <si>
    <r>
      <t xml:space="preserve">4'366'962 </t>
    </r>
    <r>
      <rPr>
        <vertAlign val="superscript"/>
        <sz val="8"/>
        <rFont val="Times New Roman"/>
        <family val="1"/>
      </rPr>
      <t>3)</t>
    </r>
  </si>
  <si>
    <t>1. Periode/Période</t>
  </si>
  <si>
    <t>2.</t>
  </si>
  <si>
    <t>3.</t>
  </si>
  <si>
    <t>4.</t>
  </si>
  <si>
    <t>Pauschale Wehrsteuer</t>
  </si>
  <si>
    <t>Periode/Période</t>
  </si>
  <si>
    <t>Impôt forfaitaire pour</t>
  </si>
  <si>
    <t>la défense nationale</t>
  </si>
  <si>
    <t>1941/42</t>
  </si>
  <si>
    <t>1943/44</t>
  </si>
  <si>
    <t>1945/46</t>
  </si>
  <si>
    <t>1947/48</t>
  </si>
  <si>
    <t>1947</t>
  </si>
  <si>
    <t>5.</t>
  </si>
  <si>
    <t>Sonderzuschlag</t>
  </si>
  <si>
    <t>6.</t>
  </si>
  <si>
    <t>7.</t>
  </si>
  <si>
    <t>8.</t>
  </si>
  <si>
    <t>Surtaxe spéciale</t>
  </si>
  <si>
    <t>1949/50</t>
  </si>
  <si>
    <t>1949</t>
  </si>
  <si>
    <t>1951/52</t>
  </si>
  <si>
    <t>1953/54</t>
  </si>
  <si>
    <t>1955/56</t>
  </si>
  <si>
    <t>1) Zuschlag auf der für das Jahr 1949 geschuldeten Wehrsteuer / Surtaxe spéciale majorant l'impôt pour la défense nationale</t>
  </si>
  <si>
    <t xml:space="preserve">    pour l'année 1949</t>
  </si>
  <si>
    <t>9.</t>
  </si>
  <si>
    <t>10.</t>
  </si>
  <si>
    <t>11.</t>
  </si>
  <si>
    <t>12.</t>
  </si>
  <si>
    <t>13.</t>
  </si>
  <si>
    <t>14.</t>
  </si>
  <si>
    <t>1957/58</t>
  </si>
  <si>
    <t>1959/60</t>
  </si>
  <si>
    <t>1961/62</t>
  </si>
  <si>
    <t>1963/64</t>
  </si>
  <si>
    <t>1965/66</t>
  </si>
  <si>
    <t>1967/68</t>
  </si>
  <si>
    <t>1) Ab 14. Periode (1968) Ausschaltung des Zweijahreszyklus in der Finanzrechnung / Dès la 14ème période (1968), fin du cycle bisannuel</t>
  </si>
  <si>
    <t xml:space="preserve">     dans le compte financier</t>
  </si>
  <si>
    <t>15.</t>
  </si>
  <si>
    <t>16.</t>
  </si>
  <si>
    <t>17.</t>
  </si>
  <si>
    <t>18.</t>
  </si>
  <si>
    <t>19.</t>
  </si>
  <si>
    <t>20.</t>
  </si>
  <si>
    <t>1969/70</t>
  </si>
  <si>
    <t>1971/72</t>
  </si>
  <si>
    <t>1973/74</t>
  </si>
  <si>
    <t>1975/76</t>
  </si>
  <si>
    <t>1977/78</t>
  </si>
  <si>
    <t>1979/80</t>
  </si>
  <si>
    <t>21.</t>
  </si>
  <si>
    <t>VP</t>
  </si>
  <si>
    <t>1981/82</t>
  </si>
  <si>
    <t>1983/84</t>
  </si>
  <si>
    <t>1985/86</t>
  </si>
  <si>
    <t>1987/88</t>
  </si>
  <si>
    <t>1989/90</t>
  </si>
  <si>
    <t>1991/92</t>
  </si>
  <si>
    <t>Bruttoertrag / Rendement brut</t>
  </si>
  <si>
    <t>Bussen und Verzugszinsen / Amendes et intérêts moratoires</t>
  </si>
  <si>
    <t>Ueberschuss der Eingänge / Excédent des rentrées</t>
  </si>
  <si>
    <t>In % der Eingänge / En % des rentrées</t>
  </si>
  <si>
    <t>Total Rückerstattungen / Total des remboursements</t>
  </si>
  <si>
    <t>An inl. Zahlstellen / Domicile de paiement</t>
  </si>
  <si>
    <t>An natürliche Personen im Inland / Aux personnes physiques en Suisse</t>
  </si>
  <si>
    <t>An ausl. Antragsteller gem. DBA / Aux requérants étrangers selon CDI</t>
  </si>
  <si>
    <t>An juristische Personen im Inland / Aux personnes morales en Suisse</t>
  </si>
  <si>
    <t>Rückerstattungen / Remboursements</t>
  </si>
  <si>
    <t>Total Eingänge / Total des rentrées</t>
  </si>
  <si>
    <t>Delkredere und Abschreibungen / Ducroire et pertes</t>
  </si>
  <si>
    <t>Leibrenten und Pensionen / Rentes viagères et pensions</t>
  </si>
  <si>
    <t>Versicherungs-Kapitalleistungen / Prest. d'assurances en capital</t>
  </si>
  <si>
    <t>Lotterielose und Wetten / Loteries et paris</t>
  </si>
  <si>
    <t>Anteile an Anlagefonds / Cert. de fonds de placement</t>
  </si>
  <si>
    <t>Bankguthaben/Kundenguthaben / Av. clients auprès des banques</t>
  </si>
  <si>
    <t>Genossenschaftsanteile / Parts de sociétés coopératives</t>
  </si>
  <si>
    <t>GmbH-Anteile / Parts de S.à.r.l.</t>
  </si>
  <si>
    <t>Aktien / Actions</t>
  </si>
  <si>
    <t>Obligationen / Obligations</t>
  </si>
  <si>
    <t>Eingänge / Rentrées</t>
  </si>
  <si>
    <t>Gliederung der Eingänge und der Rückerstattungen in Franken / Répartition des rentrées et des remboursements en francs</t>
  </si>
  <si>
    <t>V E R R E C H N U N G S S T E U E R / I M P O T  A N T I C I P E</t>
  </si>
  <si>
    <t>1) Inkl. Verzugszinsen / Y compris les intérêts moratoires</t>
  </si>
  <si>
    <t>aux requérants</t>
  </si>
  <si>
    <t>Antragsteller</t>
  </si>
  <si>
    <t xml:space="preserve">Direkt an </t>
  </si>
  <si>
    <t>Retenue supplémentaire d'impôt USA</t>
  </si>
  <si>
    <t>Zusätzlicher Steuerrückbehalt USA</t>
  </si>
  <si>
    <t>Zusätzlicher Steuerrückbehalt USA / Retenue supplémentaire d'impôt USA</t>
  </si>
  <si>
    <t>ZUSÄTZLICHER STEUERRÜCKBEHALT USA / RETENUE SUPPLEMENTAIRE D'IMPOT USA</t>
  </si>
  <si>
    <t>2) Die Steuer trat am 13. Februar 1945 in Kraft / L'impôt est entré en vigueur le 13 février 1945</t>
  </si>
  <si>
    <t xml:space="preserve">   1980</t>
  </si>
  <si>
    <t xml:space="preserve">   1979</t>
  </si>
  <si>
    <t xml:space="preserve">   1978</t>
  </si>
  <si>
    <t xml:space="preserve">   1977</t>
  </si>
  <si>
    <t xml:space="preserve">   1976</t>
  </si>
  <si>
    <t xml:space="preserve">   1975</t>
  </si>
  <si>
    <t xml:space="preserve">   1974</t>
  </si>
  <si>
    <t xml:space="preserve">   1973</t>
  </si>
  <si>
    <t xml:space="preserve">   1972</t>
  </si>
  <si>
    <t xml:space="preserve">   1971</t>
  </si>
  <si>
    <t xml:space="preserve">   1970</t>
  </si>
  <si>
    <t xml:space="preserve">   1969</t>
  </si>
  <si>
    <t xml:space="preserve">   1968</t>
  </si>
  <si>
    <t xml:space="preserve">   1966</t>
  </si>
  <si>
    <t xml:space="preserve">   1965</t>
  </si>
  <si>
    <t xml:space="preserve">   1964</t>
  </si>
  <si>
    <t xml:space="preserve">   1963</t>
  </si>
  <si>
    <t xml:space="preserve">   1962</t>
  </si>
  <si>
    <t xml:space="preserve">   1961</t>
  </si>
  <si>
    <t xml:space="preserve">   1960</t>
  </si>
  <si>
    <t xml:space="preserve">   1959</t>
  </si>
  <si>
    <t xml:space="preserve">   1958</t>
  </si>
  <si>
    <t xml:space="preserve">   1957</t>
  </si>
  <si>
    <t xml:space="preserve">   1956</t>
  </si>
  <si>
    <t xml:space="preserve">   1955</t>
  </si>
  <si>
    <t xml:space="preserve">   1954</t>
  </si>
  <si>
    <t xml:space="preserve">   1953</t>
  </si>
  <si>
    <t xml:space="preserve">   1952</t>
  </si>
  <si>
    <t xml:space="preserve">   1951</t>
  </si>
  <si>
    <t xml:space="preserve">   1950</t>
  </si>
  <si>
    <t xml:space="preserve">   1949</t>
  </si>
  <si>
    <t xml:space="preserve">   1948</t>
  </si>
  <si>
    <t xml:space="preserve">   1947</t>
  </si>
  <si>
    <t xml:space="preserve">   1946</t>
  </si>
  <si>
    <t>capital</t>
  </si>
  <si>
    <t>de cas</t>
  </si>
  <si>
    <t>15 %</t>
  </si>
  <si>
    <t>Somme du</t>
  </si>
  <si>
    <t xml:space="preserve">Nombre </t>
  </si>
  <si>
    <t>8 %</t>
  </si>
  <si>
    <t>Steuer / Impôt</t>
  </si>
  <si>
    <t>Kapitalsumme</t>
  </si>
  <si>
    <t>Zahl der Fälle</t>
  </si>
  <si>
    <t>Steuerabzüge / Déductions fiscales  1)</t>
  </si>
  <si>
    <t>Steuerabzüge bei Leibrenten und Pensionen in Franken / Déductions fiscales sur rentes viagères et pensions en francs</t>
  </si>
  <si>
    <t>Steuerabzüge bei Kapitalleistungen in Franken / Déductions fiscales sur prestations en capital en francs</t>
  </si>
  <si>
    <t>SICHERUNG   DER   STEUERANSPRÜCHE   BEI   VERSICHERUNGEN / GARANTIE   DES   DROITS   DU   FISC   EN   MATIERE   D'ASSURANCES</t>
  </si>
  <si>
    <t xml:space="preserve">     perception pour l'année d'assujettissement 1960 a lieu seulement en 1961</t>
  </si>
  <si>
    <t xml:space="preserve">     1960 erst im Jahre 1961 statt / Rentrées résiduelles sur la base de la loi en vigueur jusqu'en 1959. Selon la nouvelle loi du 12 juin 1959, la</t>
  </si>
  <si>
    <t>1)  Resteingänge aufgrund des bis 1959 geltenden Gesetzes. Nach dem neuen Gesetz vom 12. Juni 1959 findet der Bezug für das Ersatzjahr</t>
  </si>
  <si>
    <t>*</t>
  </si>
  <si>
    <t>(contenu dans les colonnes 2 à 4)</t>
  </si>
  <si>
    <t>(étranger inclus)</t>
  </si>
  <si>
    <t>De l'étranger</t>
  </si>
  <si>
    <t>Commission de perception</t>
  </si>
  <si>
    <t>Rendement brut selon compte d'Etat</t>
  </si>
  <si>
    <t>(in Spalten 2 bis 4 enthalten)</t>
  </si>
  <si>
    <t>gemäss Staatsrechnung</t>
  </si>
  <si>
    <t>(inkl. Ausland)</t>
  </si>
  <si>
    <t>Davon vom Ausland</t>
  </si>
  <si>
    <t>Bezugsprovision</t>
  </si>
  <si>
    <t>Bruttoertrag gemäss Staatsrechnung</t>
  </si>
  <si>
    <t>WEHRPFLICHTERSATZABGABE / TAXE  D'EXEMPTION  DE  L'OBLIGATION DE SERVIR</t>
  </si>
  <si>
    <t>5) Ab 1986 aufgehoben (BB 5.10.1984) / Abrogé à partir de 1986 (AF 5.10.1984)</t>
  </si>
  <si>
    <t xml:space="preserve">    de timbre n'a pas été livrée au cours des années 1981 à 1985 (AF 20.6.1980)</t>
  </si>
  <si>
    <t>4) Für die Jahre 1981 bis 1985 wird der Kantonsanteil an den Stempelabgaben nicht ausgerichtet (BB 20.6.1980) / La part des cantons aux droits</t>
  </si>
  <si>
    <t>3) Ab 1945 nicht mehr ausgeschieden / Dès 1945, plus de répartition</t>
  </si>
  <si>
    <t>2) Ohne Vergütung von Liechtenstein / Sans la contribution du Liechtenstein</t>
  </si>
  <si>
    <t>1) Inkl. Bussen und Verzugszinsen / Y compris les amendes et les intérêts moratoires</t>
  </si>
  <si>
    <t xml:space="preserve"> 5)</t>
  </si>
  <si>
    <t>-  4)</t>
  </si>
  <si>
    <t>d'urgence</t>
  </si>
  <si>
    <t>coupons</t>
  </si>
  <si>
    <t>droits de timbre</t>
  </si>
  <si>
    <t>Droit fiscal</t>
  </si>
  <si>
    <t>Loi sur les</t>
  </si>
  <si>
    <t>Total selon compte d'Etat</t>
  </si>
  <si>
    <t>Fiskalnotrecht</t>
  </si>
  <si>
    <t>Coupongesetz</t>
  </si>
  <si>
    <t>Stempelgesetz</t>
  </si>
  <si>
    <t>Total gem. Staatsrechnung</t>
  </si>
  <si>
    <t>B r u t t o e r t r ä g e  /  R e n d e m e n t s   b r u t s</t>
  </si>
  <si>
    <t>Jahresergebnisse in Franken  /  Résultats annuels en francs</t>
  </si>
  <si>
    <t xml:space="preserve">S T E M P E L A B G A B E N   /   D R O I T S   D E   T I M B R E </t>
  </si>
  <si>
    <t>2) Aufhebung der Emissionsabgabe auf Anteilen an inländischen Anlagefonds ab 1.4.1993 / Abrogation du droit d'émission sur les parts à des fonds de placement suisses dès le 1.4.1993</t>
  </si>
  <si>
    <t>1) Emissionsabgabe auf inländischen Obligationen ab 1.4.1993 / Droit d'émission sur les obligations suisses, dès le 1.4.1993</t>
  </si>
  <si>
    <t>Delkredere und Verluste / Ducroire et pertes</t>
  </si>
  <si>
    <t>Stempelabgaben insgesamt / Droits de timbres au total</t>
  </si>
  <si>
    <t>Prämienquittungen / Quittances de primes</t>
  </si>
  <si>
    <t>Ausländische Wertpapiere / Titres étrangers</t>
  </si>
  <si>
    <t>Inländische Wertpapiere / Titres suisses</t>
  </si>
  <si>
    <t>Umsatz von Wertpapieren / Négociation de titres</t>
  </si>
  <si>
    <t>Anteile an Anlagefonds / Cert. fonds de placement 2)</t>
  </si>
  <si>
    <t>Aktien / GmbH - Anteile / Actions / Parts de S.à.r.l.</t>
  </si>
  <si>
    <t>Obligationen / Obligations 1)</t>
  </si>
  <si>
    <t>Emission von Wertpapieren / Emission de titres suisses</t>
  </si>
  <si>
    <t>Abgabe / Droit</t>
  </si>
  <si>
    <t>Gliederung der Bruttoerträge in Franken / Répartition des rendements bruts en francs</t>
  </si>
  <si>
    <t xml:space="preserve">S T E M P E L A B G A B E N  /  D R O I T S   D E   T I M B R E </t>
  </si>
  <si>
    <t xml:space="preserve">         taxe sur la valeur ajoutée</t>
  </si>
  <si>
    <t xml:space="preserve">  1)   1.1.1995: Ablösung der Warenumsatzsteuer durch die Mehrwertsteuer / 1.1.1995: Remplacement de l'impôt sur le chiffre d'affaires par la</t>
  </si>
  <si>
    <t>1941(1.10.-31.12.)</t>
  </si>
  <si>
    <t>des douanes</t>
  </si>
  <si>
    <t>des contributions</t>
  </si>
  <si>
    <t>Rentrées à l'administration</t>
  </si>
  <si>
    <t>Bruttoertrag gem. Staatsrechnung</t>
  </si>
  <si>
    <t>Eingänge bei der Zollverwaltung</t>
  </si>
  <si>
    <t>Eingänge bei der Steuerverwaltung</t>
  </si>
  <si>
    <t xml:space="preserve">W A R E N U M S A T Z S T E U E R   /   I M P O T   S U R   L E   C H I F F R E   D ' A F F A I R E S </t>
  </si>
  <si>
    <t>Für die Resteingänge ab 1995 wurde die Tabelle nicht mehr erstellt / Dès 1995, la répartition n'a plus été effectuée pour les rentrées résiduelles</t>
  </si>
  <si>
    <t>*) Gliederung der Beträge nach Forderungsprinzip (Staatsrechnung ab 1982 = Kassenprinzip, vgl. Seite 28) / Répartition des montants sur la base du fait générateur (compte d'Etat dès 1982 = déclaration sur la base des paiements, voir page 28)</t>
  </si>
  <si>
    <t>Durch die Zollverwaltung erhobene Steuer, welche durch das Veranlagungsverfahren der ESTV nicht erfasst wurde / Impôt perçu par l'administration des douanes n'ayant pas fait l'objet de la procédure de taxation de l'AFC</t>
  </si>
  <si>
    <t>./. Rückerstattungen und Verrechnungen durch die ESTV / Remboursements et compensations par l'AFC</t>
  </si>
  <si>
    <t>./. Umsatzsteuer auf Bier und Tabak / Impôt sur le chiffre d'affaires sur la bière et sur le tabac</t>
  </si>
  <si>
    <t>Gesamteingang bei der Zollverwaltung / Rentrée d'ensemble à l'administration des douanes</t>
  </si>
  <si>
    <t>Steuer auf der Wareneinfuhr / Impôt sur l'importation de marchandises</t>
  </si>
  <si>
    <t>III. Steuer auf Bier und Tabak / Impôt sur la bière et sur le tabac</t>
  </si>
  <si>
    <t xml:space="preserve">(Gesamteingänge siehe unten / Rendements d'ensemble voir ci-dessous) </t>
  </si>
  <si>
    <t>nach Abzug der Rückerstattungen / après la déduction des remboursements</t>
  </si>
  <si>
    <t>II. Steuer auf der Wareneinfuhr / Impôt sur l'importation de marchandises</t>
  </si>
  <si>
    <t>2. Engrosumsätze / Livraisons en gros     9,3 %</t>
  </si>
  <si>
    <t>1. Detailumsätze / Livraisons au détail     6,2 %</t>
  </si>
  <si>
    <t>I. Steuer auf dem Inlandumsatz / Impôt sur le chiffre d'affaires réalisé sur le territoire suisse</t>
  </si>
  <si>
    <t>Gesamterträge / Rendements d'ensemble</t>
  </si>
  <si>
    <t>Gliederung der Bruttoerträge in 1000 Franken / Répartition des rendements bruts en 1000 francs *)</t>
  </si>
  <si>
    <t>W A R E N U M S A T Z S T E U E R   /   I M P O T   S U R   L E   C H I F F R E   D ' A F F A I R E S</t>
  </si>
  <si>
    <t>Zollverwaltung</t>
  </si>
  <si>
    <t>Steuerverwaltung</t>
  </si>
  <si>
    <t xml:space="preserve">Bruttoertrag </t>
  </si>
  <si>
    <t>Eingänge bei der</t>
  </si>
  <si>
    <t>M E H R W E R T S T E U E R   /   T A X E   S U R   L A   V A L E U R   A J O U T E E</t>
  </si>
  <si>
    <t>2) Ab 2008 Finanzausgleich neu nach NFA</t>
  </si>
  <si>
    <t>1) = Bezugsprovision / = Commission de perception</t>
  </si>
  <si>
    <t>Jura</t>
  </si>
  <si>
    <t>Genève</t>
  </si>
  <si>
    <t>Neuchâtel</t>
  </si>
  <si>
    <t>Valais</t>
  </si>
  <si>
    <t>Vaud</t>
  </si>
  <si>
    <t>Ticino</t>
  </si>
  <si>
    <t>Thurgau</t>
  </si>
  <si>
    <t>Aargau</t>
  </si>
  <si>
    <t>Graubünden</t>
  </si>
  <si>
    <t>St. Gallen</t>
  </si>
  <si>
    <t>Appenzell I.Rh.</t>
  </si>
  <si>
    <t>Appenzell A.Rh.</t>
  </si>
  <si>
    <t>Schaffhausen</t>
  </si>
  <si>
    <t>Basel-Landschaft</t>
  </si>
  <si>
    <t>Basel-Stadt</t>
  </si>
  <si>
    <t>Solothurn</t>
  </si>
  <si>
    <t>Fribourg</t>
  </si>
  <si>
    <t>Zug</t>
  </si>
  <si>
    <t>Glarus</t>
  </si>
  <si>
    <t>Nidwalden</t>
  </si>
  <si>
    <t>Obwalden</t>
  </si>
  <si>
    <t>Schwyz</t>
  </si>
  <si>
    <t>Uri</t>
  </si>
  <si>
    <t>Luzern</t>
  </si>
  <si>
    <t>Bern</t>
  </si>
  <si>
    <t>Zürich</t>
  </si>
  <si>
    <t>l'obligation de servir</t>
  </si>
  <si>
    <t>d'impôt USA</t>
  </si>
  <si>
    <t>anticipé</t>
  </si>
  <si>
    <t>Neu (17%)</t>
  </si>
  <si>
    <t>Taxe d'exemption de</t>
  </si>
  <si>
    <t>Retenue suppl.</t>
  </si>
  <si>
    <t>Impôt</t>
  </si>
  <si>
    <t>Péréquation financière</t>
  </si>
  <si>
    <t>Parts cantonales</t>
  </si>
  <si>
    <t>Cantons</t>
  </si>
  <si>
    <t>ersatzabgabe  1)</t>
  </si>
  <si>
    <t>rückbehalt USA</t>
  </si>
  <si>
    <t>steuer</t>
  </si>
  <si>
    <t>Finanzausgleich</t>
  </si>
  <si>
    <t>Kantone</t>
  </si>
  <si>
    <t>Wehrpflicht-</t>
  </si>
  <si>
    <t>Zusätzl. Steuer-</t>
  </si>
  <si>
    <t>Verrechnungs-</t>
  </si>
  <si>
    <t xml:space="preserve">Direkte Bundessteuer   /   Impôt fédéral direct    </t>
  </si>
  <si>
    <t>In Franken / En francs</t>
  </si>
  <si>
    <t>KANTONSANTEILE AN BUNDESSTEUERN / PARTS CANTONALES AUX IMPOTS FEDERAUX</t>
  </si>
  <si>
    <t>dès 1997</t>
  </si>
  <si>
    <t xml:space="preserve">Réorganisation des rubriques comptables à l'administration fédérale des douanes </t>
  </si>
  <si>
    <t>ab 1997</t>
  </si>
  <si>
    <t>Neugliederung der Rechnungspositionen bei der Eidg. Zollverwaltung</t>
  </si>
  <si>
    <t>supplémentaires</t>
  </si>
  <si>
    <t>sur les carburants</t>
  </si>
  <si>
    <t>carburants</t>
  </si>
  <si>
    <t>droits d'exportation</t>
  </si>
  <si>
    <t>Autres droits</t>
  </si>
  <si>
    <t>Droits supplém.</t>
  </si>
  <si>
    <t>Droits sur le tabac</t>
  </si>
  <si>
    <t>Droits sur les</t>
  </si>
  <si>
    <t>Droits d'entrée et</t>
  </si>
  <si>
    <t>Zollzuschläge</t>
  </si>
  <si>
    <t>Treibstoffen</t>
  </si>
  <si>
    <t>Tabakzölle</t>
  </si>
  <si>
    <t>zölle</t>
  </si>
  <si>
    <t>Uebrige</t>
  </si>
  <si>
    <t>Zollzuschlag auf</t>
  </si>
  <si>
    <t>Zölle auf</t>
  </si>
  <si>
    <t>Ein- und Ausfuhr-</t>
  </si>
  <si>
    <t>Z Ö L L E   /   D O U A N E S</t>
  </si>
  <si>
    <t>d'huiles minérales</t>
  </si>
  <si>
    <t>Impôts de consommation</t>
  </si>
  <si>
    <t>Impôt sur la bière</t>
  </si>
  <si>
    <t>Impôt sur le tabac</t>
  </si>
  <si>
    <t>Impôt sur les automobiles</t>
  </si>
  <si>
    <t>combustibles et autres prod. à base</t>
  </si>
  <si>
    <t>grevant les carburants</t>
  </si>
  <si>
    <t>Verbrauchssteuern</t>
  </si>
  <si>
    <t>Impôt sur les huiles minérales grevant les</t>
  </si>
  <si>
    <t>Surtaxe sur les huiles minérales</t>
  </si>
  <si>
    <t>Impôts sur les huiles minérales</t>
  </si>
  <si>
    <t>Biersteuer</t>
  </si>
  <si>
    <t>Tabaksteuer</t>
  </si>
  <si>
    <t>Automobilsteuer</t>
  </si>
  <si>
    <t>andern Mineralölprodukten</t>
  </si>
  <si>
    <t>auf Treibstoffen</t>
  </si>
  <si>
    <t>Mineralölsteuer auf Brennstoffen und</t>
  </si>
  <si>
    <t>Mineralölsteuerzuschlag</t>
  </si>
  <si>
    <t xml:space="preserve">Mineralölsteuer </t>
  </si>
  <si>
    <t>B e s o n d e r e   V e r b r a u c h s s t e u e r n / I m p ô t s   d e   c o n s o m m a t i o n   s p é c i a u x</t>
  </si>
  <si>
    <t xml:space="preserve"> B E S O N D E R E   V E R B R A U C H S S T E U E R N  /  I M P O T S   D E   C O N S O M M A T I O N   S P E C I A U X   </t>
  </si>
  <si>
    <t>des routes nationales</t>
  </si>
  <si>
    <t>poids lourds</t>
  </si>
  <si>
    <t>Redevance pour l'utilistation</t>
  </si>
  <si>
    <t>Redevance sur le trafic des</t>
  </si>
  <si>
    <t>Nationalstrassenabgabe</t>
  </si>
  <si>
    <t>Schwerverkehrsabgabe</t>
  </si>
  <si>
    <t>V E R K E H R S A B G A B E N   /   T A X E S   R O U T I E R E S</t>
  </si>
  <si>
    <t>1) Vor 1996, unter "Landwirtschaftliche Abgaben an der Grenze" / Avant 1996, sous "Taxes d'orientation agricoles à la frontière"</t>
  </si>
  <si>
    <t xml:space="preserve">                                  -</t>
  </si>
  <si>
    <t>agriculture et viticulture</t>
  </si>
  <si>
    <t>Zölle / Douanes</t>
  </si>
  <si>
    <t>douanières affectées,</t>
  </si>
  <si>
    <t>Droits d'entrée</t>
  </si>
  <si>
    <t>u. Weinbau / OMC, recettes</t>
  </si>
  <si>
    <t>einnahmen, Landwirtschaft</t>
  </si>
  <si>
    <t>Einfuhrzölle</t>
  </si>
  <si>
    <t>WTO, zweckgebundene Zoll-</t>
  </si>
  <si>
    <t>Z O L L E I N N A H M E N  /  D R O I T S   D E   D O U A N E</t>
  </si>
  <si>
    <t xml:space="preserve">     brut et la taxe de fabrication ont été incorporés au nouvel impôt sur le tabac</t>
  </si>
  <si>
    <t>2) Ab 1970 wurde der Tabakzoll auf Rohtabak und die Fabrikationsabgabe zur Tabaksteuer zusammengefasst / Dès 1970, les droits sur le tabac</t>
  </si>
  <si>
    <t>1) Inkl. Steuer auf Zigarettenpapier / Y compris l'impôt sur le papier à cigarettes</t>
  </si>
  <si>
    <t xml:space="preserve">                            -</t>
  </si>
  <si>
    <t xml:space="preserve"> 1980</t>
  </si>
  <si>
    <t xml:space="preserve"> 1979</t>
  </si>
  <si>
    <t xml:space="preserve"> 1978</t>
  </si>
  <si>
    <t xml:space="preserve"> 1977</t>
  </si>
  <si>
    <t xml:space="preserve"> 1976</t>
  </si>
  <si>
    <t xml:space="preserve"> 1975</t>
  </si>
  <si>
    <t xml:space="preserve"> 1974</t>
  </si>
  <si>
    <t xml:space="preserve"> 1973</t>
  </si>
  <si>
    <t xml:space="preserve"> 1972</t>
  </si>
  <si>
    <t xml:space="preserve"> 1971</t>
  </si>
  <si>
    <t xml:space="preserve"> 1969</t>
  </si>
  <si>
    <t xml:space="preserve"> 1968</t>
  </si>
  <si>
    <t xml:space="preserve"> 1967</t>
  </si>
  <si>
    <t xml:space="preserve"> 1966</t>
  </si>
  <si>
    <t xml:space="preserve"> 1965</t>
  </si>
  <si>
    <t xml:space="preserve"> 1964</t>
  </si>
  <si>
    <t xml:space="preserve"> 1963</t>
  </si>
  <si>
    <t xml:space="preserve"> 1962</t>
  </si>
  <si>
    <t xml:space="preserve"> 1961</t>
  </si>
  <si>
    <t xml:space="preserve"> 1960</t>
  </si>
  <si>
    <t xml:space="preserve"> 1959</t>
  </si>
  <si>
    <t xml:space="preserve"> 1958</t>
  </si>
  <si>
    <t xml:space="preserve"> 1957</t>
  </si>
  <si>
    <t xml:space="preserve"> 1956</t>
  </si>
  <si>
    <t xml:space="preserve"> 1955</t>
  </si>
  <si>
    <t xml:space="preserve"> 1954</t>
  </si>
  <si>
    <t xml:space="preserve"> 1953</t>
  </si>
  <si>
    <t xml:space="preserve"> 1952</t>
  </si>
  <si>
    <t xml:space="preserve"> 1951</t>
  </si>
  <si>
    <t xml:space="preserve"> 1950</t>
  </si>
  <si>
    <t xml:space="preserve"> 1949</t>
  </si>
  <si>
    <t xml:space="preserve"> 1948</t>
  </si>
  <si>
    <t xml:space="preserve"> 1947</t>
  </si>
  <si>
    <t xml:space="preserve"> 1946</t>
  </si>
  <si>
    <t xml:space="preserve"> 1945</t>
  </si>
  <si>
    <t xml:space="preserve"> 1944</t>
  </si>
  <si>
    <t xml:space="preserve"> 1943</t>
  </si>
  <si>
    <t>Régale sur la fabrication</t>
  </si>
  <si>
    <t>Fabrikationsabgabe</t>
  </si>
  <si>
    <t>T a b a k b e l a s t u n g  /  T a x e s   s u r   l e   t a b a c</t>
  </si>
  <si>
    <t>TABAKBELASTUNG  UND  BIERSTEUER  /  TAXES  SUR  LE  TABAC  ET  IMPOT  SUR  LA  BIERE</t>
  </si>
  <si>
    <t>Nettoertrag / Rendement net</t>
  </si>
  <si>
    <t>Pausch. Steueranr. / Imput. Forfaitaire</t>
  </si>
  <si>
    <t>Steuerjahr 2015 / Année fiscale 2015</t>
  </si>
  <si>
    <t>Steuerjahr 2014 / Année fiscale 2014</t>
  </si>
  <si>
    <t>Steuerjahr 2013 / Année fiscale 2013</t>
  </si>
  <si>
    <t>Steuerjahr 2012 / Année fiscale 2012</t>
  </si>
  <si>
    <t>Steuerjahr 2011 / Année fiscale 2011</t>
  </si>
  <si>
    <t>Steuerjahr 2010 / Année fiscale 2010</t>
  </si>
  <si>
    <t>Steuerjahr 2009 / Année fiscale 2009</t>
  </si>
  <si>
    <t>Steuerjahr 2008 / Année fiscale 2008</t>
  </si>
  <si>
    <t>Steuerjahr 2007 / Année fiscale 2007</t>
  </si>
  <si>
    <t>Steuerjahr 2006 / Année fiscale 2006</t>
  </si>
  <si>
    <t>Steuerjahr 2005 / Année fiscale 2005</t>
  </si>
  <si>
    <t>Steuerjahr 2004 / Année fiscale 2004</t>
  </si>
  <si>
    <t>Décembre</t>
  </si>
  <si>
    <t>Novembre</t>
  </si>
  <si>
    <t>Octobre</t>
  </si>
  <si>
    <t>Septembre</t>
  </si>
  <si>
    <t>Août</t>
  </si>
  <si>
    <t>Juillet</t>
  </si>
  <si>
    <t>Juni</t>
  </si>
  <si>
    <t>Mai</t>
  </si>
  <si>
    <t>April</t>
  </si>
  <si>
    <t>März</t>
  </si>
  <si>
    <t>Februar</t>
  </si>
  <si>
    <t>Janvier-</t>
  </si>
  <si>
    <t>Januar-</t>
  </si>
  <si>
    <t>Januar</t>
  </si>
  <si>
    <t>Jahre / Années</t>
  </si>
  <si>
    <t>Kursivschrift: Eingänge in % des Jahresergebnisses / Italique: Rentrées en % du résultat annuel</t>
  </si>
  <si>
    <t>Kumulierte Monatsergebnisse in Mio Franken / Cumul des résultats mensuels en mio. de francs</t>
  </si>
  <si>
    <t>D I R E K T E   B U N D E S S T E U E R  /  I M P O T   F E D E R A L   D I R E C T</t>
  </si>
  <si>
    <t>Rohertrag / Rendement brut</t>
  </si>
  <si>
    <t>V E R R E C H N U N G S S T E U E R  /  I M P O T   A N T I C I P E</t>
  </si>
  <si>
    <t>Kumulierte Monatsergebnisse - Bruttoerträge in Mio Franken / Cumul des résultats mensuels - Rendements bruts en mio. de francs</t>
  </si>
  <si>
    <t>S T E M P E L A B G A B E N  /  D R O I T S   D E   T I M B R E</t>
  </si>
  <si>
    <t>.</t>
  </si>
  <si>
    <t>W A R E N U M S A T Z S T E U E R  /  I M P O T   S U R   L E  C H I F F R E   D ' A F F A I R E S</t>
  </si>
  <si>
    <t>M E H R W E R T S T E U E R  /  T A X E   S U R   L A   V A L E U R   A J O U T E E</t>
  </si>
  <si>
    <t xml:space="preserve">    tableua a été modifie. (Dès 1990).</t>
  </si>
  <si>
    <t xml:space="preserve">    Suite à la révision des comptes nationaux en septembre 2014, l'ensemble de la série des agrégats contenu dans ce</t>
  </si>
  <si>
    <t xml:space="preserve">    Aggregate dieser Tabelle geändert. (Ab 1990).</t>
  </si>
  <si>
    <t xml:space="preserve">    Auf Grund der Revision der Volkswirtschaftlichen Gesamtrechnung vom September 2014 wurden alle Zeitreihen der</t>
  </si>
  <si>
    <t>p = provisorisch</t>
  </si>
  <si>
    <t>1)  Mehrwertsteuer ab 1.1.1995 / Taxe sur la valeur ajoutée dès le 1.1.1995</t>
  </si>
  <si>
    <t>2015 p</t>
  </si>
  <si>
    <t>2014 p</t>
  </si>
  <si>
    <t xml:space="preserve"> 1)</t>
  </si>
  <si>
    <t>de timbre</t>
  </si>
  <si>
    <t>fédéral direct</t>
  </si>
  <si>
    <t>PIB</t>
  </si>
  <si>
    <t>IChA  et TVA</t>
  </si>
  <si>
    <t>Droits</t>
  </si>
  <si>
    <t>BIP</t>
  </si>
  <si>
    <t>ersatz</t>
  </si>
  <si>
    <t>MWST</t>
  </si>
  <si>
    <t>abgaben</t>
  </si>
  <si>
    <t>Bundessteuer</t>
  </si>
  <si>
    <t>WUST und</t>
  </si>
  <si>
    <t>Stempel-</t>
  </si>
  <si>
    <t>Direkte</t>
  </si>
  <si>
    <t>I n   P r o z e n t e n  d e s  B I P  /  E n  p o u r   c e n t   d u  P I P</t>
  </si>
  <si>
    <t>I  n     M  i  l  l  i  o  n  e  n     F  r  a n  k  e  n    /    E  n    m  i  l  l  i  o  n  s    d  e    f r a n c s</t>
  </si>
  <si>
    <t>E I N N A H M E N    D E R    E S T V    U N D    B I P   /   R E C E T T E S   D E   L ' A F C   E T   P I B</t>
  </si>
  <si>
    <t xml:space="preserve">    WTO, zweckgeb. Zolleinnahmen, Landwirtschaft und Weinbau / OMC, recettes douanières affectées, agriculture et viticulture 1)</t>
  </si>
  <si>
    <t xml:space="preserve">    an der Grenze / à la frontière  2)</t>
  </si>
  <si>
    <r>
      <t xml:space="preserve">1995 </t>
    </r>
    <r>
      <rPr>
        <vertAlign val="superscript"/>
        <sz val="7"/>
        <rFont val="Times New Roman"/>
        <family val="1"/>
      </rPr>
      <t>1)</t>
    </r>
  </si>
  <si>
    <t>1) Vom Versicherer (Versicherungsgesellschaft) an den ausgerichteten Leistungen gemachte Abzüge / Déductions opérées par l'assureur (sociétés d'assurances) sur les prestations versées</t>
  </si>
  <si>
    <t>3) Sicherungssteuer ab 1.1.1967 in die Verrechnungssteuer eingebaut / Dès le 1.1.1967, l'impôt de garantie en matière d'assurances a été englobé dans l'impôt anticipé</t>
  </si>
  <si>
    <t>Steuerjahr 2016 / Année fiscale 2016</t>
  </si>
  <si>
    <t>2016 p</t>
  </si>
  <si>
    <t>2)  Quelle: BFS (1996 - 2016)</t>
  </si>
  <si>
    <t xml:space="preserve">     Source: OFS (1996 - 2016)</t>
  </si>
  <si>
    <t xml:space="preserve">     2016 = Schätzung SECO vom 02.03.2017</t>
  </si>
  <si>
    <t xml:space="preserve">     2016 = Estimation SECO du 02.03.2017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</si>
</sst>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\ \ "/>
    <numFmt numFmtId="165" formatCode="#,##0\ \ \ \ \ \ \ \ \ \ \ \ "/>
    <numFmt numFmtId="166" formatCode="#,##0\ \ \ \ \ \ \ \ \ \ \ \ \ "/>
    <numFmt numFmtId="167" formatCode="\ @"/>
    <numFmt numFmtId="168" formatCode="_(* #,##0.00_);_(* \(#,##0.00\);_(* &quot;-&quot;??_);_(@_)"/>
    <numFmt numFmtId="169" formatCode="#,##0\ "/>
    <numFmt numFmtId="170" formatCode="#,##0\ \ \ \ \ \ \ \ \ \ \ "/>
    <numFmt numFmtId="171" formatCode="#,##0\ \ \ \ \ \ \ "/>
    <numFmt numFmtId="172" formatCode="#,##0\ \ \ \ \ \ \ \ \ \ \ \ \ \ \ \ \ "/>
    <numFmt numFmtId="173" formatCode="#,##0\ \ \ \ \ \ \ \ "/>
    <numFmt numFmtId="174" formatCode="#,##0\ \ \ \ \ "/>
    <numFmt numFmtId="175" formatCode="#,##0.0"/>
    <numFmt numFmtId="176" formatCode="0.0%"/>
    <numFmt numFmtId="177" formatCode="0.00\ \ "/>
  </numFmts>
  <fonts count="24" x14ac:knownFonts="1">
    <font>
      <sz val="12"/>
      <name val="System"/>
    </font>
    <font>
      <sz val="10"/>
      <name val="MS Sans Serif"/>
      <family val="2"/>
    </font>
    <font>
      <sz val="8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6"/>
      <name val="System"/>
      <family val="2"/>
    </font>
    <font>
      <u/>
      <sz val="8"/>
      <name val="Times New Roman"/>
      <family val="1"/>
    </font>
    <font>
      <vertAlign val="superscript"/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System"/>
    </font>
    <font>
      <strike/>
      <sz val="8"/>
      <color rgb="FFFF0000"/>
      <name val="Times New Roman"/>
      <family val="1"/>
    </font>
    <font>
      <strike/>
      <sz val="12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name val="MS Sans Serif"/>
    </font>
    <font>
      <sz val="12"/>
      <color theme="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vertAlign val="superscript"/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64" fontId="0" fillId="0" borderId="0"/>
    <xf numFmtId="164" fontId="1" fillId="0" borderId="0" applyFont="0" applyFill="0" applyBorder="0" applyAlignment="0" applyProtection="0"/>
    <xf numFmtId="1" fontId="13" fillId="0" borderId="0"/>
    <xf numFmtId="0" fontId="13" fillId="0" borderId="0"/>
    <xf numFmtId="40" fontId="18" fillId="0" borderId="0" applyFont="0" applyFill="0" applyBorder="0" applyAlignment="0" applyProtection="0"/>
  </cellStyleXfs>
  <cellXfs count="688">
    <xf numFmtId="164" fontId="0" fillId="0" borderId="0" xfId="0"/>
    <xf numFmtId="164" fontId="2" fillId="0" borderId="0" xfId="0" applyFont="1"/>
    <xf numFmtId="0" fontId="2" fillId="0" borderId="0" xfId="0" applyNumberFormat="1" applyFont="1" applyProtection="1"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0" applyFont="1" applyBorder="1"/>
    <xf numFmtId="164" fontId="2" fillId="0" borderId="3" xfId="0" applyFont="1" applyBorder="1"/>
    <xf numFmtId="0" fontId="2" fillId="0" borderId="3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164" fontId="2" fillId="0" borderId="3" xfId="0" applyNumberFormat="1" applyFont="1" applyBorder="1"/>
    <xf numFmtId="0" fontId="2" fillId="0" borderId="3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164" fontId="2" fillId="0" borderId="4" xfId="0" applyFont="1" applyBorder="1"/>
    <xf numFmtId="164" fontId="2" fillId="0" borderId="4" xfId="0" applyFont="1" applyBorder="1" applyAlignment="1">
      <alignment horizontal="right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164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 applyBorder="1" applyProtection="1">
      <protection locked="0"/>
    </xf>
    <xf numFmtId="0" fontId="2" fillId="0" borderId="5" xfId="0" applyNumberFormat="1" applyFont="1" applyBorder="1" applyAlignment="1" applyProtection="1">
      <alignment horizontal="centerContinuous"/>
      <protection locked="0"/>
    </xf>
    <xf numFmtId="0" fontId="2" fillId="0" borderId="6" xfId="0" applyNumberFormat="1" applyFont="1" applyBorder="1" applyAlignment="1" applyProtection="1">
      <alignment horizontal="centerContinuous"/>
      <protection locked="0"/>
    </xf>
    <xf numFmtId="0" fontId="2" fillId="0" borderId="6" xfId="0" applyNumberFormat="1" applyFont="1" applyBorder="1" applyAlignment="1" applyProtection="1">
      <alignment horizontal="center"/>
      <protection locked="0"/>
    </xf>
    <xf numFmtId="164" fontId="2" fillId="0" borderId="1" xfId="0" applyFont="1" applyBorder="1" applyAlignment="1">
      <alignment horizontal="center"/>
    </xf>
    <xf numFmtId="0" fontId="2" fillId="0" borderId="8" xfId="0" applyNumberFormat="1" applyFont="1" applyBorder="1" applyAlignment="1" applyProtection="1">
      <alignment horizontal="centerContinuous"/>
      <protection locked="0"/>
    </xf>
    <xf numFmtId="0" fontId="2" fillId="0" borderId="0" xfId="0" applyNumberFormat="1" applyFont="1" applyBorder="1" applyAlignment="1" applyProtection="1">
      <alignment horizontal="centerContinuous"/>
      <protection locked="0"/>
    </xf>
    <xf numFmtId="164" fontId="2" fillId="0" borderId="3" xfId="0" applyFont="1" applyBorder="1" applyAlignment="1">
      <alignment horizontal="center"/>
    </xf>
    <xf numFmtId="164" fontId="2" fillId="0" borderId="9" xfId="0" applyFont="1" applyBorder="1" applyAlignment="1">
      <alignment horizontal="center"/>
    </xf>
    <xf numFmtId="0" fontId="2" fillId="0" borderId="10" xfId="0" applyNumberFormat="1" applyFont="1" applyBorder="1" applyAlignment="1" applyProtection="1">
      <alignment horizontal="centerContinuous"/>
      <protection locked="0"/>
    </xf>
    <xf numFmtId="0" fontId="2" fillId="0" borderId="2" xfId="0" applyNumberFormat="1" applyFont="1" applyBorder="1" applyAlignment="1" applyProtection="1">
      <alignment horizontal="center"/>
      <protection locked="0"/>
    </xf>
    <xf numFmtId="164" fontId="2" fillId="0" borderId="2" xfId="0" applyFont="1" applyBorder="1" applyAlignment="1">
      <alignment horizontal="center"/>
    </xf>
    <xf numFmtId="164" fontId="2" fillId="0" borderId="11" xfId="0" applyFont="1" applyBorder="1" applyAlignment="1">
      <alignment horizontal="center"/>
    </xf>
    <xf numFmtId="164" fontId="2" fillId="0" borderId="5" xfId="0" applyFont="1" applyBorder="1"/>
    <xf numFmtId="164" fontId="2" fillId="0" borderId="1" xfId="0" applyFont="1" applyBorder="1"/>
    <xf numFmtId="164" fontId="2" fillId="0" borderId="6" xfId="0" applyFont="1" applyBorder="1"/>
    <xf numFmtId="164" fontId="2" fillId="0" borderId="9" xfId="0" applyNumberFormat="1" applyFont="1" applyBorder="1" applyProtection="1">
      <protection locked="0"/>
    </xf>
    <xf numFmtId="164" fontId="2" fillId="0" borderId="9" xfId="0" applyNumberFormat="1" applyFont="1" applyBorder="1"/>
    <xf numFmtId="164" fontId="2" fillId="0" borderId="7" xfId="0" applyFont="1" applyBorder="1"/>
    <xf numFmtId="0" fontId="2" fillId="0" borderId="8" xfId="0" applyNumberFormat="1" applyFont="1" applyBorder="1" applyProtection="1">
      <protection locked="0"/>
    </xf>
    <xf numFmtId="0" fontId="2" fillId="0" borderId="9" xfId="0" applyNumberFormat="1" applyFont="1" applyBorder="1" applyProtection="1">
      <protection locked="0"/>
    </xf>
    <xf numFmtId="164" fontId="3" fillId="0" borderId="0" xfId="0" applyFont="1"/>
    <xf numFmtId="0" fontId="2" fillId="0" borderId="10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164" fontId="2" fillId="0" borderId="11" xfId="0" applyFont="1" applyBorder="1"/>
    <xf numFmtId="0" fontId="2" fillId="0" borderId="7" xfId="0" applyNumberFormat="1" applyFont="1" applyBorder="1" applyAlignment="1" applyProtection="1">
      <alignment horizontal="center"/>
      <protection locked="0"/>
    </xf>
    <xf numFmtId="0" fontId="2" fillId="0" borderId="11" xfId="0" applyNumberFormat="1" applyFont="1" applyBorder="1" applyAlignment="1" applyProtection="1">
      <alignment horizontal="center"/>
      <protection locked="0"/>
    </xf>
    <xf numFmtId="0" fontId="2" fillId="0" borderId="8" xfId="0" applyNumberFormat="1" applyFont="1" applyBorder="1" applyAlignment="1" applyProtection="1">
      <alignment horizontal="center"/>
      <protection locked="0"/>
    </xf>
    <xf numFmtId="0" fontId="2" fillId="0" borderId="9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164" fontId="2" fillId="0" borderId="9" xfId="0" applyFont="1" applyBorder="1"/>
    <xf numFmtId="3" fontId="2" fillId="0" borderId="4" xfId="0" applyNumberFormat="1" applyFont="1" applyBorder="1" applyProtection="1">
      <protection locked="0"/>
    </xf>
    <xf numFmtId="164" fontId="2" fillId="0" borderId="10" xfId="0" applyFont="1" applyBorder="1"/>
    <xf numFmtId="164" fontId="3" fillId="0" borderId="1" xfId="0" applyFont="1" applyBorder="1"/>
    <xf numFmtId="164" fontId="3" fillId="0" borderId="3" xfId="0" applyFont="1" applyBorder="1"/>
    <xf numFmtId="0" fontId="2" fillId="0" borderId="7" xfId="0" applyNumberFormat="1" applyFont="1" applyBorder="1" applyAlignment="1" applyProtection="1">
      <alignment horizontal="centerContinuous"/>
      <protection locked="0"/>
    </xf>
    <xf numFmtId="164" fontId="2" fillId="0" borderId="10" xfId="0" applyFont="1" applyBorder="1" applyAlignment="1">
      <alignment horizontal="centerContinuous"/>
    </xf>
    <xf numFmtId="164" fontId="2" fillId="0" borderId="4" xfId="0" applyFont="1" applyBorder="1" applyAlignment="1">
      <alignment horizontal="centerContinuous"/>
    </xf>
    <xf numFmtId="164" fontId="2" fillId="0" borderId="11" xfId="0" applyFont="1" applyBorder="1" applyAlignment="1">
      <alignment horizontal="centerContinuous"/>
    </xf>
    <xf numFmtId="0" fontId="2" fillId="0" borderId="9" xfId="0" applyNumberFormat="1" applyFont="1" applyBorder="1" applyAlignment="1" applyProtection="1">
      <alignment horizontal="centerContinuous"/>
      <protection locked="0"/>
    </xf>
    <xf numFmtId="0" fontId="2" fillId="0" borderId="11" xfId="0" applyNumberFormat="1" applyFont="1" applyBorder="1" applyAlignment="1" applyProtection="1">
      <alignment horizontal="centerContinuous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3" fontId="2" fillId="0" borderId="9" xfId="0" applyNumberFormat="1" applyFont="1" applyBorder="1"/>
    <xf numFmtId="3" fontId="2" fillId="0" borderId="0" xfId="0" applyNumberFormat="1" applyFont="1" applyBorder="1"/>
    <xf numFmtId="3" fontId="2" fillId="0" borderId="8" xfId="0" applyNumberFormat="1" applyFont="1" applyBorder="1" applyAlignment="1" applyProtection="1">
      <alignment horizontal="centerContinuous"/>
      <protection locked="0"/>
    </xf>
    <xf numFmtId="3" fontId="2" fillId="0" borderId="0" xfId="0" applyNumberFormat="1" applyFont="1" applyBorder="1" applyAlignment="1" applyProtection="1">
      <alignment horizontal="centerContinuous"/>
      <protection locked="0"/>
    </xf>
    <xf numFmtId="3" fontId="2" fillId="0" borderId="9" xfId="0" applyNumberFormat="1" applyFont="1" applyBorder="1" applyAlignment="1" applyProtection="1">
      <alignment horizontal="centerContinuous"/>
      <protection locked="0"/>
    </xf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2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 applyProtection="1">
      <protection locked="0"/>
    </xf>
    <xf numFmtId="164" fontId="2" fillId="0" borderId="0" xfId="0" applyNumberFormat="1" applyFont="1" applyBorder="1" applyAlignment="1" applyProtection="1">
      <protection locked="0"/>
    </xf>
    <xf numFmtId="164" fontId="2" fillId="0" borderId="3" xfId="0" applyNumberFormat="1" applyFont="1" applyBorder="1" applyAlignment="1"/>
    <xf numFmtId="164" fontId="2" fillId="0" borderId="0" xfId="0" applyNumberFormat="1" applyFont="1" applyBorder="1" applyAlignment="1"/>
    <xf numFmtId="3" fontId="2" fillId="0" borderId="9" xfId="0" applyNumberFormat="1" applyFont="1" applyBorder="1" applyAlignment="1"/>
    <xf numFmtId="3" fontId="2" fillId="0" borderId="8" xfId="0" applyNumberFormat="1" applyFont="1" applyBorder="1" applyAlignment="1" applyProtection="1">
      <protection locked="0"/>
    </xf>
    <xf numFmtId="3" fontId="2" fillId="0" borderId="9" xfId="0" applyNumberFormat="1" applyFont="1" applyBorder="1" applyAlignment="1" applyProtection="1">
      <protection locked="0"/>
    </xf>
    <xf numFmtId="3" fontId="2" fillId="0" borderId="8" xfId="0" applyNumberFormat="1" applyFont="1" applyBorder="1" applyAlignment="1"/>
    <xf numFmtId="3" fontId="2" fillId="0" borderId="3" xfId="0" applyNumberFormat="1" applyFont="1" applyBorder="1" applyAlignment="1" applyProtection="1">
      <alignment horizontal="centerContinuous"/>
      <protection locked="0"/>
    </xf>
    <xf numFmtId="0" fontId="2" fillId="0" borderId="12" xfId="0" applyNumberFormat="1" applyFont="1" applyBorder="1" applyAlignment="1" applyProtection="1">
      <alignment horizontal="centerContinuous"/>
      <protection locked="0"/>
    </xf>
    <xf numFmtId="164" fontId="2" fillId="0" borderId="13" xfId="0" applyFont="1" applyBorder="1" applyAlignment="1">
      <alignment horizontal="centerContinuous"/>
    </xf>
    <xf numFmtId="164" fontId="2" fillId="0" borderId="6" xfId="0" applyFont="1" applyBorder="1" applyAlignment="1">
      <alignment horizontal="centerContinuous"/>
    </xf>
    <xf numFmtId="164" fontId="2" fillId="0" borderId="7" xfId="0" applyFont="1" applyBorder="1" applyAlignment="1">
      <alignment horizontal="centerContinuous"/>
    </xf>
    <xf numFmtId="164" fontId="2" fillId="0" borderId="8" xfId="0" applyFont="1" applyBorder="1"/>
    <xf numFmtId="164" fontId="2" fillId="0" borderId="8" xfId="0" applyFont="1" applyBorder="1" applyAlignment="1">
      <alignment horizontal="centerContinuous"/>
    </xf>
    <xf numFmtId="3" fontId="2" fillId="0" borderId="0" xfId="0" applyNumberFormat="1" applyFont="1" applyBorder="1" applyAlignment="1">
      <alignment horizontal="centerContinuous"/>
    </xf>
    <xf numFmtId="164" fontId="2" fillId="0" borderId="0" xfId="0" applyFont="1" applyBorder="1" applyAlignment="1">
      <alignment horizontal="centerContinuous"/>
    </xf>
    <xf numFmtId="0" fontId="2" fillId="0" borderId="0" xfId="0" applyNumberFormat="1" applyFont="1" applyBorder="1" applyAlignment="1" applyProtection="1">
      <protection locked="0"/>
    </xf>
    <xf numFmtId="164" fontId="2" fillId="0" borderId="0" xfId="0" applyFont="1" applyBorder="1" applyAlignment="1"/>
    <xf numFmtId="164" fontId="2" fillId="0" borderId="3" xfId="0" applyNumberFormat="1" applyFont="1" applyBorder="1" applyAlignment="1">
      <alignment horizontal="center"/>
    </xf>
    <xf numFmtId="164" fontId="2" fillId="0" borderId="4" xfId="0" applyFont="1" applyBorder="1" applyAlignment="1"/>
    <xf numFmtId="1" fontId="2" fillId="0" borderId="14" xfId="0" applyNumberFormat="1" applyFont="1" applyBorder="1" applyAlignment="1">
      <alignment horizontal="center"/>
    </xf>
    <xf numFmtId="1" fontId="2" fillId="0" borderId="3" xfId="0" applyNumberFormat="1" applyFont="1" applyBorder="1"/>
    <xf numFmtId="0" fontId="2" fillId="0" borderId="8" xfId="0" applyNumberFormat="1" applyFont="1" applyBorder="1" applyAlignment="1">
      <alignment horizontal="center"/>
    </xf>
    <xf numFmtId="164" fontId="2" fillId="0" borderId="9" xfId="0" applyFont="1" applyBorder="1" applyAlignment="1">
      <alignment horizontal="centerContinuous"/>
    </xf>
    <xf numFmtId="164" fontId="2" fillId="0" borderId="0" xfId="0" applyFont="1" applyFill="1"/>
    <xf numFmtId="0" fontId="2" fillId="0" borderId="14" xfId="0" applyNumberFormat="1" applyFont="1" applyBorder="1" applyAlignment="1">
      <alignment horizontal="center"/>
    </xf>
    <xf numFmtId="0" fontId="2" fillId="0" borderId="3" xfId="0" applyNumberFormat="1" applyFont="1" applyFill="1" applyBorder="1" applyProtection="1">
      <protection locked="0"/>
    </xf>
    <xf numFmtId="164" fontId="2" fillId="0" borderId="3" xfId="0" applyFont="1" applyFill="1" applyBorder="1"/>
    <xf numFmtId="164" fontId="2" fillId="0" borderId="3" xfId="0" applyNumberFormat="1" applyFont="1" applyFill="1" applyBorder="1"/>
    <xf numFmtId="164" fontId="2" fillId="0" borderId="3" xfId="0" applyNumberFormat="1" applyFont="1" applyFill="1" applyBorder="1" applyAlignment="1" applyProtection="1">
      <alignment horizontal="center"/>
      <protection locked="0"/>
    </xf>
    <xf numFmtId="164" fontId="2" fillId="0" borderId="12" xfId="0" applyFont="1" applyBorder="1"/>
    <xf numFmtId="164" fontId="6" fillId="0" borderId="0" xfId="0" applyFont="1" applyBorder="1"/>
    <xf numFmtId="0" fontId="6" fillId="0" borderId="0" xfId="0" applyNumberFormat="1" applyFont="1" applyProtection="1">
      <protection locked="0"/>
    </xf>
    <xf numFmtId="164" fontId="6" fillId="0" borderId="0" xfId="0" applyFont="1"/>
    <xf numFmtId="164" fontId="7" fillId="0" borderId="0" xfId="0" applyFont="1"/>
    <xf numFmtId="0" fontId="7" fillId="0" borderId="0" xfId="0" applyNumberFormat="1" applyFont="1" applyProtection="1"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6" fillId="0" borderId="3" xfId="0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/>
      <protection locked="0"/>
    </xf>
    <xf numFmtId="164" fontId="6" fillId="0" borderId="1" xfId="0" applyFont="1" applyBorder="1"/>
    <xf numFmtId="164" fontId="6" fillId="0" borderId="6" xfId="0" applyFont="1" applyBorder="1"/>
    <xf numFmtId="164" fontId="6" fillId="0" borderId="3" xfId="0" applyFont="1" applyBorder="1"/>
    <xf numFmtId="164" fontId="6" fillId="0" borderId="1" xfId="0" applyFont="1" applyBorder="1" applyAlignment="1">
      <alignment horizontal="center"/>
    </xf>
    <xf numFmtId="164" fontId="6" fillId="0" borderId="3" xfId="0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6" fillId="0" borderId="9" xfId="0" applyNumberFormat="1" applyFont="1" applyBorder="1" applyProtection="1">
      <protection locked="0"/>
    </xf>
    <xf numFmtId="164" fontId="6" fillId="2" borderId="3" xfId="0" applyNumberFormat="1" applyFont="1" applyFill="1" applyBorder="1" applyProtection="1">
      <protection locked="0"/>
    </xf>
    <xf numFmtId="164" fontId="6" fillId="2" borderId="3" xfId="1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3" xfId="0" applyNumberFormat="1" applyFont="1" applyBorder="1"/>
    <xf numFmtId="164" fontId="6" fillId="0" borderId="8" xfId="0" applyNumberFormat="1" applyFont="1" applyBorder="1" applyProtection="1"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/>
    <xf numFmtId="164" fontId="6" fillId="0" borderId="4" xfId="0" applyNumberFormat="1" applyFont="1" applyBorder="1" applyProtection="1">
      <protection locked="0"/>
    </xf>
    <xf numFmtId="164" fontId="6" fillId="0" borderId="2" xfId="0" applyFont="1" applyBorder="1"/>
    <xf numFmtId="164" fontId="6" fillId="0" borderId="8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3" xfId="0" applyFont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4" xfId="0" applyFont="1" applyBorder="1"/>
    <xf numFmtId="164" fontId="6" fillId="0" borderId="2" xfId="0" applyFont="1" applyBorder="1" applyAlignment="1">
      <alignment horizontal="center"/>
    </xf>
    <xf numFmtId="164" fontId="6" fillId="0" borderId="6" xfId="0" applyNumberFormat="1" applyFont="1" applyBorder="1" applyProtection="1">
      <protection locked="0"/>
    </xf>
    <xf numFmtId="164" fontId="6" fillId="0" borderId="6" xfId="0" applyNumberFormat="1" applyFont="1" applyBorder="1"/>
    <xf numFmtId="0" fontId="6" fillId="0" borderId="8" xfId="0" applyNumberFormat="1" applyFon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164" fontId="6" fillId="0" borderId="7" xfId="0" applyFont="1" applyBorder="1"/>
    <xf numFmtId="164" fontId="6" fillId="0" borderId="8" xfId="0" applyFont="1" applyBorder="1"/>
    <xf numFmtId="0" fontId="6" fillId="0" borderId="0" xfId="0" applyNumberFormat="1" applyFont="1" applyBorder="1" applyProtection="1">
      <protection locked="0"/>
    </xf>
    <xf numFmtId="164" fontId="6" fillId="0" borderId="9" xfId="0" applyFont="1" applyBorder="1"/>
    <xf numFmtId="0" fontId="2" fillId="0" borderId="13" xfId="0" applyNumberFormat="1" applyFont="1" applyBorder="1" applyAlignment="1" applyProtection="1">
      <alignment horizontal="centerContinuous"/>
      <protection locked="0"/>
    </xf>
    <xf numFmtId="164" fontId="6" fillId="3" borderId="3" xfId="0" applyNumberFormat="1" applyFont="1" applyFill="1" applyBorder="1" applyProtection="1">
      <protection locked="0"/>
    </xf>
    <xf numFmtId="164" fontId="2" fillId="4" borderId="3" xfId="0" applyFont="1" applyFill="1" applyBorder="1"/>
    <xf numFmtId="164" fontId="2" fillId="4" borderId="3" xfId="0" applyNumberFormat="1" applyFont="1" applyFill="1" applyBorder="1"/>
    <xf numFmtId="164" fontId="2" fillId="4" borderId="3" xfId="0" applyNumberFormat="1" applyFont="1" applyFill="1" applyBorder="1" applyAlignment="1"/>
    <xf numFmtId="164" fontId="2" fillId="0" borderId="15" xfId="0" applyFont="1" applyBorder="1"/>
    <xf numFmtId="164" fontId="6" fillId="4" borderId="3" xfId="0" applyNumberFormat="1" applyFont="1" applyFill="1" applyBorder="1" applyProtection="1">
      <protection locked="0"/>
    </xf>
    <xf numFmtId="164" fontId="2" fillId="0" borderId="3" xfId="0" applyFont="1" applyBorder="1" applyAlignment="1">
      <alignment horizontal="centerContinuous"/>
    </xf>
    <xf numFmtId="3" fontId="2" fillId="0" borderId="3" xfId="0" applyNumberFormat="1" applyFont="1" applyBorder="1" applyAlignment="1">
      <alignment horizontal="centerContinuous"/>
    </xf>
    <xf numFmtId="0" fontId="9" fillId="0" borderId="3" xfId="0" applyNumberFormat="1" applyFont="1" applyBorder="1" applyProtection="1">
      <protection locked="0"/>
    </xf>
    <xf numFmtId="164" fontId="9" fillId="0" borderId="3" xfId="0" applyFont="1" applyBorder="1"/>
    <xf numFmtId="164" fontId="2" fillId="0" borderId="3" xfId="0" applyNumberFormat="1" applyFont="1" applyFill="1" applyBorder="1" applyProtection="1">
      <protection locked="0"/>
    </xf>
    <xf numFmtId="164" fontId="2" fillId="0" borderId="3" xfId="0" applyNumberFormat="1" applyFont="1" applyFill="1" applyBorder="1" applyAlignment="1" applyProtection="1">
      <protection locked="0"/>
    </xf>
    <xf numFmtId="0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164" fontId="0" fillId="0" borderId="0" xfId="0" applyFont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/>
    <xf numFmtId="164" fontId="0" fillId="0" borderId="3" xfId="0" applyFont="1" applyBorder="1"/>
    <xf numFmtId="164" fontId="0" fillId="0" borderId="9" xfId="0" applyFont="1" applyBorder="1"/>
    <xf numFmtId="164" fontId="2" fillId="0" borderId="1" xfId="0" applyNumberFormat="1" applyFont="1" applyBorder="1"/>
    <xf numFmtId="164" fontId="2" fillId="0" borderId="2" xfId="0" applyNumberFormat="1" applyFont="1" applyBorder="1" applyProtection="1">
      <protection locked="0"/>
    </xf>
    <xf numFmtId="164" fontId="6" fillId="0" borderId="5" xfId="0" applyFont="1" applyBorder="1" applyAlignment="1">
      <alignment horizontal="center"/>
    </xf>
    <xf numFmtId="164" fontId="6" fillId="0" borderId="7" xfId="0" applyNumberFormat="1" applyFont="1" applyBorder="1"/>
    <xf numFmtId="164" fontId="2" fillId="0" borderId="2" xfId="0" applyNumberFormat="1" applyFont="1" applyBorder="1"/>
    <xf numFmtId="164" fontId="2" fillId="0" borderId="11" xfId="0" applyNumberFormat="1" applyFont="1" applyBorder="1"/>
    <xf numFmtId="164" fontId="2" fillId="0" borderId="4" xfId="0" applyNumberFormat="1" applyFont="1" applyBorder="1" applyProtection="1">
      <protection locked="0"/>
    </xf>
    <xf numFmtId="164" fontId="2" fillId="0" borderId="11" xfId="0" applyNumberFormat="1" applyFont="1" applyBorder="1" applyProtection="1">
      <protection locked="0"/>
    </xf>
    <xf numFmtId="0" fontId="11" fillId="0" borderId="0" xfId="0" applyNumberFormat="1" applyFont="1" applyProtection="1">
      <protection locked="0"/>
    </xf>
    <xf numFmtId="0" fontId="12" fillId="0" borderId="0" xfId="0" applyNumberFormat="1" applyFont="1" applyProtection="1"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quotePrefix="1" applyNumberFormat="1" applyFont="1" applyBorder="1" applyAlignment="1" applyProtection="1">
      <alignment horizontal="center"/>
      <protection locked="0"/>
    </xf>
    <xf numFmtId="0" fontId="2" fillId="0" borderId="1" xfId="0" quotePrefix="1" applyNumberFormat="1" applyFont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center"/>
      <protection locked="0"/>
    </xf>
    <xf numFmtId="164" fontId="2" fillId="0" borderId="8" xfId="0" applyFont="1" applyBorder="1" applyAlignment="1">
      <alignment horizontal="center"/>
    </xf>
    <xf numFmtId="164" fontId="2" fillId="2" borderId="3" xfId="0" applyNumberFormat="1" applyFont="1" applyFill="1" applyBorder="1" applyProtection="1">
      <protection locked="0"/>
    </xf>
    <xf numFmtId="164" fontId="2" fillId="2" borderId="0" xfId="0" applyNumberFormat="1" applyFont="1" applyFill="1" applyBorder="1" applyProtection="1">
      <protection locked="0"/>
    </xf>
    <xf numFmtId="164" fontId="2" fillId="0" borderId="0" xfId="0" applyFont="1" applyAlignment="1">
      <alignment horizontal="center"/>
    </xf>
    <xf numFmtId="3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164" fontId="2" fillId="0" borderId="0" xfId="0" applyFont="1" applyBorder="1" applyAlignment="1">
      <alignment horizontal="center"/>
    </xf>
    <xf numFmtId="0" fontId="2" fillId="0" borderId="15" xfId="0" applyNumberFormat="1" applyFont="1" applyBorder="1" applyAlignment="1" applyProtection="1">
      <alignment horizontal="center"/>
      <protection locked="0"/>
    </xf>
    <xf numFmtId="164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0" fontId="2" fillId="0" borderId="14" xfId="0" applyNumberFormat="1" applyFont="1" applyBorder="1" applyAlignment="1" applyProtection="1">
      <alignment horizontal="center"/>
      <protection locked="0"/>
    </xf>
    <xf numFmtId="164" fontId="2" fillId="0" borderId="15" xfId="0" applyFont="1" applyBorder="1" applyAlignment="1">
      <alignment horizontal="center"/>
    </xf>
    <xf numFmtId="164" fontId="2" fillId="0" borderId="14" xfId="0" applyNumberFormat="1" applyFont="1" applyBorder="1"/>
    <xf numFmtId="164" fontId="2" fillId="0" borderId="12" xfId="0" applyNumberFormat="1" applyFont="1" applyBorder="1"/>
    <xf numFmtId="164" fontId="2" fillId="0" borderId="14" xfId="0" applyFont="1" applyBorder="1" applyAlignment="1">
      <alignment horizontal="center"/>
    </xf>
    <xf numFmtId="1" fontId="3" fillId="0" borderId="0" xfId="2" applyFont="1"/>
    <xf numFmtId="1" fontId="0" fillId="0" borderId="0" xfId="2" applyFont="1"/>
    <xf numFmtId="3" fontId="2" fillId="0" borderId="0" xfId="2" applyNumberFormat="1" applyFont="1"/>
    <xf numFmtId="1" fontId="2" fillId="0" borderId="0" xfId="2" applyFont="1"/>
    <xf numFmtId="1" fontId="2" fillId="0" borderId="0" xfId="2" applyFont="1" applyBorder="1"/>
    <xf numFmtId="164" fontId="2" fillId="0" borderId="14" xfId="2" applyNumberFormat="1" applyFont="1" applyBorder="1" applyProtection="1">
      <protection locked="0"/>
    </xf>
    <xf numFmtId="0" fontId="9" fillId="0" borderId="14" xfId="2" applyNumberFormat="1" applyFont="1" applyBorder="1" applyProtection="1">
      <protection locked="0"/>
    </xf>
    <xf numFmtId="164" fontId="2" fillId="0" borderId="3" xfId="2" applyNumberFormat="1" applyFont="1" applyBorder="1" applyProtection="1">
      <protection locked="0"/>
    </xf>
    <xf numFmtId="164" fontId="2" fillId="0" borderId="8" xfId="2" applyNumberFormat="1" applyFont="1" applyBorder="1" applyProtection="1">
      <protection locked="0"/>
    </xf>
    <xf numFmtId="0" fontId="2" fillId="0" borderId="3" xfId="2" applyNumberFormat="1" applyFont="1" applyBorder="1" applyAlignment="1" applyProtection="1">
      <alignment horizontal="left" indent="1"/>
      <protection locked="0"/>
    </xf>
    <xf numFmtId="2" fontId="2" fillId="0" borderId="3" xfId="2" applyNumberFormat="1" applyFont="1" applyBorder="1" applyAlignment="1" applyProtection="1">
      <alignment horizontal="center"/>
      <protection locked="0"/>
    </xf>
    <xf numFmtId="0" fontId="9" fillId="0" borderId="3" xfId="2" applyNumberFormat="1" applyFont="1" applyBorder="1" applyProtection="1">
      <protection locked="0"/>
    </xf>
    <xf numFmtId="164" fontId="2" fillId="0" borderId="3" xfId="2" quotePrefix="1" applyNumberFormat="1" applyFont="1" applyBorder="1" applyAlignment="1" applyProtection="1">
      <alignment horizontal="center"/>
      <protection locked="0"/>
    </xf>
    <xf numFmtId="3" fontId="2" fillId="0" borderId="1" xfId="2" applyNumberFormat="1" applyFont="1" applyBorder="1"/>
    <xf numFmtId="3" fontId="2" fillId="0" borderId="5" xfId="2" applyNumberFormat="1" applyFont="1" applyBorder="1"/>
    <xf numFmtId="0" fontId="9" fillId="0" borderId="1" xfId="2" applyNumberFormat="1" applyFont="1" applyBorder="1" applyProtection="1">
      <protection locked="0"/>
    </xf>
    <xf numFmtId="0" fontId="2" fillId="0" borderId="3" xfId="2" applyNumberFormat="1" applyFont="1" applyBorder="1" applyAlignment="1" applyProtection="1">
      <alignment horizontal="center" vertical="center"/>
      <protection locked="0"/>
    </xf>
    <xf numFmtId="0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3" xfId="2" applyNumberFormat="1" applyFont="1" applyBorder="1" applyAlignment="1" applyProtection="1">
      <alignment horizontal="centerContinuous"/>
      <protection locked="0"/>
    </xf>
    <xf numFmtId="0" fontId="2" fillId="0" borderId="1" xfId="2" applyNumberFormat="1" applyFont="1" applyBorder="1" applyAlignment="1" applyProtection="1">
      <alignment horizontal="center" vertical="center"/>
      <protection locked="0"/>
    </xf>
    <xf numFmtId="0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" xfId="2" applyNumberFormat="1" applyFont="1" applyBorder="1" applyAlignment="1" applyProtection="1">
      <alignment horizontal="centerContinuous"/>
      <protection locked="0"/>
    </xf>
    <xf numFmtId="0" fontId="2" fillId="0" borderId="0" xfId="2" applyNumberFormat="1" applyFont="1" applyProtection="1">
      <protection locked="0"/>
    </xf>
    <xf numFmtId="0" fontId="7" fillId="0" borderId="0" xfId="2" applyNumberFormat="1" applyFont="1" applyProtection="1">
      <protection locked="0"/>
    </xf>
    <xf numFmtId="164" fontId="3" fillId="0" borderId="0" xfId="2" applyNumberFormat="1" applyFont="1"/>
    <xf numFmtId="164" fontId="2" fillId="0" borderId="0" xfId="2" applyNumberFormat="1" applyFont="1"/>
    <xf numFmtId="3" fontId="2" fillId="0" borderId="0" xfId="2" applyNumberFormat="1" applyFont="1" applyProtection="1">
      <protection locked="0"/>
    </xf>
    <xf numFmtId="0" fontId="2" fillId="0" borderId="0" xfId="2" applyNumberFormat="1" applyFont="1" applyAlignment="1" applyProtection="1">
      <alignment horizontal="center"/>
      <protection locked="0"/>
    </xf>
    <xf numFmtId="0" fontId="2" fillId="0" borderId="0" xfId="2" applyNumberFormat="1" applyFont="1" applyAlignment="1" applyProtection="1">
      <alignment horizontal="right"/>
      <protection locked="0"/>
    </xf>
    <xf numFmtId="1" fontId="3" fillId="0" borderId="6" xfId="2" applyFont="1" applyBorder="1"/>
    <xf numFmtId="164" fontId="3" fillId="0" borderId="6" xfId="2" applyNumberFormat="1" applyFont="1" applyBorder="1"/>
    <xf numFmtId="1" fontId="2" fillId="0" borderId="6" xfId="2" applyFont="1" applyBorder="1"/>
    <xf numFmtId="1" fontId="2" fillId="0" borderId="9" xfId="2" applyFont="1" applyBorder="1"/>
    <xf numFmtId="164" fontId="2" fillId="0" borderId="0" xfId="2" applyNumberFormat="1" applyFont="1" applyBorder="1" applyAlignment="1" applyProtection="1">
      <protection locked="0"/>
    </xf>
    <xf numFmtId="1" fontId="2" fillId="0" borderId="8" xfId="2" applyNumberFormat="1" applyFont="1" applyBorder="1" applyAlignment="1" applyProtection="1">
      <protection locked="0"/>
    </xf>
    <xf numFmtId="0" fontId="2" fillId="0" borderId="2" xfId="2" applyNumberFormat="1" applyFont="1" applyBorder="1" applyAlignment="1" applyProtection="1">
      <alignment horizontal="center"/>
      <protection locked="0"/>
    </xf>
    <xf numFmtId="165" fontId="2" fillId="0" borderId="2" xfId="2" applyNumberFormat="1" applyFont="1" applyBorder="1" applyAlignment="1" applyProtection="1">
      <protection locked="0"/>
    </xf>
    <xf numFmtId="165" fontId="2" fillId="0" borderId="10" xfId="2" applyNumberFormat="1" applyFont="1" applyBorder="1" applyAlignment="1" applyProtection="1">
      <protection locked="0"/>
    </xf>
    <xf numFmtId="164" fontId="2" fillId="0" borderId="2" xfId="2" applyNumberFormat="1" applyFont="1" applyBorder="1" applyAlignment="1" applyProtection="1">
      <protection locked="0"/>
    </xf>
    <xf numFmtId="164" fontId="2" fillId="0" borderId="4" xfId="2" applyNumberFormat="1" applyFont="1" applyBorder="1" applyAlignment="1" applyProtection="1">
      <protection locked="0"/>
    </xf>
    <xf numFmtId="1" fontId="2" fillId="0" borderId="2" xfId="2" applyNumberFormat="1" applyFont="1" applyBorder="1" applyAlignment="1" applyProtection="1">
      <alignment horizontal="center"/>
      <protection locked="0"/>
    </xf>
    <xf numFmtId="165" fontId="2" fillId="0" borderId="3" xfId="2" applyNumberFormat="1" applyFont="1" applyBorder="1" applyAlignment="1"/>
    <xf numFmtId="165" fontId="2" fillId="0" borderId="8" xfId="2" applyNumberFormat="1" applyFont="1" applyBorder="1" applyAlignment="1"/>
    <xf numFmtId="164" fontId="2" fillId="0" borderId="3" xfId="2" applyNumberFormat="1" applyFont="1" applyBorder="1" applyAlignment="1" applyProtection="1">
      <protection locked="0"/>
    </xf>
    <xf numFmtId="1" fontId="2" fillId="0" borderId="3" xfId="2" applyNumberFormat="1" applyFont="1" applyBorder="1" applyAlignment="1" applyProtection="1">
      <alignment horizontal="center"/>
      <protection locked="0"/>
    </xf>
    <xf numFmtId="0" fontId="2" fillId="0" borderId="3" xfId="2" applyNumberFormat="1" applyFont="1" applyBorder="1" applyAlignment="1" applyProtection="1">
      <alignment horizontal="center"/>
      <protection locked="0"/>
    </xf>
    <xf numFmtId="165" fontId="2" fillId="0" borderId="3" xfId="2" applyNumberFormat="1" applyFont="1" applyBorder="1" applyAlignment="1" applyProtection="1">
      <protection locked="0"/>
    </xf>
    <xf numFmtId="165" fontId="2" fillId="0" borderId="8" xfId="2" applyNumberFormat="1" applyFont="1" applyBorder="1" applyAlignment="1" applyProtection="1">
      <protection locked="0"/>
    </xf>
    <xf numFmtId="164" fontId="2" fillId="0" borderId="3" xfId="2" applyNumberFormat="1" applyFont="1" applyBorder="1" applyAlignment="1"/>
    <xf numFmtId="164" fontId="2" fillId="0" borderId="0" xfId="2" applyNumberFormat="1" applyFont="1" applyBorder="1" applyAlignment="1"/>
    <xf numFmtId="1" fontId="2" fillId="0" borderId="3" xfId="2" applyNumberFormat="1" applyFont="1" applyBorder="1" applyAlignment="1">
      <alignment horizontal="center"/>
    </xf>
    <xf numFmtId="165" fontId="2" fillId="0" borderId="3" xfId="2" applyNumberFormat="1" applyFont="1" applyBorder="1" applyAlignment="1" applyProtection="1">
      <alignment horizontal="right"/>
      <protection locked="0"/>
    </xf>
    <xf numFmtId="165" fontId="2" fillId="0" borderId="8" xfId="2" applyNumberFormat="1" applyFont="1" applyBorder="1" applyAlignment="1" applyProtection="1">
      <alignment horizontal="right"/>
      <protection locked="0"/>
    </xf>
    <xf numFmtId="164" fontId="2" fillId="0" borderId="3" xfId="2" applyNumberFormat="1" applyFont="1" applyBorder="1" applyAlignment="1" applyProtection="1">
      <alignment horizontal="right"/>
      <protection locked="0"/>
    </xf>
    <xf numFmtId="165" fontId="2" fillId="0" borderId="3" xfId="2" applyNumberFormat="1" applyFont="1" applyBorder="1" applyAlignment="1">
      <alignment horizontal="right"/>
    </xf>
    <xf numFmtId="164" fontId="2" fillId="0" borderId="0" xfId="2" quotePrefix="1" applyNumberFormat="1" applyFont="1" applyBorder="1" applyAlignment="1" applyProtection="1">
      <alignment horizontal="center"/>
      <protection locked="0"/>
    </xf>
    <xf numFmtId="0" fontId="2" fillId="0" borderId="2" xfId="2" applyNumberFormat="1" applyFont="1" applyBorder="1" applyAlignment="1" applyProtection="1">
      <alignment horizontal="centerContinuous"/>
      <protection locked="0"/>
    </xf>
    <xf numFmtId="0" fontId="5" fillId="0" borderId="2" xfId="2" applyNumberFormat="1" applyFont="1" applyBorder="1" applyAlignment="1" applyProtection="1">
      <alignment horizontal="center"/>
      <protection locked="0"/>
    </xf>
    <xf numFmtId="0" fontId="5" fillId="0" borderId="10" xfId="2" applyNumberFormat="1" applyFont="1" applyBorder="1" applyAlignment="1" applyProtection="1">
      <alignment horizontal="center"/>
      <protection locked="0"/>
    </xf>
    <xf numFmtId="0" fontId="5" fillId="0" borderId="3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1" fontId="2" fillId="0" borderId="1" xfId="2" applyFont="1" applyBorder="1" applyAlignment="1">
      <alignment horizontal="center"/>
    </xf>
    <xf numFmtId="0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1" fontId="2" fillId="0" borderId="1" xfId="2" applyFont="1" applyBorder="1"/>
    <xf numFmtId="1" fontId="2" fillId="0" borderId="13" xfId="2" applyFont="1" applyBorder="1" applyAlignment="1">
      <alignment horizontal="centerContinuous"/>
    </xf>
    <xf numFmtId="0" fontId="2" fillId="0" borderId="12" xfId="2" applyNumberFormat="1" applyFont="1" applyBorder="1" applyAlignment="1" applyProtection="1">
      <alignment horizontal="centerContinuous"/>
      <protection locked="0"/>
    </xf>
    <xf numFmtId="1" fontId="3" fillId="0" borderId="1" xfId="2" applyFont="1" applyBorder="1"/>
    <xf numFmtId="1" fontId="2" fillId="0" borderId="3" xfId="2" applyFont="1" applyBorder="1" applyAlignment="1">
      <alignment horizontal="center"/>
    </xf>
    <xf numFmtId="1" fontId="2" fillId="0" borderId="7" xfId="2" applyFont="1" applyBorder="1" applyAlignment="1">
      <alignment horizontal="centerContinuous"/>
    </xf>
    <xf numFmtId="1" fontId="2" fillId="0" borderId="6" xfId="2" applyFont="1" applyBorder="1" applyAlignment="1">
      <alignment horizontal="centerContinuous"/>
    </xf>
    <xf numFmtId="0" fontId="2" fillId="0" borderId="6" xfId="2" applyNumberFormat="1" applyFont="1" applyBorder="1" applyAlignment="1" applyProtection="1">
      <alignment horizontal="centerContinuous"/>
      <protection locked="0"/>
    </xf>
    <xf numFmtId="1" fontId="2" fillId="0" borderId="0" xfId="2" applyFont="1" applyAlignment="1">
      <alignment horizontal="right"/>
    </xf>
    <xf numFmtId="1" fontId="3" fillId="0" borderId="0" xfId="2" applyFont="1" applyAlignment="1">
      <alignment horizontal="left"/>
    </xf>
    <xf numFmtId="1" fontId="14" fillId="0" borderId="0" xfId="2" applyFont="1"/>
    <xf numFmtId="0" fontId="14" fillId="0" borderId="11" xfId="2" applyNumberFormat="1" applyFont="1" applyBorder="1" applyProtection="1">
      <protection locked="0"/>
    </xf>
    <xf numFmtId="0" fontId="14" fillId="0" borderId="4" xfId="2" applyNumberFormat="1" applyFont="1" applyBorder="1" applyProtection="1">
      <protection locked="0"/>
    </xf>
    <xf numFmtId="0" fontId="2" fillId="0" borderId="11" xfId="2" applyNumberFormat="1" applyFont="1" applyBorder="1" applyProtection="1">
      <protection locked="0"/>
    </xf>
    <xf numFmtId="0" fontId="2" fillId="0" borderId="4" xfId="2" applyNumberFormat="1" applyFont="1" applyBorder="1" applyProtection="1">
      <protection locked="0"/>
    </xf>
    <xf numFmtId="0" fontId="2" fillId="0" borderId="10" xfId="2" applyNumberFormat="1" applyFont="1" applyBorder="1" applyProtection="1">
      <protection locked="0"/>
    </xf>
    <xf numFmtId="0" fontId="14" fillId="0" borderId="9" xfId="2" applyNumberFormat="1" applyFont="1" applyBorder="1" applyProtection="1">
      <protection locked="0"/>
    </xf>
    <xf numFmtId="0" fontId="14" fillId="0" borderId="0" xfId="2" applyNumberFormat="1" applyFont="1" applyBorder="1" applyProtection="1">
      <protection locked="0"/>
    </xf>
    <xf numFmtId="0" fontId="2" fillId="0" borderId="9" xfId="2" applyNumberFormat="1" applyFont="1" applyBorder="1" applyProtection="1">
      <protection locked="0"/>
    </xf>
    <xf numFmtId="0" fontId="2" fillId="0" borderId="0" xfId="2" applyNumberFormat="1" applyFont="1" applyBorder="1" applyProtection="1">
      <protection locked="0"/>
    </xf>
    <xf numFmtId="0" fontId="2" fillId="0" borderId="8" xfId="2" applyNumberFormat="1" applyFont="1" applyBorder="1" applyProtection="1">
      <protection locked="0"/>
    </xf>
    <xf numFmtId="164" fontId="2" fillId="0" borderId="2" xfId="2" applyNumberFormat="1" applyFont="1" applyBorder="1" applyProtection="1">
      <protection locked="0"/>
    </xf>
    <xf numFmtId="164" fontId="2" fillId="0" borderId="4" xfId="2" applyNumberFormat="1" applyFont="1" applyBorder="1" applyProtection="1">
      <protection locked="0"/>
    </xf>
    <xf numFmtId="0" fontId="2" fillId="0" borderId="11" xfId="2" applyNumberFormat="1" applyFont="1" applyBorder="1" applyAlignment="1" applyProtection="1">
      <alignment horizontal="centerContinuous"/>
      <protection locked="0"/>
    </xf>
    <xf numFmtId="0" fontId="2" fillId="0" borderId="10" xfId="2" applyNumberFormat="1" applyFont="1" applyBorder="1" applyAlignment="1" applyProtection="1">
      <alignment horizontal="centerContinuous"/>
      <protection locked="0"/>
    </xf>
    <xf numFmtId="164" fontId="2" fillId="0" borderId="0" xfId="2" applyNumberFormat="1" applyFont="1" applyBorder="1" applyProtection="1">
      <protection locked="0"/>
    </xf>
    <xf numFmtId="0" fontId="2" fillId="0" borderId="8" xfId="2" applyNumberFormat="1" applyFont="1" applyBorder="1" applyAlignment="1" applyProtection="1">
      <alignment horizontal="right"/>
      <protection locked="0"/>
    </xf>
    <xf numFmtId="0" fontId="2" fillId="0" borderId="9" xfId="2" applyNumberFormat="1" applyFont="1" applyBorder="1" applyAlignment="1" applyProtection="1">
      <alignment horizontal="centerContinuous"/>
      <protection locked="0"/>
    </xf>
    <xf numFmtId="164" fontId="2" fillId="0" borderId="3" xfId="2" applyNumberFormat="1" applyFont="1" applyBorder="1"/>
    <xf numFmtId="164" fontId="2" fillId="0" borderId="0" xfId="2" applyNumberFormat="1" applyFont="1" applyBorder="1"/>
    <xf numFmtId="164" fontId="2" fillId="0" borderId="3" xfId="2" applyNumberFormat="1" applyFont="1" applyFill="1" applyBorder="1" applyProtection="1">
      <protection locked="0"/>
    </xf>
    <xf numFmtId="1" fontId="2" fillId="0" borderId="9" xfId="2" applyFont="1" applyBorder="1" applyAlignment="1">
      <alignment horizontal="centerContinuous"/>
    </xf>
    <xf numFmtId="1" fontId="2" fillId="0" borderId="8" xfId="2" applyFont="1" applyBorder="1" applyAlignment="1">
      <alignment horizontal="right"/>
    </xf>
    <xf numFmtId="164" fontId="2" fillId="0" borderId="0" xfId="2" applyNumberFormat="1" applyFont="1" applyFill="1" applyBorder="1" applyProtection="1">
      <protection locked="0"/>
    </xf>
    <xf numFmtId="1" fontId="2" fillId="0" borderId="8" xfId="2" applyNumberFormat="1" applyFont="1" applyBorder="1" applyAlignment="1" applyProtection="1">
      <alignment horizontal="right"/>
      <protection locked="0"/>
    </xf>
    <xf numFmtId="164" fontId="2" fillId="0" borderId="3" xfId="2" applyNumberFormat="1" applyFont="1" applyBorder="1" applyAlignment="1" applyProtection="1">
      <alignment horizontal="center"/>
      <protection locked="0"/>
    </xf>
    <xf numFmtId="164" fontId="2" fillId="0" borderId="0" xfId="2" applyNumberFormat="1" applyFont="1" applyBorder="1" applyAlignment="1" applyProtection="1">
      <alignment horizontal="center"/>
      <protection locked="0"/>
    </xf>
    <xf numFmtId="9" fontId="2" fillId="0" borderId="2" xfId="2" applyNumberFormat="1" applyFont="1" applyBorder="1" applyAlignment="1" applyProtection="1">
      <alignment horizontal="center"/>
      <protection locked="0"/>
    </xf>
    <xf numFmtId="0" fontId="2" fillId="0" borderId="11" xfId="2" applyNumberFormat="1" applyFont="1" applyBorder="1" applyAlignment="1" applyProtection="1">
      <alignment horizontal="center"/>
      <protection locked="0"/>
    </xf>
    <xf numFmtId="0" fontId="2" fillId="0" borderId="10" xfId="2" applyNumberFormat="1" applyFont="1" applyBorder="1" applyAlignment="1" applyProtection="1">
      <protection locked="0"/>
    </xf>
    <xf numFmtId="9" fontId="2" fillId="0" borderId="3" xfId="2" quotePrefix="1" applyNumberFormat="1" applyFont="1" applyBorder="1" applyAlignment="1" applyProtection="1">
      <alignment horizontal="center"/>
      <protection locked="0"/>
    </xf>
    <xf numFmtId="0" fontId="2" fillId="0" borderId="8" xfId="2" applyNumberFormat="1" applyFont="1" applyBorder="1" applyAlignment="1" applyProtection="1">
      <alignment horizontal="centerContinuous"/>
      <protection locked="0"/>
    </xf>
    <xf numFmtId="0" fontId="2" fillId="0" borderId="6" xfId="2" applyNumberFormat="1" applyFont="1" applyBorder="1" applyAlignment="1" applyProtection="1">
      <alignment horizontal="center"/>
      <protection locked="0"/>
    </xf>
    <xf numFmtId="1" fontId="2" fillId="0" borderId="8" xfId="2" applyFont="1" applyBorder="1" applyAlignment="1">
      <alignment horizontal="centerContinuous"/>
    </xf>
    <xf numFmtId="1" fontId="2" fillId="0" borderId="15" xfId="2" applyFont="1" applyBorder="1" applyAlignment="1">
      <alignment horizontal="centerContinuous"/>
    </xf>
    <xf numFmtId="1" fontId="2" fillId="0" borderId="7" xfId="2" applyFont="1" applyBorder="1"/>
    <xf numFmtId="1" fontId="2" fillId="0" borderId="5" xfId="2" applyFont="1" applyBorder="1" applyAlignment="1"/>
    <xf numFmtId="1" fontId="3" fillId="0" borderId="11" xfId="2" applyFont="1" applyBorder="1"/>
    <xf numFmtId="1" fontId="3" fillId="0" borderId="4" xfId="2" applyFont="1" applyBorder="1"/>
    <xf numFmtId="1" fontId="3" fillId="0" borderId="10" xfId="2" applyFont="1" applyBorder="1"/>
    <xf numFmtId="1" fontId="2" fillId="0" borderId="11" xfId="2" applyFont="1" applyBorder="1"/>
    <xf numFmtId="1" fontId="2" fillId="0" borderId="4" xfId="2" applyFont="1" applyBorder="1"/>
    <xf numFmtId="1" fontId="2" fillId="0" borderId="10" xfId="2" applyFont="1" applyBorder="1"/>
    <xf numFmtId="0" fontId="2" fillId="0" borderId="7" xfId="2" applyNumberFormat="1" applyFont="1" applyBorder="1" applyProtection="1">
      <protection locked="0"/>
    </xf>
    <xf numFmtId="0" fontId="2" fillId="0" borderId="6" xfId="2" applyNumberFormat="1" applyFont="1" applyBorder="1" applyProtection="1">
      <protection locked="0"/>
    </xf>
    <xf numFmtId="0" fontId="2" fillId="0" borderId="5" xfId="2" applyNumberFormat="1" applyFont="1" applyBorder="1" applyProtection="1">
      <protection locked="0"/>
    </xf>
    <xf numFmtId="1" fontId="15" fillId="0" borderId="0" xfId="2" applyFont="1"/>
    <xf numFmtId="1" fontId="7" fillId="0" borderId="0" xfId="2" applyFont="1"/>
    <xf numFmtId="0" fontId="14" fillId="0" borderId="0" xfId="2" applyNumberFormat="1" applyFont="1" applyProtection="1">
      <protection locked="0"/>
    </xf>
    <xf numFmtId="0" fontId="16" fillId="0" borderId="0" xfId="2" applyNumberFormat="1" applyFont="1" applyProtection="1">
      <protection locked="0"/>
    </xf>
    <xf numFmtId="1" fontId="2" fillId="0" borderId="8" xfId="2" applyFont="1" applyBorder="1"/>
    <xf numFmtId="164" fontId="2" fillId="0" borderId="2" xfId="2" applyNumberFormat="1" applyFont="1" applyBorder="1"/>
    <xf numFmtId="164" fontId="2" fillId="0" borderId="4" xfId="2" applyNumberFormat="1" applyFont="1" applyBorder="1"/>
    <xf numFmtId="1" fontId="2" fillId="0" borderId="11" xfId="2" applyFont="1" applyBorder="1" applyAlignment="1">
      <alignment horizontal="centerContinuous"/>
    </xf>
    <xf numFmtId="1" fontId="2" fillId="0" borderId="10" xfId="2" applyFont="1" applyBorder="1" applyAlignment="1">
      <alignment horizontal="right"/>
    </xf>
    <xf numFmtId="0" fontId="2" fillId="0" borderId="0" xfId="2" applyNumberFormat="1" applyFont="1" applyBorder="1" applyAlignment="1" applyProtection="1">
      <alignment horizontal="centerContinuous"/>
      <protection locked="0"/>
    </xf>
    <xf numFmtId="0" fontId="2" fillId="0" borderId="7" xfId="2" applyNumberFormat="1" applyFont="1" applyBorder="1" applyAlignment="1" applyProtection="1">
      <alignment horizontal="centerContinuous"/>
      <protection locked="0"/>
    </xf>
    <xf numFmtId="0" fontId="11" fillId="0" borderId="0" xfId="2" applyNumberFormat="1" applyFont="1" applyProtection="1">
      <protection locked="0"/>
    </xf>
    <xf numFmtId="1" fontId="2" fillId="0" borderId="2" xfId="2" applyFont="1" applyBorder="1"/>
    <xf numFmtId="164" fontId="2" fillId="0" borderId="9" xfId="2" quotePrefix="1" applyNumberFormat="1" applyFont="1" applyBorder="1" applyAlignment="1">
      <alignment horizontal="center"/>
    </xf>
    <xf numFmtId="164" fontId="2" fillId="0" borderId="3" xfId="2" applyNumberFormat="1" applyFont="1" applyBorder="1" applyAlignment="1">
      <alignment vertical="center"/>
    </xf>
    <xf numFmtId="164" fontId="2" fillId="0" borderId="3" xfId="2" quotePrefix="1" applyNumberFormat="1" applyFont="1" applyBorder="1" applyAlignment="1">
      <alignment horizontal="center"/>
    </xf>
    <xf numFmtId="164" fontId="2" fillId="0" borderId="0" xfId="2" quotePrefix="1" applyNumberFormat="1" applyFont="1" applyBorder="1" applyAlignment="1">
      <alignment horizontal="center"/>
    </xf>
    <xf numFmtId="1" fontId="2" fillId="0" borderId="3" xfId="2" applyFont="1" applyBorder="1" applyAlignment="1">
      <alignment horizontal="center" vertical="center"/>
    </xf>
    <xf numFmtId="164" fontId="2" fillId="0" borderId="3" xfId="2" applyNumberFormat="1" applyFont="1" applyBorder="1" applyAlignment="1" applyProtection="1">
      <alignment horizontal="center" vertical="center"/>
      <protection locked="0"/>
    </xf>
    <xf numFmtId="164" fontId="2" fillId="0" borderId="0" xfId="2" applyNumberFormat="1" applyFont="1" applyBorder="1" applyAlignment="1" applyProtection="1">
      <alignment horizontal="center" vertical="center"/>
      <protection locked="0"/>
    </xf>
    <xf numFmtId="164" fontId="2" fillId="0" borderId="0" xfId="2" applyNumberFormat="1" applyFont="1" applyBorder="1" applyAlignment="1">
      <alignment vertical="center"/>
    </xf>
    <xf numFmtId="164" fontId="2" fillId="0" borderId="9" xfId="2" quotePrefix="1" applyNumberFormat="1" applyFont="1" applyBorder="1" applyAlignment="1" applyProtection="1">
      <alignment horizontal="center" vertical="center"/>
      <protection locked="0"/>
    </xf>
    <xf numFmtId="164" fontId="2" fillId="0" borderId="9" xfId="2" quotePrefix="1" applyNumberFormat="1" applyFont="1" applyBorder="1" applyAlignment="1" applyProtection="1">
      <alignment horizontal="center"/>
      <protection locked="0"/>
    </xf>
    <xf numFmtId="164" fontId="2" fillId="0" borderId="9" xfId="2" applyNumberFormat="1" applyFont="1" applyBorder="1" applyAlignment="1" applyProtection="1">
      <alignment horizontal="center"/>
      <protection locked="0"/>
    </xf>
    <xf numFmtId="164" fontId="2" fillId="0" borderId="9" xfId="2" applyNumberFormat="1" applyFont="1" applyBorder="1" applyProtection="1">
      <protection locked="0"/>
    </xf>
    <xf numFmtId="0" fontId="2" fillId="0" borderId="4" xfId="2" applyNumberFormat="1" applyFont="1" applyBorder="1" applyAlignment="1" applyProtection="1">
      <alignment horizontal="center"/>
      <protection locked="0"/>
    </xf>
    <xf numFmtId="0" fontId="2" fillId="0" borderId="0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Border="1" applyAlignment="1" applyProtection="1">
      <alignment horizontal="center"/>
      <protection locked="0"/>
    </xf>
    <xf numFmtId="1" fontId="2" fillId="0" borderId="12" xfId="2" applyFont="1" applyBorder="1" applyAlignment="1">
      <alignment horizontal="centerContinuous"/>
    </xf>
    <xf numFmtId="3" fontId="2" fillId="0" borderId="0" xfId="3" applyNumberFormat="1" applyFont="1"/>
    <xf numFmtId="0" fontId="13" fillId="0" borderId="0" xfId="3"/>
    <xf numFmtId="3" fontId="17" fillId="0" borderId="0" xfId="3" applyNumberFormat="1" applyFont="1"/>
    <xf numFmtId="0" fontId="13" fillId="0" borderId="11" xfId="3" applyBorder="1"/>
    <xf numFmtId="0" fontId="13" fillId="0" borderId="4" xfId="3" applyBorder="1"/>
    <xf numFmtId="3" fontId="2" fillId="0" borderId="4" xfId="3" applyNumberFormat="1" applyFont="1" applyBorder="1"/>
    <xf numFmtId="3" fontId="2" fillId="0" borderId="2" xfId="3" applyNumberFormat="1" applyFont="1" applyBorder="1"/>
    <xf numFmtId="0" fontId="13" fillId="0" borderId="7" xfId="3" applyBorder="1"/>
    <xf numFmtId="0" fontId="13" fillId="0" borderId="6" xfId="3" applyBorder="1"/>
    <xf numFmtId="3" fontId="2" fillId="0" borderId="6" xfId="3" applyNumberFormat="1" applyFont="1" applyBorder="1"/>
    <xf numFmtId="3" fontId="2" fillId="0" borderId="1" xfId="3" applyNumberFormat="1" applyFont="1" applyBorder="1"/>
    <xf numFmtId="164" fontId="2" fillId="0" borderId="3" xfId="3" applyNumberFormat="1" applyFont="1" applyBorder="1" applyProtection="1">
      <protection locked="0"/>
    </xf>
    <xf numFmtId="3" fontId="9" fillId="0" borderId="2" xfId="3" applyNumberFormat="1" applyFont="1" applyBorder="1" applyProtection="1">
      <protection locked="0"/>
    </xf>
    <xf numFmtId="164" fontId="2" fillId="0" borderId="3" xfId="3" applyNumberFormat="1" applyFont="1" applyBorder="1"/>
    <xf numFmtId="164" fontId="2" fillId="0" borderId="8" xfId="3" applyNumberFormat="1" applyFont="1" applyBorder="1"/>
    <xf numFmtId="164" fontId="2" fillId="0" borderId="3" xfId="3" quotePrefix="1" applyNumberFormat="1" applyFont="1" applyBorder="1" applyAlignment="1">
      <alignment horizontal="center"/>
    </xf>
    <xf numFmtId="3" fontId="2" fillId="0" borderId="3" xfId="3" applyNumberFormat="1" applyFont="1" applyBorder="1"/>
    <xf numFmtId="164" fontId="2" fillId="0" borderId="8" xfId="3" applyNumberFormat="1" applyFont="1" applyBorder="1" applyProtection="1">
      <protection locked="0"/>
    </xf>
    <xf numFmtId="3" fontId="2" fillId="0" borderId="3" xfId="3" applyNumberFormat="1" applyFont="1" applyBorder="1" applyProtection="1">
      <protection locked="0"/>
    </xf>
    <xf numFmtId="3" fontId="9" fillId="0" borderId="3" xfId="3" applyNumberFormat="1" applyFont="1" applyBorder="1" applyProtection="1">
      <protection locked="0"/>
    </xf>
    <xf numFmtId="164" fontId="2" fillId="0" borderId="3" xfId="3" applyNumberFormat="1" applyFont="1" applyBorder="1" applyAlignment="1" applyProtection="1">
      <alignment horizontal="center"/>
      <protection locked="0"/>
    </xf>
    <xf numFmtId="164" fontId="2" fillId="0" borderId="3" xfId="3" applyNumberFormat="1" applyFont="1" applyBorder="1" applyAlignment="1" applyProtection="1">
      <protection locked="0"/>
    </xf>
    <xf numFmtId="164" fontId="2" fillId="0" borderId="8" xfId="3" applyNumberFormat="1" applyFont="1" applyBorder="1" applyAlignment="1" applyProtection="1">
      <protection locked="0"/>
    </xf>
    <xf numFmtId="3" fontId="2" fillId="0" borderId="8" xfId="3" applyNumberFormat="1" applyFont="1" applyBorder="1"/>
    <xf numFmtId="1" fontId="2" fillId="0" borderId="14" xfId="3" applyNumberFormat="1" applyFont="1" applyBorder="1" applyAlignment="1" applyProtection="1">
      <alignment horizontal="center"/>
      <protection locked="0"/>
    </xf>
    <xf numFmtId="1" fontId="2" fillId="0" borderId="15" xfId="3" applyNumberFormat="1" applyFont="1" applyBorder="1" applyAlignment="1" applyProtection="1">
      <alignment horizontal="center"/>
      <protection locked="0"/>
    </xf>
    <xf numFmtId="1" fontId="2" fillId="0" borderId="13" xfId="3" applyNumberFormat="1" applyFont="1" applyBorder="1" applyAlignment="1" applyProtection="1">
      <alignment horizontal="center"/>
      <protection locked="0"/>
    </xf>
    <xf numFmtId="3" fontId="2" fillId="0" borderId="15" xfId="3" applyNumberFormat="1" applyFont="1" applyBorder="1" applyAlignment="1" applyProtection="1">
      <alignment horizontal="center"/>
      <protection locked="0"/>
    </xf>
    <xf numFmtId="3" fontId="2" fillId="0" borderId="0" xfId="3" applyNumberFormat="1" applyFont="1" applyProtection="1">
      <protection locked="0"/>
    </xf>
    <xf numFmtId="3" fontId="11" fillId="0" borderId="0" xfId="3" applyNumberFormat="1" applyFont="1" applyProtection="1">
      <protection locked="0"/>
    </xf>
    <xf numFmtId="0" fontId="2" fillId="0" borderId="0" xfId="3" applyFont="1"/>
    <xf numFmtId="0" fontId="5" fillId="0" borderId="11" xfId="3" applyFont="1" applyBorder="1"/>
    <xf numFmtId="0" fontId="5" fillId="0" borderId="4" xfId="3" applyFont="1" applyBorder="1"/>
    <xf numFmtId="0" fontId="2" fillId="0" borderId="10" xfId="3" applyFont="1" applyBorder="1"/>
    <xf numFmtId="0" fontId="5" fillId="0" borderId="7" xfId="3" applyFont="1" applyBorder="1"/>
    <xf numFmtId="0" fontId="5" fillId="0" borderId="0" xfId="3" applyFont="1" applyBorder="1"/>
    <xf numFmtId="0" fontId="2" fillId="0" borderId="8" xfId="3" applyFont="1" applyBorder="1"/>
    <xf numFmtId="164" fontId="5" fillId="0" borderId="2" xfId="3" applyNumberFormat="1" applyFont="1" applyBorder="1" applyAlignment="1">
      <alignment horizontal="right"/>
    </xf>
    <xf numFmtId="164" fontId="5" fillId="0" borderId="4" xfId="3" applyNumberFormat="1" applyFont="1" applyBorder="1"/>
    <xf numFmtId="164" fontId="5" fillId="0" borderId="10" xfId="3" applyNumberFormat="1" applyFont="1" applyBorder="1"/>
    <xf numFmtId="0" fontId="5" fillId="0" borderId="10" xfId="3" applyFont="1" applyBorder="1" applyAlignment="1">
      <alignment horizontal="centerContinuous"/>
    </xf>
    <xf numFmtId="164" fontId="5" fillId="0" borderId="3" xfId="3" applyNumberFormat="1" applyFont="1" applyBorder="1" applyAlignment="1">
      <alignment horizontal="right"/>
    </xf>
    <xf numFmtId="164" fontId="5" fillId="0" borderId="0" xfId="3" applyNumberFormat="1" applyFont="1" applyBorder="1"/>
    <xf numFmtId="164" fontId="5" fillId="0" borderId="8" xfId="3" applyNumberFormat="1" applyFont="1" applyBorder="1"/>
    <xf numFmtId="0" fontId="5" fillId="0" borderId="8" xfId="3" applyFont="1" applyBorder="1" applyAlignment="1">
      <alignment horizontal="centerContinuous"/>
    </xf>
    <xf numFmtId="164" fontId="5" fillId="0" borderId="3" xfId="3" applyNumberFormat="1" applyFont="1" applyBorder="1"/>
    <xf numFmtId="164" fontId="5" fillId="0" borderId="3" xfId="3" applyNumberFormat="1" applyFont="1" applyBorder="1" applyProtection="1"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5" fillId="0" borderId="8" xfId="3" applyNumberFormat="1" applyFont="1" applyBorder="1" applyAlignment="1" applyProtection="1">
      <alignment horizontal="centerContinuous"/>
      <protection locked="0"/>
    </xf>
    <xf numFmtId="164" fontId="5" fillId="0" borderId="0" xfId="3" applyNumberFormat="1" applyFont="1" applyBorder="1" applyProtection="1">
      <protection locked="0"/>
    </xf>
    <xf numFmtId="164" fontId="5" fillId="0" borderId="8" xfId="3" applyNumberFormat="1" applyFont="1" applyBorder="1" applyProtection="1">
      <protection locked="0"/>
    </xf>
    <xf numFmtId="40" fontId="2" fillId="0" borderId="0" xfId="4" applyFont="1" applyProtection="1">
      <protection locked="0"/>
    </xf>
    <xf numFmtId="164" fontId="5" fillId="0" borderId="1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alignment horizontal="centerContinuous"/>
      <protection locked="0"/>
    </xf>
    <xf numFmtId="0" fontId="2" fillId="0" borderId="4" xfId="3" applyNumberFormat="1" applyFont="1" applyBorder="1" applyAlignment="1" applyProtection="1">
      <alignment horizontal="centerContinuous"/>
      <protection locked="0"/>
    </xf>
    <xf numFmtId="0" fontId="2" fillId="0" borderId="10" xfId="3" applyNumberFormat="1" applyFont="1" applyBorder="1" applyAlignment="1" applyProtection="1">
      <alignment horizontal="centerContinuous"/>
      <protection locked="0"/>
    </xf>
    <xf numFmtId="0" fontId="2" fillId="0" borderId="3" xfId="3" applyNumberFormat="1" applyFont="1" applyBorder="1" applyAlignment="1" applyProtection="1">
      <alignment horizontal="centerContinuous"/>
      <protection locked="0"/>
    </xf>
    <xf numFmtId="0" fontId="2" fillId="0" borderId="0" xfId="3" applyNumberFormat="1" applyFont="1" applyBorder="1" applyAlignment="1" applyProtection="1">
      <alignment horizontal="centerContinuous"/>
      <protection locked="0"/>
    </xf>
    <xf numFmtId="0" fontId="2" fillId="0" borderId="8" xfId="3" applyNumberFormat="1" applyFont="1" applyBorder="1" applyAlignment="1" applyProtection="1">
      <alignment horizontal="centerContinuous"/>
      <protection locked="0"/>
    </xf>
    <xf numFmtId="0" fontId="2" fillId="0" borderId="1" xfId="3" applyNumberFormat="1" applyFont="1" applyBorder="1" applyAlignment="1" applyProtection="1">
      <alignment horizontal="centerContinuous"/>
      <protection locked="0"/>
    </xf>
    <xf numFmtId="0" fontId="2" fillId="0" borderId="6" xfId="3" applyNumberFormat="1" applyFont="1" applyBorder="1" applyAlignment="1" applyProtection="1">
      <alignment horizontal="centerContinuous"/>
      <protection locked="0"/>
    </xf>
    <xf numFmtId="0" fontId="2" fillId="0" borderId="5" xfId="3" applyNumberFormat="1" applyFont="1" applyBorder="1" applyAlignment="1" applyProtection="1">
      <alignment horizontal="centerContinuous"/>
      <protection locked="0"/>
    </xf>
    <xf numFmtId="0" fontId="5" fillId="0" borderId="0" xfId="3" applyFont="1"/>
    <xf numFmtId="0" fontId="2" fillId="0" borderId="0" xfId="3" applyNumberFormat="1" applyFont="1" applyProtection="1">
      <protection locked="0"/>
    </xf>
    <xf numFmtId="0" fontId="11" fillId="0" borderId="0" xfId="3" applyNumberFormat="1" applyFont="1" applyProtection="1">
      <protection locked="0"/>
    </xf>
    <xf numFmtId="0" fontId="3" fillId="0" borderId="0" xfId="3" applyFont="1"/>
    <xf numFmtId="0" fontId="19" fillId="0" borderId="0" xfId="3" applyFont="1"/>
    <xf numFmtId="0" fontId="3" fillId="0" borderId="0" xfId="3" applyFont="1" applyFill="1"/>
    <xf numFmtId="0" fontId="17" fillId="0" borderId="0" xfId="3" applyFont="1"/>
    <xf numFmtId="0" fontId="2" fillId="0" borderId="11" xfId="3" applyNumberFormat="1" applyFont="1" applyBorder="1" applyProtection="1">
      <protection locked="0"/>
    </xf>
    <xf numFmtId="0" fontId="2" fillId="0" borderId="4" xfId="3" applyNumberFormat="1" applyFont="1" applyBorder="1" applyProtection="1">
      <protection locked="0"/>
    </xf>
    <xf numFmtId="0" fontId="2" fillId="0" borderId="10" xfId="3" applyNumberFormat="1" applyFont="1" applyBorder="1" applyProtection="1">
      <protection locked="0"/>
    </xf>
    <xf numFmtId="0" fontId="3" fillId="0" borderId="0" xfId="3" applyFont="1" applyBorder="1"/>
    <xf numFmtId="0" fontId="2" fillId="0" borderId="0" xfId="3" applyNumberFormat="1" applyFont="1" applyBorder="1" applyProtection="1">
      <protection locked="0"/>
    </xf>
    <xf numFmtId="0" fontId="3" fillId="0" borderId="7" xfId="3" applyFont="1" applyBorder="1"/>
    <xf numFmtId="0" fontId="3" fillId="0" borderId="6" xfId="3" applyFont="1" applyBorder="1"/>
    <xf numFmtId="0" fontId="2" fillId="0" borderId="5" xfId="3" applyNumberFormat="1" applyFont="1" applyBorder="1" applyProtection="1">
      <protection locked="0"/>
    </xf>
    <xf numFmtId="164" fontId="2" fillId="0" borderId="1" xfId="3" applyNumberFormat="1" applyFont="1" applyBorder="1" applyProtection="1">
      <protection locked="0"/>
    </xf>
    <xf numFmtId="0" fontId="2" fillId="0" borderId="8" xfId="3" applyNumberFormat="1" applyFont="1" applyBorder="1" applyProtection="1">
      <protection locked="0"/>
    </xf>
    <xf numFmtId="0" fontId="2" fillId="0" borderId="0" xfId="3" applyFont="1" applyBorder="1"/>
    <xf numFmtId="0" fontId="9" fillId="0" borderId="0" xfId="3" applyNumberFormat="1" applyFont="1" applyBorder="1" applyProtection="1">
      <protection locked="0"/>
    </xf>
    <xf numFmtId="0" fontId="9" fillId="0" borderId="8" xfId="3" applyNumberFormat="1" applyFont="1" applyBorder="1" applyProtection="1">
      <protection locked="0"/>
    </xf>
    <xf numFmtId="164" fontId="2" fillId="0" borderId="14" xfId="3" applyNumberFormat="1" applyFont="1" applyBorder="1" applyProtection="1">
      <protection locked="0"/>
    </xf>
    <xf numFmtId="164" fontId="2" fillId="0" borderId="5" xfId="3" applyNumberFormat="1" applyFont="1" applyBorder="1" applyProtection="1">
      <protection locked="0"/>
    </xf>
    <xf numFmtId="3" fontId="2" fillId="0" borderId="8" xfId="3" applyNumberFormat="1" applyFont="1" applyBorder="1" applyProtection="1">
      <protection locked="0"/>
    </xf>
    <xf numFmtId="0" fontId="2" fillId="0" borderId="3" xfId="3" applyFont="1" applyBorder="1"/>
    <xf numFmtId="0" fontId="12" fillId="0" borderId="8" xfId="3" applyNumberFormat="1" applyFont="1" applyBorder="1" applyProtection="1">
      <protection locked="0"/>
    </xf>
    <xf numFmtId="0" fontId="2" fillId="0" borderId="2" xfId="3" applyFont="1" applyBorder="1" applyAlignment="1">
      <alignment horizontal="center"/>
    </xf>
    <xf numFmtId="0" fontId="2" fillId="0" borderId="1" xfId="3" applyFont="1" applyBorder="1" applyAlignment="1">
      <alignment horizontal="centerContinuous"/>
    </xf>
    <xf numFmtId="0" fontId="11" fillId="0" borderId="0" xfId="3" applyFont="1"/>
    <xf numFmtId="166" fontId="2" fillId="0" borderId="0" xfId="3" applyNumberFormat="1" applyFont="1" applyBorder="1"/>
    <xf numFmtId="166" fontId="2" fillId="0" borderId="6" xfId="3" applyNumberFormat="1" applyFont="1" applyBorder="1"/>
    <xf numFmtId="166" fontId="2" fillId="0" borderId="3" xfId="3" applyNumberFormat="1" applyFont="1" applyBorder="1"/>
    <xf numFmtId="166" fontId="2" fillId="0" borderId="8" xfId="3" applyNumberFormat="1" applyFont="1" applyBorder="1"/>
    <xf numFmtId="0" fontId="2" fillId="0" borderId="8" xfId="3" applyFont="1" applyBorder="1" applyAlignment="1">
      <alignment horizontal="center"/>
    </xf>
    <xf numFmtId="166" fontId="2" fillId="0" borderId="3" xfId="3" applyNumberFormat="1" applyFont="1" applyBorder="1" applyProtection="1">
      <protection locked="0"/>
    </xf>
    <xf numFmtId="0" fontId="2" fillId="0" borderId="8" xfId="3" applyNumberFormat="1" applyFont="1" applyBorder="1" applyAlignment="1" applyProtection="1">
      <alignment horizontal="center"/>
      <protection locked="0"/>
    </xf>
    <xf numFmtId="166" fontId="2" fillId="0" borderId="8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alignment horizontal="center"/>
      <protection locked="0"/>
    </xf>
    <xf numFmtId="0" fontId="2" fillId="0" borderId="3" xfId="3" applyNumberFormat="1" applyFont="1" applyBorder="1" applyAlignment="1" applyProtection="1">
      <alignment horizontal="center"/>
      <protection locked="0"/>
    </xf>
    <xf numFmtId="0" fontId="2" fillId="0" borderId="1" xfId="3" applyNumberFormat="1" applyFont="1" applyBorder="1" applyAlignment="1" applyProtection="1">
      <alignment horizontal="center"/>
      <protection locked="0"/>
    </xf>
    <xf numFmtId="0" fontId="2" fillId="0" borderId="5" xfId="3" applyNumberFormat="1" applyFont="1" applyBorder="1" applyAlignment="1" applyProtection="1">
      <alignment horizontal="center"/>
      <protection locked="0"/>
    </xf>
    <xf numFmtId="0" fontId="2" fillId="0" borderId="0" xfId="3" applyFont="1" applyAlignment="1">
      <alignment horizontal="right"/>
    </xf>
    <xf numFmtId="0" fontId="2" fillId="0" borderId="0" xfId="3" applyFont="1" applyFill="1" applyBorder="1"/>
    <xf numFmtId="0" fontId="5" fillId="0" borderId="4" xfId="3" applyFont="1" applyFill="1" applyBorder="1"/>
    <xf numFmtId="0" fontId="5" fillId="0" borderId="10" xfId="3" applyFont="1" applyFill="1" applyBorder="1"/>
    <xf numFmtId="0" fontId="5" fillId="0" borderId="9" xfId="3" applyFont="1" applyBorder="1"/>
    <xf numFmtId="0" fontId="5" fillId="0" borderId="0" xfId="3" applyFont="1" applyFill="1" applyBorder="1"/>
    <xf numFmtId="0" fontId="5" fillId="0" borderId="8" xfId="3" applyFont="1" applyFill="1" applyBorder="1"/>
    <xf numFmtId="164" fontId="5" fillId="0" borderId="14" xfId="3" applyNumberFormat="1" applyFont="1" applyBorder="1" applyProtection="1">
      <protection locked="0"/>
    </xf>
    <xf numFmtId="164" fontId="5" fillId="0" borderId="12" xfId="3" applyNumberFormat="1" applyFont="1" applyBorder="1" applyProtection="1">
      <protection locked="0"/>
    </xf>
    <xf numFmtId="167" fontId="5" fillId="0" borderId="14" xfId="3" applyNumberFormat="1" applyFont="1" applyBorder="1" applyProtection="1">
      <protection locked="0"/>
    </xf>
    <xf numFmtId="164" fontId="5" fillId="0" borderId="0" xfId="3" applyNumberFormat="1" applyFont="1"/>
    <xf numFmtId="168" fontId="5" fillId="0" borderId="3" xfId="3" applyNumberFormat="1" applyFont="1" applyBorder="1" applyProtection="1">
      <protection locked="0"/>
    </xf>
    <xf numFmtId="167" fontId="5" fillId="0" borderId="3" xfId="3" applyNumberFormat="1" applyFont="1" applyBorder="1" applyProtection="1">
      <protection locked="0"/>
    </xf>
    <xf numFmtId="164" fontId="2" fillId="0" borderId="0" xfId="3" applyNumberFormat="1" applyFont="1"/>
    <xf numFmtId="169" fontId="20" fillId="0" borderId="11" xfId="3" applyNumberFormat="1" applyFont="1" applyFill="1" applyBorder="1" applyAlignment="1">
      <alignment horizontal="centerContinuous"/>
    </xf>
    <xf numFmtId="169" fontId="20" fillId="0" borderId="4" xfId="3" applyNumberFormat="1" applyFont="1" applyFill="1" applyBorder="1" applyAlignment="1">
      <alignment horizontal="centerContinuous"/>
    </xf>
    <xf numFmtId="169" fontId="20" fillId="0" borderId="4" xfId="3" applyNumberFormat="1" applyFont="1" applyFill="1" applyBorder="1" applyAlignment="1" applyProtection="1">
      <alignment horizontal="centerContinuous"/>
      <protection locked="0"/>
    </xf>
    <xf numFmtId="1" fontId="12" fillId="0" borderId="4" xfId="3" applyNumberFormat="1" applyFont="1" applyFill="1" applyBorder="1" applyAlignment="1" applyProtection="1">
      <alignment horizontal="center"/>
      <protection locked="0"/>
    </xf>
    <xf numFmtId="169" fontId="20" fillId="0" borderId="4" xfId="3" applyNumberFormat="1" applyFont="1" applyFill="1" applyBorder="1" applyAlignment="1">
      <alignment horizontal="center"/>
    </xf>
    <xf numFmtId="1" fontId="12" fillId="0" borderId="10" xfId="3" applyNumberFormat="1" applyFont="1" applyFill="1" applyBorder="1" applyAlignment="1">
      <alignment horizontal="center"/>
    </xf>
    <xf numFmtId="167" fontId="5" fillId="0" borderId="3" xfId="3" applyNumberFormat="1" applyFont="1" applyBorder="1"/>
    <xf numFmtId="167" fontId="5" fillId="0" borderId="2" xfId="3" applyNumberFormat="1" applyFont="1" applyBorder="1" applyProtection="1">
      <protection locked="0"/>
    </xf>
    <xf numFmtId="0" fontId="5" fillId="0" borderId="2" xfId="3" applyNumberFormat="1" applyFont="1" applyBorder="1" applyAlignment="1" applyProtection="1">
      <alignment horizontal="center"/>
      <protection locked="0"/>
    </xf>
    <xf numFmtId="0" fontId="5" fillId="0" borderId="3" xfId="3" applyNumberFormat="1" applyFont="1" applyBorder="1" applyAlignment="1" applyProtection="1">
      <alignment horizontal="center"/>
      <protection locked="0"/>
    </xf>
    <xf numFmtId="0" fontId="2" fillId="0" borderId="4" xfId="3" applyNumberFormat="1" applyFont="1" applyBorder="1" applyAlignment="1" applyProtection="1">
      <alignment horizontal="center"/>
      <protection locked="0"/>
    </xf>
    <xf numFmtId="9" fontId="2" fillId="0" borderId="4" xfId="3" applyNumberFormat="1" applyFont="1" applyFill="1" applyBorder="1" applyAlignment="1" applyProtection="1">
      <alignment horizontal="center"/>
      <protection locked="0"/>
    </xf>
    <xf numFmtId="0" fontId="2" fillId="0" borderId="2" xfId="3" applyFont="1" applyBorder="1"/>
    <xf numFmtId="0" fontId="2" fillId="0" borderId="0" xfId="3" applyFont="1" applyBorder="1" applyAlignment="1">
      <alignment horizontal="center"/>
    </xf>
    <xf numFmtId="0" fontId="2" fillId="0" borderId="0" xfId="3" applyNumberFormat="1" applyFont="1" applyFill="1" applyBorder="1" applyAlignment="1" applyProtection="1">
      <alignment horizontal="center"/>
      <protection locked="0"/>
    </xf>
    <xf numFmtId="0" fontId="2" fillId="0" borderId="3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3" xfId="3" applyNumberFormat="1" applyFont="1" applyBorder="1" applyAlignment="1" applyProtection="1">
      <alignment horizontal="centerContinuous"/>
      <protection locked="0"/>
    </xf>
    <xf numFmtId="0" fontId="2" fillId="0" borderId="12" xfId="3" applyNumberFormat="1" applyFont="1" applyBorder="1" applyAlignment="1" applyProtection="1">
      <alignment horizontal="centerContinuous"/>
      <protection locked="0"/>
    </xf>
    <xf numFmtId="0" fontId="2" fillId="0" borderId="15" xfId="3" applyNumberFormat="1" applyFont="1" applyBorder="1" applyAlignment="1" applyProtection="1">
      <alignment horizontal="centerContinuous" vertical="center"/>
      <protection locked="0"/>
    </xf>
    <xf numFmtId="0" fontId="2" fillId="0" borderId="1" xfId="3" applyFont="1" applyBorder="1"/>
    <xf numFmtId="164" fontId="2" fillId="0" borderId="2" xfId="3" applyNumberFormat="1" applyFont="1" applyBorder="1" applyAlignment="1"/>
    <xf numFmtId="164" fontId="2" fillId="0" borderId="10" xfId="3" applyNumberFormat="1" applyFont="1" applyBorder="1" applyAlignment="1"/>
    <xf numFmtId="164" fontId="2" fillId="0" borderId="4" xfId="3" applyNumberFormat="1" applyFont="1" applyBorder="1" applyAlignment="1"/>
    <xf numFmtId="164" fontId="2" fillId="0" borderId="9" xfId="3" applyNumberFormat="1" applyFont="1" applyBorder="1" applyAlignment="1" applyProtection="1">
      <protection locked="0"/>
    </xf>
    <xf numFmtId="164" fontId="2" fillId="0" borderId="0" xfId="3" applyNumberFormat="1" applyFont="1" applyBorder="1" applyAlignment="1" applyProtection="1">
      <protection locked="0"/>
    </xf>
    <xf numFmtId="164" fontId="2" fillId="0" borderId="9" xfId="3" applyNumberFormat="1" applyFont="1" applyBorder="1" applyAlignment="1" applyProtection="1">
      <alignment horizontal="centerContinuous"/>
      <protection locked="0"/>
    </xf>
    <xf numFmtId="164" fontId="2" fillId="0" borderId="0" xfId="3" applyNumberFormat="1" applyFont="1" applyBorder="1" applyAlignment="1" applyProtection="1">
      <alignment horizontal="centerContinuous"/>
      <protection locked="0"/>
    </xf>
    <xf numFmtId="164" fontId="2" fillId="0" borderId="0" xfId="3" applyNumberFormat="1" applyFont="1" applyBorder="1" applyAlignment="1">
      <alignment horizontal="centerContinuous"/>
    </xf>
    <xf numFmtId="164" fontId="2" fillId="0" borderId="0" xfId="3" applyNumberFormat="1" applyFont="1" applyBorder="1" applyAlignment="1"/>
    <xf numFmtId="164" fontId="2" fillId="0" borderId="3" xfId="3" applyNumberFormat="1" applyFont="1" applyBorder="1" applyAlignment="1"/>
    <xf numFmtId="164" fontId="2" fillId="0" borderId="0" xfId="3" applyNumberFormat="1" applyFont="1" applyAlignment="1" applyProtection="1">
      <protection locked="0"/>
    </xf>
    <xf numFmtId="164" fontId="2" fillId="0" borderId="0" xfId="3" applyNumberFormat="1" applyFont="1" applyBorder="1" applyProtection="1">
      <protection locked="0"/>
    </xf>
    <xf numFmtId="164" fontId="2" fillId="0" borderId="0" xfId="3" applyNumberFormat="1" applyFont="1" applyProtection="1">
      <protection locked="0"/>
    </xf>
    <xf numFmtId="0" fontId="2" fillId="0" borderId="0" xfId="3" applyNumberFormat="1" applyFont="1" applyBorder="1" applyAlignment="1" applyProtection="1">
      <alignment horizontal="center"/>
      <protection locked="0"/>
    </xf>
    <xf numFmtId="0" fontId="2" fillId="0" borderId="11" xfId="3" applyNumberFormat="1" applyFont="1" applyBorder="1" applyAlignment="1" applyProtection="1">
      <alignment horizontal="center"/>
      <protection locked="0"/>
    </xf>
    <xf numFmtId="0" fontId="2" fillId="0" borderId="10" xfId="3" applyNumberFormat="1" applyFont="1" applyBorder="1" applyAlignment="1" applyProtection="1">
      <alignment horizontal="center"/>
      <protection locked="0"/>
    </xf>
    <xf numFmtId="0" fontId="2" fillId="0" borderId="9" xfId="3" applyNumberFormat="1" applyFont="1" applyBorder="1" applyAlignment="1" applyProtection="1">
      <alignment horizontal="center"/>
      <protection locked="0"/>
    </xf>
    <xf numFmtId="0" fontId="2" fillId="0" borderId="7" xfId="3" applyFont="1" applyBorder="1"/>
    <xf numFmtId="0" fontId="2" fillId="0" borderId="6" xfId="3" applyFont="1" applyBorder="1" applyAlignment="1">
      <alignment horizontal="center"/>
    </xf>
    <xf numFmtId="0" fontId="2" fillId="0" borderId="5" xfId="3" applyFont="1" applyBorder="1"/>
    <xf numFmtId="0" fontId="13" fillId="0" borderId="2" xfId="3" applyBorder="1"/>
    <xf numFmtId="166" fontId="2" fillId="0" borderId="11" xfId="3" applyNumberFormat="1" applyFont="1" applyBorder="1"/>
    <xf numFmtId="166" fontId="2" fillId="0" borderId="2" xfId="3" applyNumberFormat="1" applyFont="1" applyBorder="1"/>
    <xf numFmtId="166" fontId="2" fillId="0" borderId="10" xfId="3" applyNumberFormat="1" applyFont="1" applyBorder="1"/>
    <xf numFmtId="170" fontId="2" fillId="0" borderId="9" xfId="3" applyNumberFormat="1" applyFont="1" applyBorder="1"/>
    <xf numFmtId="171" fontId="2" fillId="0" borderId="3" xfId="3" applyNumberFormat="1" applyFont="1" applyBorder="1"/>
    <xf numFmtId="171" fontId="2" fillId="0" borderId="8" xfId="3" applyNumberFormat="1" applyFont="1" applyBorder="1"/>
    <xf numFmtId="166" fontId="2" fillId="0" borderId="9" xfId="3" applyNumberFormat="1" applyFont="1" applyBorder="1"/>
    <xf numFmtId="171" fontId="2" fillId="0" borderId="8" xfId="3" applyNumberFormat="1" applyFont="1" applyBorder="1" applyAlignment="1"/>
    <xf numFmtId="166" fontId="2" fillId="0" borderId="9" xfId="3" applyNumberFormat="1" applyFont="1" applyBorder="1" applyAlignment="1"/>
    <xf numFmtId="0" fontId="2" fillId="0" borderId="11" xfId="3" applyFont="1" applyBorder="1" applyAlignment="1">
      <alignment horizontal="center"/>
    </xf>
    <xf numFmtId="0" fontId="2" fillId="0" borderId="4" xfId="3" applyFont="1" applyBorder="1"/>
    <xf numFmtId="0" fontId="2" fillId="0" borderId="9" xfId="3" applyFont="1" applyBorder="1" applyAlignment="1">
      <alignment horizontal="center"/>
    </xf>
    <xf numFmtId="0" fontId="2" fillId="0" borderId="0" xfId="3" applyFont="1" applyFill="1"/>
    <xf numFmtId="0" fontId="2" fillId="0" borderId="15" xfId="3" applyNumberFormat="1" applyFont="1" applyFill="1" applyBorder="1" applyProtection="1">
      <protection locked="0"/>
    </xf>
    <xf numFmtId="172" fontId="2" fillId="0" borderId="2" xfId="3" applyNumberFormat="1" applyFont="1" applyBorder="1"/>
    <xf numFmtId="172" fontId="2" fillId="0" borderId="10" xfId="3" applyNumberFormat="1" applyFont="1" applyBorder="1"/>
    <xf numFmtId="172" fontId="2" fillId="0" borderId="3" xfId="3" applyNumberFormat="1" applyFont="1" applyBorder="1"/>
    <xf numFmtId="172" fontId="2" fillId="0" borderId="8" xfId="3" applyNumberFormat="1" applyFont="1" applyBorder="1"/>
    <xf numFmtId="0" fontId="2" fillId="0" borderId="10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1" fillId="0" borderId="0" xfId="3" applyFont="1"/>
    <xf numFmtId="0" fontId="2" fillId="0" borderId="6" xfId="3" applyFont="1" applyBorder="1"/>
    <xf numFmtId="169" fontId="2" fillId="0" borderId="13" xfId="3" applyNumberFormat="1" applyFont="1" applyBorder="1"/>
    <xf numFmtId="173" fontId="2" fillId="0" borderId="0" xfId="3" applyNumberFormat="1" applyFont="1" applyBorder="1"/>
    <xf numFmtId="0" fontId="2" fillId="0" borderId="15" xfId="3" applyNumberFormat="1" applyFont="1" applyBorder="1" applyAlignment="1" applyProtection="1">
      <alignment vertical="center"/>
      <protection locked="0"/>
    </xf>
    <xf numFmtId="169" fontId="2" fillId="0" borderId="11" xfId="3" applyNumberFormat="1" applyFont="1" applyBorder="1"/>
    <xf numFmtId="173" fontId="2" fillId="0" borderId="11" xfId="3" applyNumberFormat="1" applyFont="1" applyBorder="1"/>
    <xf numFmtId="173" fontId="2" fillId="0" borderId="2" xfId="3" applyNumberFormat="1" applyFont="1" applyBorder="1"/>
    <xf numFmtId="173" fontId="2" fillId="0" borderId="10" xfId="3" applyNumberFormat="1" applyFont="1" applyBorder="1"/>
    <xf numFmtId="169" fontId="2" fillId="0" borderId="9" xfId="3" applyNumberFormat="1" applyFont="1" applyBorder="1"/>
    <xf numFmtId="173" fontId="2" fillId="0" borderId="9" xfId="3" applyNumberFormat="1" applyFont="1" applyBorder="1"/>
    <xf numFmtId="173" fontId="2" fillId="0" borderId="3" xfId="3" applyNumberFormat="1" applyFont="1" applyBorder="1"/>
    <xf numFmtId="173" fontId="2" fillId="0" borderId="8" xfId="3" applyNumberFormat="1" applyFont="1" applyBorder="1"/>
    <xf numFmtId="171" fontId="2" fillId="0" borderId="9" xfId="3" applyNumberFormat="1" applyFont="1" applyBorder="1"/>
    <xf numFmtId="173" fontId="2" fillId="0" borderId="3" xfId="3" applyNumberFormat="1" applyFont="1" applyBorder="1" applyAlignment="1">
      <alignment horizontal="left"/>
    </xf>
    <xf numFmtId="0" fontId="2" fillId="0" borderId="3" xfId="3" applyFont="1" applyBorder="1" applyAlignment="1">
      <alignment horizontal="centerContinuous"/>
    </xf>
    <xf numFmtId="0" fontId="2" fillId="0" borderId="7" xfId="3" applyFont="1" applyBorder="1" applyAlignment="1">
      <alignment horizontal="center"/>
    </xf>
    <xf numFmtId="0" fontId="2" fillId="0" borderId="9" xfId="3" applyNumberFormat="1" applyFont="1" applyBorder="1" applyProtection="1">
      <protection locked="0"/>
    </xf>
    <xf numFmtId="174" fontId="2" fillId="0" borderId="2" xfId="3" applyNumberFormat="1" applyFont="1" applyBorder="1" applyProtection="1">
      <protection locked="0"/>
    </xf>
    <xf numFmtId="174" fontId="2" fillId="0" borderId="4" xfId="3" applyNumberFormat="1" applyFont="1" applyBorder="1" applyProtection="1">
      <protection locked="0"/>
    </xf>
    <xf numFmtId="0" fontId="2" fillId="0" borderId="11" xfId="3" applyFont="1" applyBorder="1" applyAlignment="1">
      <alignment horizontal="centerContinuous"/>
    </xf>
    <xf numFmtId="0" fontId="2" fillId="0" borderId="10" xfId="3" applyFont="1" applyBorder="1" applyAlignment="1">
      <alignment horizontal="centerContinuous"/>
    </xf>
    <xf numFmtId="174" fontId="2" fillId="0" borderId="3" xfId="3" applyNumberFormat="1" applyFont="1" applyBorder="1" applyProtection="1">
      <protection locked="0"/>
    </xf>
    <xf numFmtId="174" fontId="2" fillId="0" borderId="0" xfId="3" applyNumberFormat="1" applyFont="1" applyBorder="1" applyProtection="1">
      <protection locked="0"/>
    </xf>
    <xf numFmtId="0" fontId="2" fillId="0" borderId="9" xfId="3" applyNumberFormat="1" applyFont="1" applyBorder="1" applyAlignment="1" applyProtection="1">
      <alignment horizontal="centerContinuous"/>
      <protection locked="0"/>
    </xf>
    <xf numFmtId="174" fontId="2" fillId="0" borderId="3" xfId="3" applyNumberFormat="1" applyFont="1" applyBorder="1"/>
    <xf numFmtId="174" fontId="2" fillId="0" borderId="0" xfId="3" applyNumberFormat="1" applyFont="1" applyBorder="1"/>
    <xf numFmtId="0" fontId="2" fillId="0" borderId="9" xfId="3" applyFont="1" applyBorder="1" applyAlignment="1">
      <alignment horizontal="centerContinuous"/>
    </xf>
    <xf numFmtId="174" fontId="2" fillId="0" borderId="0" xfId="3" applyNumberFormat="1" applyFont="1" applyBorder="1" applyAlignment="1" applyProtection="1">
      <protection locked="0"/>
    </xf>
    <xf numFmtId="0" fontId="2" fillId="0" borderId="8" xfId="3" applyNumberFormat="1" applyFont="1" applyBorder="1" applyAlignment="1" applyProtection="1">
      <alignment horizontal="right"/>
      <protection locked="0"/>
    </xf>
    <xf numFmtId="0" fontId="2" fillId="0" borderId="8" xfId="3" applyFont="1" applyBorder="1" applyAlignment="1">
      <alignment horizontal="right"/>
    </xf>
    <xf numFmtId="0" fontId="2" fillId="0" borderId="9" xfId="3" applyNumberFormat="1" applyFont="1" applyBorder="1" applyAlignment="1" applyProtection="1">
      <protection locked="0"/>
    </xf>
    <xf numFmtId="174" fontId="2" fillId="0" borderId="3" xfId="3" applyNumberFormat="1" applyFont="1" applyFill="1" applyBorder="1" applyProtection="1">
      <protection locked="0"/>
    </xf>
    <xf numFmtId="0" fontId="2" fillId="0" borderId="9" xfId="3" applyNumberFormat="1" applyFont="1" applyBorder="1" applyAlignment="1" applyProtection="1">
      <alignment horizontal="left"/>
      <protection locked="0"/>
    </xf>
    <xf numFmtId="0" fontId="3" fillId="0" borderId="2" xfId="3" applyFont="1" applyBorder="1"/>
    <xf numFmtId="0" fontId="3" fillId="0" borderId="4" xfId="3" applyFont="1" applyBorder="1"/>
    <xf numFmtId="0" fontId="3" fillId="0" borderId="11" xfId="3" applyFont="1" applyBorder="1" applyAlignment="1">
      <alignment horizontal="centerContinuous"/>
    </xf>
    <xf numFmtId="0" fontId="3" fillId="0" borderId="10" xfId="3" applyFont="1" applyBorder="1" applyAlignment="1">
      <alignment horizontal="centerContinuous"/>
    </xf>
    <xf numFmtId="0" fontId="2" fillId="0" borderId="13" xfId="3" applyFont="1" applyBorder="1" applyAlignment="1">
      <alignment horizontal="centerContinuous"/>
    </xf>
    <xf numFmtId="0" fontId="2" fillId="0" borderId="15" xfId="3" applyFont="1" applyBorder="1" applyAlignment="1">
      <alignment horizontal="centerContinuous"/>
    </xf>
    <xf numFmtId="0" fontId="2" fillId="0" borderId="7" xfId="3" applyFont="1" applyBorder="1" applyAlignment="1">
      <alignment horizontal="centerContinuous"/>
    </xf>
    <xf numFmtId="0" fontId="2" fillId="0" borderId="5" xfId="3" applyFont="1" applyBorder="1" applyAlignment="1">
      <alignment horizontal="centerContinuous"/>
    </xf>
    <xf numFmtId="0" fontId="2" fillId="0" borderId="0" xfId="3" applyFont="1" applyBorder="1" applyAlignment="1">
      <alignment horizontal="left"/>
    </xf>
    <xf numFmtId="175" fontId="2" fillId="0" borderId="0" xfId="3" applyNumberFormat="1" applyFont="1"/>
    <xf numFmtId="175" fontId="22" fillId="0" borderId="11" xfId="3" applyNumberFormat="1" applyFont="1" applyBorder="1" applyProtection="1">
      <protection locked="0"/>
    </xf>
    <xf numFmtId="175" fontId="2" fillId="0" borderId="10" xfId="3" applyNumberFormat="1" applyFont="1" applyBorder="1" applyProtection="1">
      <protection locked="0"/>
    </xf>
    <xf numFmtId="175" fontId="22" fillId="0" borderId="4" xfId="3" applyNumberFormat="1" applyFont="1" applyBorder="1" applyProtection="1">
      <protection locked="0"/>
    </xf>
    <xf numFmtId="175" fontId="2" fillId="0" borderId="4" xfId="3" applyNumberFormat="1" applyFont="1" applyBorder="1" applyProtection="1">
      <protection locked="0"/>
    </xf>
    <xf numFmtId="0" fontId="2" fillId="0" borderId="2" xfId="3" applyNumberFormat="1" applyFont="1" applyBorder="1" applyAlignment="1" applyProtection="1">
      <protection locked="0"/>
    </xf>
    <xf numFmtId="175" fontId="22" fillId="0" borderId="9" xfId="3" applyNumberFormat="1" applyFont="1" applyBorder="1" applyProtection="1">
      <protection locked="0"/>
    </xf>
    <xf numFmtId="175" fontId="9" fillId="0" borderId="8" xfId="3" applyNumberFormat="1" applyFont="1" applyBorder="1" applyProtection="1">
      <protection locked="0"/>
    </xf>
    <xf numFmtId="175" fontId="22" fillId="0" borderId="0" xfId="3" applyNumberFormat="1" applyFont="1" applyBorder="1" applyProtection="1">
      <protection locked="0"/>
    </xf>
    <xf numFmtId="175" fontId="9" fillId="0" borderId="0" xfId="3" applyNumberFormat="1" applyFont="1" applyBorder="1" applyProtection="1">
      <protection locked="0"/>
    </xf>
    <xf numFmtId="0" fontId="2" fillId="0" borderId="3" xfId="3" applyNumberFormat="1" applyFont="1" applyBorder="1" applyAlignment="1" applyProtection="1">
      <protection locked="0"/>
    </xf>
    <xf numFmtId="175" fontId="2" fillId="0" borderId="8" xfId="3" applyNumberFormat="1" applyFont="1" applyBorder="1" applyProtection="1">
      <protection locked="0"/>
    </xf>
    <xf numFmtId="175" fontId="2" fillId="0" borderId="0" xfId="3" applyNumberFormat="1" applyFont="1" applyBorder="1" applyProtection="1">
      <protection locked="0"/>
    </xf>
    <xf numFmtId="0" fontId="9" fillId="0" borderId="3" xfId="3" applyFont="1" applyBorder="1" applyAlignment="1">
      <alignment horizontal="left"/>
    </xf>
    <xf numFmtId="0" fontId="2" fillId="0" borderId="9" xfId="3" applyFont="1" applyBorder="1"/>
    <xf numFmtId="175" fontId="2" fillId="0" borderId="0" xfId="3" applyNumberFormat="1" applyFont="1" applyBorder="1"/>
    <xf numFmtId="0" fontId="2" fillId="0" borderId="3" xfId="3" applyNumberFormat="1" applyFont="1" applyBorder="1" applyProtection="1">
      <protection locked="0"/>
    </xf>
    <xf numFmtId="0" fontId="2" fillId="0" borderId="11" xfId="3" applyNumberFormat="1" applyFont="1" applyBorder="1" applyAlignment="1" applyProtection="1">
      <alignment horizontal="centerContinuous"/>
      <protection locked="0"/>
    </xf>
    <xf numFmtId="175" fontId="2" fillId="0" borderId="11" xfId="3" applyNumberFormat="1" applyFont="1" applyBorder="1" applyAlignment="1" applyProtection="1">
      <alignment horizontal="centerContinuous"/>
      <protection locked="0"/>
    </xf>
    <xf numFmtId="0" fontId="2" fillId="0" borderId="7" xfId="3" applyNumberFormat="1" applyFont="1" applyBorder="1" applyAlignment="1" applyProtection="1">
      <alignment horizontal="centerContinuous"/>
      <protection locked="0"/>
    </xf>
    <xf numFmtId="175" fontId="2" fillId="0" borderId="7" xfId="3" applyNumberFormat="1" applyFont="1" applyBorder="1" applyAlignment="1" applyProtection="1">
      <alignment horizontal="centerContinuous"/>
      <protection locked="0"/>
    </xf>
    <xf numFmtId="0" fontId="22" fillId="0" borderId="0" xfId="3" applyNumberFormat="1" applyFont="1" applyBorder="1" applyAlignment="1" applyProtection="1">
      <alignment horizontal="left"/>
      <protection locked="0"/>
    </xf>
    <xf numFmtId="0" fontId="22" fillId="0" borderId="0" xfId="3" applyNumberFormat="1" applyFont="1" applyAlignment="1" applyProtection="1">
      <alignment horizontal="center"/>
      <protection locked="0"/>
    </xf>
    <xf numFmtId="0" fontId="22" fillId="0" borderId="0" xfId="3" applyNumberFormat="1" applyFont="1" applyProtection="1">
      <protection locked="0"/>
    </xf>
    <xf numFmtId="175" fontId="2" fillId="0" borderId="0" xfId="3" applyNumberFormat="1" applyFont="1" applyProtection="1">
      <protection locked="0"/>
    </xf>
    <xf numFmtId="175" fontId="22" fillId="0" borderId="11" xfId="3" applyNumberFormat="1" applyFont="1" applyBorder="1" applyAlignment="1" applyProtection="1">
      <protection locked="0"/>
    </xf>
    <xf numFmtId="175" fontId="2" fillId="0" borderId="10" xfId="3" applyNumberFormat="1" applyFont="1" applyBorder="1" applyAlignment="1"/>
    <xf numFmtId="175" fontId="22" fillId="0" borderId="4" xfId="3" applyNumberFormat="1" applyFont="1" applyBorder="1" applyAlignment="1" applyProtection="1">
      <protection locked="0"/>
    </xf>
    <xf numFmtId="175" fontId="9" fillId="0" borderId="0" xfId="3" applyNumberFormat="1" applyFont="1" applyBorder="1"/>
    <xf numFmtId="175" fontId="9" fillId="0" borderId="8" xfId="3" applyNumberFormat="1" applyFont="1" applyBorder="1"/>
    <xf numFmtId="175" fontId="2" fillId="0" borderId="8" xfId="3" applyNumberFormat="1" applyFont="1" applyBorder="1"/>
    <xf numFmtId="175" fontId="22" fillId="0" borderId="9" xfId="3" applyNumberFormat="1" applyFont="1" applyBorder="1"/>
    <xf numFmtId="175" fontId="22" fillId="0" borderId="0" xfId="3" applyNumberFormat="1" applyFont="1" applyBorder="1"/>
    <xf numFmtId="0" fontId="9" fillId="0" borderId="8" xfId="3" applyFont="1" applyBorder="1" applyAlignment="1">
      <alignment horizontal="left"/>
    </xf>
    <xf numFmtId="175" fontId="22" fillId="0" borderId="9" xfId="3" applyNumberFormat="1" applyFont="1" applyBorder="1" applyAlignment="1" applyProtection="1">
      <protection locked="0"/>
    </xf>
    <xf numFmtId="175" fontId="2" fillId="0" borderId="8" xfId="3" applyNumberFormat="1" applyFont="1" applyBorder="1" applyAlignment="1"/>
    <xf numFmtId="175" fontId="22" fillId="0" borderId="0" xfId="3" applyNumberFormat="1" applyFont="1" applyBorder="1" applyAlignment="1" applyProtection="1">
      <protection locked="0"/>
    </xf>
    <xf numFmtId="175" fontId="2" fillId="0" borderId="0" xfId="3" applyNumberFormat="1" applyFont="1" applyBorder="1" applyAlignment="1"/>
    <xf numFmtId="0" fontId="2" fillId="0" borderId="0" xfId="3" applyFont="1" applyAlignment="1"/>
    <xf numFmtId="0" fontId="2" fillId="0" borderId="8" xfId="3" applyNumberFormat="1" applyFont="1" applyBorder="1" applyAlignment="1" applyProtection="1">
      <protection locked="0"/>
    </xf>
    <xf numFmtId="176" fontId="2" fillId="0" borderId="0" xfId="3" applyNumberFormat="1" applyFont="1" applyProtection="1">
      <protection locked="0"/>
    </xf>
    <xf numFmtId="175" fontId="2" fillId="0" borderId="0" xfId="3" applyNumberFormat="1" applyFont="1" applyBorder="1" applyAlignment="1" applyProtection="1">
      <alignment horizontal="left"/>
      <protection locked="0"/>
    </xf>
    <xf numFmtId="175" fontId="22" fillId="0" borderId="0" xfId="3" applyNumberFormat="1" applyFont="1" applyBorder="1" applyAlignment="1" applyProtection="1">
      <alignment horizontal="left"/>
      <protection locked="0"/>
    </xf>
    <xf numFmtId="175" fontId="22" fillId="0" borderId="11" xfId="3" applyNumberFormat="1" applyFont="1" applyBorder="1"/>
    <xf numFmtId="175" fontId="2" fillId="0" borderId="4" xfId="3" applyNumberFormat="1" applyFont="1" applyBorder="1"/>
    <xf numFmtId="175" fontId="2" fillId="0" borderId="10" xfId="3" applyNumberFormat="1" applyFont="1" applyBorder="1"/>
    <xf numFmtId="175" fontId="22" fillId="0" borderId="4" xfId="3" applyNumberFormat="1" applyFont="1" applyBorder="1"/>
    <xf numFmtId="0" fontId="22" fillId="0" borderId="0" xfId="3" applyNumberFormat="1" applyFont="1" applyAlignment="1" applyProtection="1">
      <alignment horizontal="center" vertical="center"/>
      <protection locked="0"/>
    </xf>
    <xf numFmtId="175" fontId="22" fillId="0" borderId="9" xfId="3" quotePrefix="1" applyNumberFormat="1" applyFont="1" applyBorder="1" applyAlignment="1" applyProtection="1">
      <alignment horizontal="center"/>
      <protection locked="0"/>
    </xf>
    <xf numFmtId="175" fontId="2" fillId="0" borderId="0" xfId="3" quotePrefix="1" applyNumberFormat="1" applyFont="1" applyBorder="1" applyAlignment="1" applyProtection="1">
      <alignment horizontal="center"/>
      <protection locked="0"/>
    </xf>
    <xf numFmtId="175" fontId="2" fillId="0" borderId="8" xfId="3" quotePrefix="1" applyNumberFormat="1" applyFont="1" applyBorder="1" applyAlignment="1" applyProtection="1">
      <alignment horizontal="center"/>
      <protection locked="0"/>
    </xf>
    <xf numFmtId="2" fontId="2" fillId="0" borderId="0" xfId="3" applyNumberFormat="1" applyFont="1" applyProtection="1">
      <protection locked="0"/>
    </xf>
    <xf numFmtId="2" fontId="2" fillId="0" borderId="0" xfId="3" applyNumberFormat="1" applyFont="1" applyBorder="1" applyProtection="1">
      <protection locked="0"/>
    </xf>
    <xf numFmtId="0" fontId="2" fillId="3" borderId="4" xfId="3" applyFont="1" applyFill="1" applyBorder="1"/>
    <xf numFmtId="0" fontId="2" fillId="3" borderId="10" xfId="3" applyFont="1" applyFill="1" applyBorder="1"/>
    <xf numFmtId="0" fontId="2" fillId="3" borderId="0" xfId="3" applyFont="1" applyFill="1" applyBorder="1"/>
    <xf numFmtId="0" fontId="2" fillId="3" borderId="8" xfId="3" applyFont="1" applyFill="1" applyBorder="1"/>
    <xf numFmtId="2" fontId="2" fillId="0" borderId="0" xfId="3" applyNumberFormat="1" applyFont="1" applyFill="1" applyBorder="1" applyProtection="1">
      <protection locked="0"/>
    </xf>
    <xf numFmtId="0" fontId="2" fillId="0" borderId="8" xfId="3" applyFont="1" applyFill="1" applyBorder="1"/>
    <xf numFmtId="164" fontId="2" fillId="0" borderId="2" xfId="3" applyNumberFormat="1" applyFont="1" applyBorder="1"/>
    <xf numFmtId="164" fontId="2" fillId="0" borderId="4" xfId="3" applyNumberFormat="1" applyFont="1" applyBorder="1"/>
    <xf numFmtId="177" fontId="2" fillId="0" borderId="3" xfId="3" applyNumberFormat="1" applyFont="1" applyBorder="1" applyProtection="1">
      <protection locked="0"/>
    </xf>
    <xf numFmtId="177" fontId="2" fillId="0" borderId="0" xfId="3" applyNumberFormat="1" applyFont="1" applyBorder="1" applyProtection="1">
      <protection locked="0"/>
    </xf>
    <xf numFmtId="177" fontId="2" fillId="0" borderId="3" xfId="3" applyNumberFormat="1" applyFont="1" applyBorder="1"/>
    <xf numFmtId="177" fontId="2" fillId="0" borderId="0" xfId="3" applyNumberFormat="1" applyFont="1" applyBorder="1"/>
    <xf numFmtId="164" fontId="2" fillId="0" borderId="0" xfId="3" applyNumberFormat="1" applyFont="1" applyBorder="1"/>
    <xf numFmtId="0" fontId="2" fillId="0" borderId="3" xfId="3" applyNumberFormat="1" applyFont="1" applyBorder="1" applyAlignment="1" applyProtection="1">
      <alignment horizontal="left"/>
      <protection locked="0"/>
    </xf>
    <xf numFmtId="0" fontId="2" fillId="0" borderId="6" xfId="3" applyNumberFormat="1" applyFont="1" applyBorder="1" applyAlignment="1" applyProtection="1">
      <alignment horizontal="center"/>
      <protection locked="0"/>
    </xf>
    <xf numFmtId="0" fontId="2" fillId="0" borderId="0" xfId="3" applyFont="1" applyAlignment="1">
      <alignment vertical="top"/>
    </xf>
    <xf numFmtId="0" fontId="2" fillId="0" borderId="7" xfId="0" applyNumberFormat="1" applyFont="1" applyBorder="1" applyProtection="1">
      <protection locked="0"/>
    </xf>
    <xf numFmtId="0" fontId="2" fillId="0" borderId="11" xfId="0" applyNumberFormat="1" applyFont="1" applyBorder="1" applyProtection="1">
      <protection locked="0"/>
    </xf>
    <xf numFmtId="1" fontId="2" fillId="0" borderId="13" xfId="2" applyFont="1" applyBorder="1"/>
    <xf numFmtId="175" fontId="2" fillId="0" borderId="8" xfId="0" applyNumberFormat="1" applyFont="1" applyBorder="1" applyProtection="1">
      <protection locked="0"/>
    </xf>
    <xf numFmtId="175" fontId="9" fillId="0" borderId="8" xfId="0" applyNumberFormat="1" applyFont="1" applyBorder="1" applyProtection="1">
      <protection locked="0"/>
    </xf>
    <xf numFmtId="175" fontId="2" fillId="0" borderId="0" xfId="0" applyNumberFormat="1" applyFont="1" applyBorder="1" applyProtection="1">
      <protection locked="0"/>
    </xf>
    <xf numFmtId="175" fontId="9" fillId="0" borderId="0" xfId="0" applyNumberFormat="1" applyFont="1" applyBorder="1" applyProtection="1">
      <protection locked="0"/>
    </xf>
    <xf numFmtId="175" fontId="2" fillId="0" borderId="9" xfId="3" applyNumberFormat="1" applyFont="1" applyBorder="1"/>
    <xf numFmtId="0" fontId="2" fillId="0" borderId="8" xfId="3" applyFont="1" applyBorder="1" applyAlignment="1">
      <alignment horizontal="left"/>
    </xf>
    <xf numFmtId="0" fontId="2" fillId="0" borderId="9" xfId="3" applyFont="1" applyBorder="1" applyAlignment="1">
      <alignment horizontal="left"/>
    </xf>
    <xf numFmtId="0" fontId="13" fillId="0" borderId="8" xfId="3" applyBorder="1"/>
    <xf numFmtId="0" fontId="13" fillId="0" borderId="9" xfId="3" applyBorder="1"/>
    <xf numFmtId="0" fontId="13" fillId="0" borderId="0" xfId="3" applyBorder="1"/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textRotation="255"/>
      <protection locked="0"/>
    </xf>
    <xf numFmtId="164" fontId="8" fillId="0" borderId="3" xfId="0" applyFont="1" applyBorder="1" applyAlignment="1">
      <alignment horizontal="center" vertical="center" textRotation="255"/>
    </xf>
    <xf numFmtId="164" fontId="8" fillId="0" borderId="2" xfId="0" applyFont="1" applyBorder="1" applyAlignment="1">
      <alignment horizontal="center" vertical="center" textRotation="255"/>
    </xf>
    <xf numFmtId="0" fontId="2" fillId="0" borderId="5" xfId="2" applyNumberFormat="1" applyFont="1" applyBorder="1" applyAlignment="1" applyProtection="1">
      <alignment horizontal="center"/>
      <protection locked="0"/>
    </xf>
    <xf numFmtId="0" fontId="2" fillId="0" borderId="6" xfId="2" applyNumberFormat="1" applyFont="1" applyBorder="1" applyAlignment="1" applyProtection="1">
      <alignment horizontal="center"/>
      <protection locked="0"/>
    </xf>
    <xf numFmtId="0" fontId="2" fillId="0" borderId="7" xfId="2" applyNumberFormat="1" applyFont="1" applyBorder="1" applyAlignment="1" applyProtection="1">
      <alignment horizontal="center"/>
      <protection locked="0"/>
    </xf>
    <xf numFmtId="1" fontId="2" fillId="0" borderId="10" xfId="2" applyFont="1" applyBorder="1" applyAlignment="1">
      <alignment horizontal="center"/>
    </xf>
    <xf numFmtId="1" fontId="2" fillId="0" borderId="4" xfId="2" applyFont="1" applyBorder="1" applyAlignment="1">
      <alignment horizontal="center"/>
    </xf>
    <xf numFmtId="1" fontId="2" fillId="0" borderId="11" xfId="2" applyFont="1" applyBorder="1" applyAlignment="1">
      <alignment horizontal="center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3" xfId="3" applyNumberFormat="1" applyFont="1" applyBorder="1" applyAlignment="1" applyProtection="1">
      <alignment horizontal="center" vertical="center"/>
      <protection locked="0"/>
    </xf>
    <xf numFmtId="0" fontId="2" fillId="0" borderId="2" xfId="3" applyNumberFormat="1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5" xfId="3" applyNumberFormat="1" applyFont="1" applyBorder="1" applyAlignment="1" applyProtection="1">
      <alignment horizontal="center" vertical="center"/>
      <protection locked="0"/>
    </xf>
    <xf numFmtId="0" fontId="2" fillId="0" borderId="7" xfId="3" applyNumberFormat="1" applyFont="1" applyBorder="1" applyAlignment="1" applyProtection="1">
      <alignment horizontal="center" vertical="center"/>
      <protection locked="0"/>
    </xf>
    <xf numFmtId="0" fontId="2" fillId="0" borderId="10" xfId="3" applyNumberFormat="1" applyFont="1" applyBorder="1" applyAlignment="1" applyProtection="1">
      <alignment horizontal="center" vertical="center"/>
      <protection locked="0"/>
    </xf>
    <xf numFmtId="0" fontId="2" fillId="0" borderId="11" xfId="3" applyNumberFormat="1" applyFont="1" applyBorder="1" applyAlignment="1" applyProtection="1">
      <alignment horizontal="center" vertical="center"/>
      <protection locked="0"/>
    </xf>
    <xf numFmtId="175" fontId="2" fillId="0" borderId="8" xfId="3" applyNumberFormat="1" applyFont="1" applyBorder="1" applyAlignment="1">
      <alignment horizontal="center"/>
    </xf>
    <xf numFmtId="175" fontId="2" fillId="0" borderId="9" xfId="3" applyNumberFormat="1" applyFont="1" applyBorder="1" applyAlignment="1">
      <alignment horizontal="center"/>
    </xf>
    <xf numFmtId="0" fontId="12" fillId="0" borderId="14" xfId="3" applyNumberFormat="1" applyFont="1" applyBorder="1" applyAlignment="1" applyProtection="1">
      <alignment horizontal="center" vertical="top"/>
      <protection locked="0"/>
    </xf>
    <xf numFmtId="0" fontId="12" fillId="0" borderId="15" xfId="3" applyNumberFormat="1" applyFont="1" applyBorder="1" applyAlignment="1" applyProtection="1">
      <alignment horizontal="center" vertical="top"/>
      <protection locked="0"/>
    </xf>
    <xf numFmtId="0" fontId="12" fillId="0" borderId="12" xfId="3" applyNumberFormat="1" applyFont="1" applyBorder="1" applyAlignment="1" applyProtection="1">
      <alignment horizontal="center" vertical="top"/>
      <protection locked="0"/>
    </xf>
    <xf numFmtId="0" fontId="12" fillId="0" borderId="13" xfId="3" applyNumberFormat="1" applyFont="1" applyBorder="1" applyAlignment="1" applyProtection="1">
      <alignment horizontal="center" vertical="top"/>
      <protection locked="0"/>
    </xf>
  </cellXfs>
  <cellStyles count="5">
    <cellStyle name="Komma" xfId="1" builtinId="3"/>
    <cellStyle name="Komma 2" xfId="4"/>
    <cellStyle name="Standard" xfId="0" builtinId="0"/>
    <cellStyle name="Standard 2" xfId="2"/>
    <cellStyle name="Standard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829225</xdr:colOff>
      <xdr:row>60</xdr:row>
      <xdr:rowOff>84614</xdr:rowOff>
    </xdr:from>
    <xdr:ext cx="36998" cy="164148"/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29225" y="8628539"/>
          <a:ext cx="36998" cy="1641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83.125" style="169" bestFit="1" customWidth="1"/>
    <col min="2" max="9" width="8.125" style="169" customWidth="1"/>
    <col min="10" max="16384" width="11" style="169"/>
  </cols>
  <sheetData>
    <row r="1" spans="1:9" s="1" customFormat="1" ht="12" customHeight="1" x14ac:dyDescent="0.2">
      <c r="A1" s="113" t="s">
        <v>0</v>
      </c>
    </row>
    <row r="2" spans="1:9" s="1" customFormat="1" ht="9.1999999999999993" customHeight="1" x14ac:dyDescent="0.2"/>
    <row r="3" spans="1:9" s="1" customFormat="1" ht="9.1999999999999993" customHeight="1" x14ac:dyDescent="0.2">
      <c r="A3" s="2" t="s">
        <v>1</v>
      </c>
    </row>
    <row r="4" spans="1:9" s="1" customFormat="1" ht="9.1999999999999993" customHeight="1" x14ac:dyDescent="0.2">
      <c r="B4" s="2"/>
    </row>
    <row r="5" spans="1:9" s="1" customFormat="1" ht="9.1999999999999993" customHeight="1" x14ac:dyDescent="0.2">
      <c r="A5" s="658" t="s">
        <v>2</v>
      </c>
      <c r="B5" s="108"/>
      <c r="C5" s="86"/>
      <c r="D5" s="86"/>
      <c r="E5" s="86"/>
      <c r="F5" s="86"/>
      <c r="G5" s="86"/>
      <c r="H5" s="86"/>
      <c r="I5" s="153"/>
    </row>
    <row r="6" spans="1:9" s="1" customFormat="1" ht="9.1999999999999993" customHeight="1" x14ac:dyDescent="0.2">
      <c r="A6" s="659"/>
      <c r="B6" s="98">
        <v>2010</v>
      </c>
      <c r="C6" s="103">
        <v>2011</v>
      </c>
      <c r="D6" s="103">
        <v>2012</v>
      </c>
      <c r="E6" s="103">
        <v>2013</v>
      </c>
      <c r="F6" s="103">
        <v>2014</v>
      </c>
      <c r="G6" s="103">
        <v>2015</v>
      </c>
      <c r="H6" s="103">
        <v>2016</v>
      </c>
      <c r="I6" s="103">
        <v>2017</v>
      </c>
    </row>
    <row r="7" spans="1:9" s="1" customFormat="1" ht="11.25" customHeight="1" x14ac:dyDescent="0.2">
      <c r="A7" s="162" t="s">
        <v>127</v>
      </c>
      <c r="B7" s="5"/>
      <c r="C7" s="5"/>
      <c r="D7" s="5"/>
      <c r="E7" s="5"/>
      <c r="F7" s="5"/>
      <c r="G7" s="5"/>
      <c r="H7" s="5"/>
      <c r="I7" s="5"/>
    </row>
    <row r="8" spans="1:9" s="1" customFormat="1" ht="11.25" customHeight="1" x14ac:dyDescent="0.2">
      <c r="A8" s="9" t="s">
        <v>128</v>
      </c>
      <c r="B8" s="5">
        <v>16485000</v>
      </c>
      <c r="C8" s="5">
        <v>17547000</v>
      </c>
      <c r="D8" s="5">
        <v>18759000</v>
      </c>
      <c r="E8" s="5">
        <v>18993000</v>
      </c>
      <c r="F8" s="5">
        <v>20113000</v>
      </c>
      <c r="G8" s="5">
        <v>20369000</v>
      </c>
      <c r="H8" s="5">
        <v>19367000</v>
      </c>
      <c r="I8" s="5">
        <v>20134000</v>
      </c>
    </row>
    <row r="9" spans="1:9" s="1" customFormat="1" ht="11.25" customHeight="1" x14ac:dyDescent="0.2">
      <c r="A9" s="9" t="s">
        <v>129</v>
      </c>
      <c r="B9" s="5">
        <v>3000000</v>
      </c>
      <c r="C9" s="5">
        <v>3700000</v>
      </c>
      <c r="D9" s="5">
        <v>4200000</v>
      </c>
      <c r="E9" s="5">
        <v>4800000</v>
      </c>
      <c r="F9" s="5">
        <v>4825000</v>
      </c>
      <c r="G9" s="5">
        <v>5300000</v>
      </c>
      <c r="H9" s="5">
        <v>5675000</v>
      </c>
      <c r="I9" s="5">
        <v>6190000</v>
      </c>
    </row>
    <row r="10" spans="1:9" s="1" customFormat="1" ht="11.25" customHeight="1" x14ac:dyDescent="0.2">
      <c r="A10" s="9" t="s">
        <v>130</v>
      </c>
      <c r="B10" s="5">
        <v>10000</v>
      </c>
      <c r="C10" s="5">
        <v>7000</v>
      </c>
      <c r="D10" s="5">
        <v>11000</v>
      </c>
      <c r="E10" s="5">
        <v>11000</v>
      </c>
      <c r="F10" s="5">
        <v>12000</v>
      </c>
      <c r="G10" s="5">
        <v>14000</v>
      </c>
      <c r="H10" s="5">
        <v>21000</v>
      </c>
      <c r="I10" s="5">
        <v>22000</v>
      </c>
    </row>
    <row r="11" spans="1:9" s="1" customFormat="1" ht="11.25" customHeight="1" x14ac:dyDescent="0.2">
      <c r="A11" s="9" t="s">
        <v>131</v>
      </c>
      <c r="B11" s="5">
        <v>2650000</v>
      </c>
      <c r="C11" s="5">
        <v>2750000</v>
      </c>
      <c r="D11" s="5">
        <v>2450000</v>
      </c>
      <c r="E11" s="5">
        <v>2200000</v>
      </c>
      <c r="F11" s="5">
        <v>2300000</v>
      </c>
      <c r="G11" s="5">
        <v>2425000</v>
      </c>
      <c r="H11" s="5">
        <v>2325000</v>
      </c>
      <c r="I11" s="5">
        <v>2515000</v>
      </c>
    </row>
    <row r="12" spans="1:9" s="1" customFormat="1" ht="11.25" customHeight="1" x14ac:dyDescent="0.2">
      <c r="A12" s="163"/>
      <c r="B12" s="5"/>
      <c r="C12" s="5"/>
      <c r="D12" s="5"/>
      <c r="E12" s="5"/>
      <c r="F12" s="5"/>
      <c r="G12" s="5"/>
      <c r="H12" s="5"/>
      <c r="I12" s="5"/>
    </row>
    <row r="13" spans="1:9" s="1" customFormat="1" ht="11.25" customHeight="1" x14ac:dyDescent="0.2">
      <c r="A13" s="9" t="s">
        <v>132</v>
      </c>
      <c r="B13" s="5">
        <f t="shared" ref="B13:H13" si="0">B15+B16+B17+B18+B19+B20+B21</f>
        <v>27975000</v>
      </c>
      <c r="C13" s="5">
        <f t="shared" si="0"/>
        <v>29328000</v>
      </c>
      <c r="D13" s="5">
        <f t="shared" si="0"/>
        <v>30405000</v>
      </c>
      <c r="E13" s="5">
        <f t="shared" si="0"/>
        <v>30403000</v>
      </c>
      <c r="F13" s="5">
        <f t="shared" si="0"/>
        <v>30850000</v>
      </c>
      <c r="G13" s="5">
        <f t="shared" si="0"/>
        <v>31488000</v>
      </c>
      <c r="H13" s="5">
        <f t="shared" si="0"/>
        <v>30692000</v>
      </c>
      <c r="I13" s="5">
        <f t="shared" ref="I13" si="1">I15+I16+I17+I18+I19+I20+I21</f>
        <v>30488000</v>
      </c>
    </row>
    <row r="14" spans="1:9" s="1" customFormat="1" ht="11.25" customHeight="1" x14ac:dyDescent="0.2">
      <c r="A14" s="9" t="s">
        <v>133</v>
      </c>
      <c r="B14" s="96" t="s">
        <v>3</v>
      </c>
      <c r="C14" s="96" t="s">
        <v>3</v>
      </c>
      <c r="D14" s="96" t="s">
        <v>3</v>
      </c>
      <c r="E14" s="96" t="s">
        <v>3</v>
      </c>
      <c r="F14" s="96" t="s">
        <v>3</v>
      </c>
      <c r="G14" s="96" t="s">
        <v>3</v>
      </c>
      <c r="H14" s="96" t="s">
        <v>3</v>
      </c>
      <c r="I14" s="96" t="s">
        <v>3</v>
      </c>
    </row>
    <row r="15" spans="1:9" s="1" customFormat="1" ht="11.25" customHeight="1" x14ac:dyDescent="0.2">
      <c r="A15" s="9" t="s">
        <v>134</v>
      </c>
      <c r="B15" s="5">
        <v>20260000</v>
      </c>
      <c r="C15" s="5">
        <v>21520000</v>
      </c>
      <c r="D15" s="5">
        <v>22600000</v>
      </c>
      <c r="E15" s="5">
        <v>22630000</v>
      </c>
      <c r="F15" s="5">
        <v>22960000</v>
      </c>
      <c r="G15" s="5">
        <v>23770000</v>
      </c>
      <c r="H15" s="5">
        <v>23210000</v>
      </c>
      <c r="I15" s="5">
        <v>23260000</v>
      </c>
    </row>
    <row r="16" spans="1:9" s="102" customFormat="1" ht="11.25" customHeight="1" x14ac:dyDescent="0.2">
      <c r="A16" s="104" t="s">
        <v>135</v>
      </c>
      <c r="B16" s="105">
        <v>3010000</v>
      </c>
      <c r="C16" s="105">
        <v>3040000</v>
      </c>
      <c r="D16" s="105">
        <v>3040000</v>
      </c>
      <c r="E16" s="105">
        <v>2980000</v>
      </c>
      <c r="F16" s="105">
        <v>2975000</v>
      </c>
      <c r="G16" s="105">
        <v>3015000</v>
      </c>
      <c r="H16" s="105">
        <v>2890000</v>
      </c>
      <c r="I16" s="105">
        <v>2755000</v>
      </c>
    </row>
    <row r="17" spans="1:9" s="102" customFormat="1" ht="11.25" customHeight="1" x14ac:dyDescent="0.2">
      <c r="A17" s="104" t="s">
        <v>136</v>
      </c>
      <c r="B17" s="105">
        <v>2020000</v>
      </c>
      <c r="C17" s="105">
        <v>2040000</v>
      </c>
      <c r="D17" s="105">
        <v>2030000</v>
      </c>
      <c r="E17" s="105">
        <v>1985000</v>
      </c>
      <c r="F17" s="105">
        <v>1985000</v>
      </c>
      <c r="G17" s="105">
        <v>2010000</v>
      </c>
      <c r="H17" s="105">
        <v>1925000</v>
      </c>
      <c r="I17" s="105">
        <v>1840000</v>
      </c>
    </row>
    <row r="18" spans="1:9" s="102" customFormat="1" ht="11.25" customHeight="1" x14ac:dyDescent="0.2">
      <c r="A18" s="105" t="s">
        <v>137</v>
      </c>
      <c r="B18" s="105">
        <v>25000</v>
      </c>
      <c r="C18" s="105">
        <v>25000</v>
      </c>
      <c r="D18" s="105">
        <v>20000</v>
      </c>
      <c r="E18" s="105">
        <v>20000</v>
      </c>
      <c r="F18" s="105">
        <v>20000</v>
      </c>
      <c r="G18" s="105">
        <v>20000</v>
      </c>
      <c r="H18" s="105">
        <v>20000</v>
      </c>
      <c r="I18" s="105">
        <v>20000</v>
      </c>
    </row>
    <row r="19" spans="1:9" s="102" customFormat="1" ht="11.25" customHeight="1" x14ac:dyDescent="0.2">
      <c r="A19" s="105" t="s">
        <v>138</v>
      </c>
      <c r="B19" s="105">
        <v>325000</v>
      </c>
      <c r="C19" s="105">
        <v>360000</v>
      </c>
      <c r="D19" s="105">
        <v>370000</v>
      </c>
      <c r="E19" s="105">
        <v>375000</v>
      </c>
      <c r="F19" s="105">
        <v>410000</v>
      </c>
      <c r="G19" s="105">
        <v>390000</v>
      </c>
      <c r="H19" s="105">
        <v>410000</v>
      </c>
      <c r="I19" s="105">
        <v>415000</v>
      </c>
    </row>
    <row r="20" spans="1:9" s="102" customFormat="1" ht="11.25" customHeight="1" x14ac:dyDescent="0.2">
      <c r="A20" s="105" t="s">
        <v>139</v>
      </c>
      <c r="B20" s="105">
        <v>2229000</v>
      </c>
      <c r="C20" s="105">
        <v>2235000</v>
      </c>
      <c r="D20" s="105">
        <v>2233000</v>
      </c>
      <c r="E20" s="105">
        <v>2301000</v>
      </c>
      <c r="F20" s="105">
        <v>2387000</v>
      </c>
      <c r="G20" s="105">
        <v>2170000</v>
      </c>
      <c r="H20" s="105">
        <v>2124000</v>
      </c>
      <c r="I20" s="105">
        <v>2085000</v>
      </c>
    </row>
    <row r="21" spans="1:9" s="102" customFormat="1" ht="11.25" customHeight="1" x14ac:dyDescent="0.2">
      <c r="A21" s="105" t="s">
        <v>140</v>
      </c>
      <c r="B21" s="105">
        <v>106000</v>
      </c>
      <c r="C21" s="105">
        <v>108000</v>
      </c>
      <c r="D21" s="105">
        <v>112000</v>
      </c>
      <c r="E21" s="105">
        <v>112000</v>
      </c>
      <c r="F21" s="105">
        <v>113000</v>
      </c>
      <c r="G21" s="105">
        <v>113000</v>
      </c>
      <c r="H21" s="105">
        <v>113000</v>
      </c>
      <c r="I21" s="105">
        <v>113000</v>
      </c>
    </row>
    <row r="22" spans="1:9" s="1" customFormat="1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s="1" customFormat="1" ht="11.25" customHeight="1" x14ac:dyDescent="0.2">
      <c r="A23" s="9" t="s">
        <v>141</v>
      </c>
      <c r="B23" s="5">
        <f t="shared" ref="B23:H23" si="2">B24+B25</f>
        <v>1620000</v>
      </c>
      <c r="C23" s="5">
        <f t="shared" si="2"/>
        <v>1790000</v>
      </c>
      <c r="D23" s="5">
        <f t="shared" si="2"/>
        <v>1953000</v>
      </c>
      <c r="E23" s="5">
        <f t="shared" si="2"/>
        <v>1951000</v>
      </c>
      <c r="F23" s="5">
        <f t="shared" si="2"/>
        <v>1863000</v>
      </c>
      <c r="G23" s="5">
        <f t="shared" si="2"/>
        <v>1900000</v>
      </c>
      <c r="H23" s="5">
        <f t="shared" si="2"/>
        <v>1835000</v>
      </c>
      <c r="I23" s="5">
        <f t="shared" ref="I23" si="3">I24+I25</f>
        <v>1985000</v>
      </c>
    </row>
    <row r="24" spans="1:9" s="1" customFormat="1" ht="11.25" customHeight="1" x14ac:dyDescent="0.2">
      <c r="A24" s="9" t="s">
        <v>142</v>
      </c>
      <c r="B24" s="5">
        <v>1300000</v>
      </c>
      <c r="C24" s="5">
        <v>1450000</v>
      </c>
      <c r="D24" s="5">
        <v>1600000</v>
      </c>
      <c r="E24" s="5">
        <v>1580000</v>
      </c>
      <c r="F24" s="5">
        <v>1500000</v>
      </c>
      <c r="G24" s="5">
        <v>1530000</v>
      </c>
      <c r="H24" s="5">
        <v>1460000</v>
      </c>
      <c r="I24" s="5">
        <v>1605000</v>
      </c>
    </row>
    <row r="25" spans="1:9" s="1" customFormat="1" ht="11.25" customHeight="1" x14ac:dyDescent="0.2">
      <c r="A25" s="9" t="s">
        <v>143</v>
      </c>
      <c r="B25" s="5">
        <v>320000</v>
      </c>
      <c r="C25" s="5">
        <v>340000</v>
      </c>
      <c r="D25" s="5">
        <v>353000</v>
      </c>
      <c r="E25" s="5">
        <v>371000</v>
      </c>
      <c r="F25" s="5">
        <v>363000</v>
      </c>
      <c r="G25" s="5">
        <v>370000</v>
      </c>
      <c r="H25" s="5">
        <v>375000</v>
      </c>
      <c r="I25" s="5">
        <v>380000</v>
      </c>
    </row>
    <row r="26" spans="1:9" s="1" customFormat="1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s="1" customFormat="1" ht="11.25" customHeight="1" x14ac:dyDescent="0.2">
      <c r="A27" s="9" t="s">
        <v>144</v>
      </c>
      <c r="B27" s="10">
        <f t="shared" ref="B27:F27" si="4">B28</f>
        <v>920000</v>
      </c>
      <c r="C27" s="10">
        <f t="shared" si="4"/>
        <v>1020000</v>
      </c>
      <c r="D27" s="10">
        <f t="shared" si="4"/>
        <v>1060000</v>
      </c>
      <c r="E27" s="10">
        <f t="shared" si="4"/>
        <v>995000</v>
      </c>
      <c r="F27" s="10">
        <f t="shared" si="4"/>
        <v>990000</v>
      </c>
      <c r="G27" s="10">
        <f>G28</f>
        <v>950000</v>
      </c>
      <c r="H27" s="10">
        <f>H28</f>
        <v>1020000</v>
      </c>
      <c r="I27" s="10">
        <f>I28</f>
        <v>1040000</v>
      </c>
    </row>
    <row r="28" spans="1:9" s="1" customFormat="1" ht="11.25" customHeight="1" x14ac:dyDescent="0.2">
      <c r="A28" s="9" t="s">
        <v>145</v>
      </c>
      <c r="B28" s="5">
        <v>920000</v>
      </c>
      <c r="C28" s="5">
        <v>1020000</v>
      </c>
      <c r="D28" s="5">
        <v>1060000</v>
      </c>
      <c r="E28" s="5">
        <v>995000</v>
      </c>
      <c r="F28" s="5">
        <v>990000</v>
      </c>
      <c r="G28" s="5">
        <v>950000</v>
      </c>
      <c r="H28" s="5">
        <v>1020000</v>
      </c>
      <c r="I28" s="5">
        <v>1040000</v>
      </c>
    </row>
    <row r="29" spans="1:9" s="1" customFormat="1" ht="11.25" customHeight="1" x14ac:dyDescent="0.2">
      <c r="A29" s="9" t="s">
        <v>146</v>
      </c>
      <c r="B29" s="11" t="s">
        <v>3</v>
      </c>
      <c r="C29" s="11" t="s">
        <v>3</v>
      </c>
      <c r="D29" s="11" t="s">
        <v>3</v>
      </c>
      <c r="E29" s="11" t="s">
        <v>3</v>
      </c>
      <c r="F29" s="11" t="s">
        <v>3</v>
      </c>
      <c r="G29" s="11" t="s">
        <v>3</v>
      </c>
      <c r="H29" s="11" t="s">
        <v>3</v>
      </c>
      <c r="I29" s="11" t="s">
        <v>3</v>
      </c>
    </row>
    <row r="30" spans="1:9" s="1" customFormat="1" ht="11.25" customHeight="1" x14ac:dyDescent="0.2">
      <c r="A30" s="9" t="s">
        <v>147</v>
      </c>
      <c r="B30" s="11" t="s">
        <v>3</v>
      </c>
      <c r="C30" s="11" t="s">
        <v>3</v>
      </c>
      <c r="D30" s="11" t="s">
        <v>3</v>
      </c>
      <c r="E30" s="11" t="s">
        <v>3</v>
      </c>
      <c r="F30" s="11" t="s">
        <v>3</v>
      </c>
      <c r="G30" s="11" t="s">
        <v>3</v>
      </c>
      <c r="H30" s="11" t="s">
        <v>3</v>
      </c>
      <c r="I30" s="11" t="s">
        <v>3</v>
      </c>
    </row>
    <row r="31" spans="1:9" s="1" customFormat="1" ht="11.25" customHeight="1" x14ac:dyDescent="0.2">
      <c r="A31" s="9" t="s">
        <v>148</v>
      </c>
      <c r="B31" s="11" t="s">
        <v>3</v>
      </c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  <c r="I31" s="11" t="s">
        <v>3</v>
      </c>
    </row>
    <row r="32" spans="1:9" s="1" customFormat="1" ht="11.25" customHeight="1" x14ac:dyDescent="0.2">
      <c r="A32" s="9" t="s">
        <v>607</v>
      </c>
      <c r="B32" s="11" t="s">
        <v>3</v>
      </c>
      <c r="C32" s="11" t="s">
        <v>3</v>
      </c>
      <c r="D32" s="11" t="s">
        <v>3</v>
      </c>
      <c r="E32" s="11" t="s">
        <v>3</v>
      </c>
      <c r="F32" s="11" t="s">
        <v>3</v>
      </c>
      <c r="G32" s="11" t="s">
        <v>3</v>
      </c>
      <c r="H32" s="11" t="s">
        <v>3</v>
      </c>
      <c r="I32" s="11" t="s">
        <v>3</v>
      </c>
    </row>
    <row r="33" spans="1:10" s="1" customFormat="1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10" s="1" customFormat="1" ht="11.25" customHeight="1" x14ac:dyDescent="0.2">
      <c r="A34" s="9" t="s">
        <v>149</v>
      </c>
      <c r="B34" s="164">
        <f t="shared" ref="B34:D34" si="5">SUM(B35:B37)</f>
        <v>0</v>
      </c>
      <c r="C34" s="10">
        <f t="shared" si="5"/>
        <v>0</v>
      </c>
      <c r="D34" s="10">
        <f t="shared" si="5"/>
        <v>0</v>
      </c>
      <c r="E34" s="10">
        <f t="shared" ref="E34:F34" si="6">SUM(E35:E37)</f>
        <v>3000</v>
      </c>
      <c r="F34" s="10">
        <f t="shared" si="6"/>
        <v>3000</v>
      </c>
      <c r="G34" s="10">
        <f>SUM(G35:G37)</f>
        <v>3000</v>
      </c>
      <c r="H34" s="10">
        <f>SUM(H35:H37)</f>
        <v>2938</v>
      </c>
      <c r="I34" s="10">
        <f>SUM(I35:I37)</f>
        <v>2921</v>
      </c>
    </row>
    <row r="35" spans="1:10" s="1" customFormat="1" ht="11.25" customHeight="1" x14ac:dyDescent="0.2">
      <c r="A35" s="9" t="s">
        <v>608</v>
      </c>
      <c r="B35" s="11" t="s">
        <v>3</v>
      </c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  <c r="I35" s="11" t="s">
        <v>3</v>
      </c>
    </row>
    <row r="36" spans="1:10" s="1" customFormat="1" ht="11.25" customHeight="1" x14ac:dyDescent="0.2">
      <c r="A36" s="9" t="s">
        <v>150</v>
      </c>
      <c r="B36" s="105">
        <v>0</v>
      </c>
      <c r="C36" s="5">
        <v>0</v>
      </c>
      <c r="D36" s="5">
        <v>0</v>
      </c>
      <c r="E36" s="155">
        <v>3000</v>
      </c>
      <c r="F36" s="155">
        <v>3000</v>
      </c>
      <c r="G36" s="155">
        <v>3000</v>
      </c>
      <c r="H36" s="105">
        <v>2938</v>
      </c>
      <c r="I36" s="105">
        <v>2921</v>
      </c>
    </row>
    <row r="37" spans="1:10" s="1" customFormat="1" ht="11.25" customHeight="1" x14ac:dyDescent="0.2">
      <c r="A37" s="9" t="s">
        <v>151</v>
      </c>
      <c r="B37" s="11" t="s">
        <v>3</v>
      </c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</row>
    <row r="38" spans="1:10" s="1" customFormat="1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10" s="102" customFormat="1" ht="11.25" customHeight="1" x14ac:dyDescent="0.2">
      <c r="A39" s="105" t="s">
        <v>152</v>
      </c>
      <c r="B39" s="165">
        <v>792000</v>
      </c>
      <c r="C39" s="165">
        <v>791000</v>
      </c>
      <c r="D39" s="165">
        <v>761000</v>
      </c>
      <c r="E39" s="165">
        <v>738000</v>
      </c>
      <c r="F39" s="165">
        <v>964000</v>
      </c>
      <c r="G39" s="165">
        <v>1006000</v>
      </c>
      <c r="H39" s="165">
        <v>1164000</v>
      </c>
      <c r="I39" s="165">
        <v>1221000</v>
      </c>
    </row>
    <row r="40" spans="1:10" s="1" customFormat="1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102"/>
    </row>
    <row r="41" spans="1:10" s="1" customFormat="1" ht="11.25" customHeight="1" x14ac:dyDescent="0.2">
      <c r="A41" s="5" t="s">
        <v>153</v>
      </c>
      <c r="B41" s="5">
        <f t="shared" ref="B41:F41" si="7">B42</f>
        <v>370000</v>
      </c>
      <c r="C41" s="5">
        <f t="shared" si="7"/>
        <v>405000</v>
      </c>
      <c r="D41" s="5">
        <f t="shared" si="7"/>
        <v>395000</v>
      </c>
      <c r="E41" s="5">
        <f t="shared" si="7"/>
        <v>380000</v>
      </c>
      <c r="F41" s="5">
        <f t="shared" si="7"/>
        <v>350000</v>
      </c>
      <c r="G41" s="5">
        <f>G42</f>
        <v>300000</v>
      </c>
      <c r="H41" s="5">
        <f>H42</f>
        <v>250000</v>
      </c>
      <c r="I41" s="5">
        <f>I42</f>
        <v>270000</v>
      </c>
    </row>
    <row r="42" spans="1:10" s="1" customFormat="1" ht="11.25" customHeight="1" x14ac:dyDescent="0.2">
      <c r="A42" s="5" t="s">
        <v>154</v>
      </c>
      <c r="B42" s="5">
        <v>370000</v>
      </c>
      <c r="C42" s="5">
        <v>405000</v>
      </c>
      <c r="D42" s="5">
        <v>395000</v>
      </c>
      <c r="E42" s="5">
        <v>380000</v>
      </c>
      <c r="F42" s="5">
        <v>350000</v>
      </c>
      <c r="G42" s="5">
        <v>300000</v>
      </c>
      <c r="H42" s="5">
        <v>250000</v>
      </c>
      <c r="I42" s="5">
        <v>270000</v>
      </c>
    </row>
    <row r="43" spans="1:10" s="1" customFormat="1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10" s="1" customFormat="1" ht="11.25" customHeight="1" x14ac:dyDescent="0.2">
      <c r="A44" s="162" t="s">
        <v>155</v>
      </c>
      <c r="B44" s="5"/>
      <c r="C44" s="5"/>
      <c r="D44" s="5"/>
      <c r="E44" s="5"/>
      <c r="F44" s="5"/>
      <c r="G44" s="5"/>
      <c r="H44" s="5"/>
      <c r="I44" s="5"/>
    </row>
    <row r="45" spans="1:10" s="1" customFormat="1" ht="11.25" customHeight="1" x14ac:dyDescent="0.2">
      <c r="A45" s="9" t="s">
        <v>156</v>
      </c>
      <c r="B45" s="5">
        <v>140000</v>
      </c>
      <c r="C45" s="5">
        <v>160000</v>
      </c>
      <c r="D45" s="5">
        <v>170000</v>
      </c>
      <c r="E45" s="5">
        <v>170000</v>
      </c>
      <c r="F45" s="5">
        <v>165000</v>
      </c>
      <c r="G45" s="5">
        <v>165000</v>
      </c>
      <c r="H45" s="5">
        <v>175000</v>
      </c>
      <c r="I45" s="5">
        <v>175000</v>
      </c>
    </row>
    <row r="46" spans="1:10" s="1" customFormat="1" ht="11.25" customHeight="1" x14ac:dyDescent="0.2">
      <c r="A46" s="166" t="s">
        <v>159</v>
      </c>
      <c r="B46" s="167">
        <f t="shared" ref="B46:H46" si="8">B8+B9+B10+B11+B13+B23+B27+B34+B39+B41</f>
        <v>53822000</v>
      </c>
      <c r="C46" s="167">
        <f t="shared" si="8"/>
        <v>57338000</v>
      </c>
      <c r="D46" s="167">
        <f t="shared" si="8"/>
        <v>59994000</v>
      </c>
      <c r="E46" s="167">
        <f t="shared" si="8"/>
        <v>60474000</v>
      </c>
      <c r="F46" s="167">
        <f t="shared" si="8"/>
        <v>62270000</v>
      </c>
      <c r="G46" s="167">
        <f t="shared" si="8"/>
        <v>63755000</v>
      </c>
      <c r="H46" s="167">
        <f t="shared" si="8"/>
        <v>62351938</v>
      </c>
      <c r="I46" s="167">
        <f t="shared" ref="I46" si="9">I8+I9+I10+I11+I13+I23+I27+I34+I39+I41</f>
        <v>63867921</v>
      </c>
    </row>
    <row r="47" spans="1:10" s="1" customFormat="1" ht="11.25" customHeight="1" x14ac:dyDescent="0.2">
      <c r="A47" s="168" t="s">
        <v>157</v>
      </c>
      <c r="B47" s="4">
        <f t="shared" ref="B47:H47" si="10">B8+B9+B10+B11+B15+B45</f>
        <v>42545000</v>
      </c>
      <c r="C47" s="4">
        <f t="shared" si="10"/>
        <v>45684000</v>
      </c>
      <c r="D47" s="4">
        <f t="shared" si="10"/>
        <v>48190000</v>
      </c>
      <c r="E47" s="4">
        <f t="shared" si="10"/>
        <v>48804000</v>
      </c>
      <c r="F47" s="4">
        <f t="shared" si="10"/>
        <v>50375000</v>
      </c>
      <c r="G47" s="4">
        <f t="shared" si="10"/>
        <v>52043000</v>
      </c>
      <c r="H47" s="4">
        <f t="shared" si="10"/>
        <v>50773000</v>
      </c>
      <c r="I47" s="4">
        <f t="shared" ref="I47" si="11">I8+I9+I10+I11+I15+I45</f>
        <v>52296000</v>
      </c>
    </row>
    <row r="48" spans="1:10" s="1" customFormat="1" ht="11.25" customHeight="1" x14ac:dyDescent="0.2">
      <c r="A48" s="12" t="s">
        <v>160</v>
      </c>
      <c r="B48" s="20"/>
      <c r="C48" s="20"/>
      <c r="D48" s="20"/>
      <c r="E48" s="20"/>
      <c r="F48" s="20"/>
      <c r="G48" s="20"/>
      <c r="H48" s="20"/>
      <c r="I48" s="20"/>
    </row>
    <row r="49" spans="1:9" s="1" customFormat="1" ht="11.25" customHeight="1" x14ac:dyDescent="0.2">
      <c r="A49" s="12" t="s">
        <v>161</v>
      </c>
      <c r="B49" s="20"/>
      <c r="C49" s="20"/>
      <c r="D49" s="20"/>
      <c r="E49" s="20"/>
      <c r="F49" s="20"/>
      <c r="G49" s="20"/>
      <c r="H49" s="20"/>
      <c r="I49" s="20"/>
    </row>
    <row r="50" spans="1:9" s="1" customFormat="1" ht="11.25" customHeight="1" x14ac:dyDescent="0.2">
      <c r="A50" s="12" t="s">
        <v>158</v>
      </c>
      <c r="B50" s="20"/>
      <c r="C50" s="20"/>
      <c r="D50" s="20"/>
      <c r="E50" s="20"/>
      <c r="F50" s="20"/>
      <c r="G50" s="20"/>
      <c r="H50" s="20"/>
      <c r="I50" s="20"/>
    </row>
    <row r="51" spans="1:9" s="1" customFormat="1" ht="11.25" customHeight="1" x14ac:dyDescent="0.2">
      <c r="A51" s="1" t="s">
        <v>162</v>
      </c>
      <c r="B51" s="20"/>
      <c r="C51" s="20"/>
      <c r="D51" s="20"/>
      <c r="E51" s="20"/>
      <c r="F51" s="20"/>
      <c r="G51" s="20"/>
      <c r="H51" s="20"/>
      <c r="I51" s="20"/>
    </row>
    <row r="52" spans="1:9" s="1" customFormat="1" ht="9.1999999999999993" customHeight="1" x14ac:dyDescent="0.2">
      <c r="A52" s="12"/>
      <c r="B52" s="20"/>
      <c r="C52" s="20"/>
      <c r="D52" s="20"/>
      <c r="E52" s="20"/>
      <c r="F52" s="20"/>
      <c r="G52" s="20"/>
      <c r="H52" s="20"/>
      <c r="I52" s="20"/>
    </row>
    <row r="53" spans="1:9" ht="9.1999999999999993" customHeight="1" x14ac:dyDescent="0.2"/>
    <row r="54" spans="1:9" ht="9.1999999999999993" customHeight="1" x14ac:dyDescent="0.2"/>
  </sheetData>
  <mergeCells count="1">
    <mergeCell ref="A5:A6"/>
  </mergeCells>
  <phoneticPr fontId="0" type="noConversion"/>
  <pageMargins left="0.35433070866141736" right="0.43307086614173229" top="0.59055118110236227" bottom="0.31496062992125984" header="0.51181102362204722" footer="0.4330708661417322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A2" sqref="A2"/>
    </sheetView>
  </sheetViews>
  <sheetFormatPr baseColWidth="10" defaultColWidth="11" defaultRowHeight="11.25" customHeight="1" x14ac:dyDescent="0.25"/>
  <cols>
    <col min="1" max="1" width="6.625" style="206" customWidth="1"/>
    <col min="2" max="2" width="11.875" style="206" customWidth="1"/>
    <col min="3" max="3" width="14.25" style="206" bestFit="1" customWidth="1"/>
    <col min="4" max="4" width="11.875" style="206" customWidth="1"/>
    <col min="5" max="5" width="12.75" style="206" customWidth="1"/>
    <col min="6" max="6" width="12.875" style="206" customWidth="1"/>
    <col min="7" max="7" width="17.5" style="206" customWidth="1"/>
    <col min="8" max="8" width="16.25" style="230" customWidth="1"/>
    <col min="9" max="9" width="15.875" style="206" customWidth="1"/>
    <col min="10" max="16384" width="11" style="206"/>
  </cols>
  <sheetData>
    <row r="1" spans="1:9" s="209" customFormat="1" ht="12" customHeight="1" x14ac:dyDescent="0.2">
      <c r="A1" s="229" t="s">
        <v>255</v>
      </c>
      <c r="B1" s="229"/>
      <c r="C1" s="228"/>
      <c r="D1" s="228"/>
      <c r="E1" s="228"/>
      <c r="F1" s="228"/>
      <c r="H1" s="231"/>
    </row>
    <row r="2" spans="1:9" ht="10.15" customHeight="1" x14ac:dyDescent="0.25">
      <c r="B2" s="279"/>
    </row>
    <row r="3" spans="1:9" s="209" customFormat="1" ht="10.15" customHeight="1" x14ac:dyDescent="0.2">
      <c r="A3" s="228" t="s">
        <v>82</v>
      </c>
      <c r="B3" s="228"/>
      <c r="C3" s="228"/>
      <c r="D3" s="228"/>
      <c r="E3" s="228"/>
      <c r="F3" s="228"/>
      <c r="H3" s="231"/>
    </row>
    <row r="4" spans="1:9" ht="10.15" customHeight="1" x14ac:dyDescent="0.25">
      <c r="A4" s="209"/>
      <c r="B4" s="209"/>
      <c r="C4" s="209"/>
      <c r="D4" s="209"/>
      <c r="E4" s="209"/>
      <c r="F4" s="278"/>
    </row>
    <row r="5" spans="1:9" s="209" customFormat="1" ht="10.15" customHeight="1" x14ac:dyDescent="0.2">
      <c r="A5" s="270"/>
      <c r="B5" s="277" t="s">
        <v>254</v>
      </c>
      <c r="C5" s="276"/>
      <c r="D5" s="277"/>
      <c r="E5" s="276"/>
      <c r="F5" s="275"/>
      <c r="G5" s="663" t="s">
        <v>253</v>
      </c>
      <c r="H5" s="664"/>
      <c r="I5" s="665"/>
    </row>
    <row r="6" spans="1:9" s="209" customFormat="1" ht="10.15" customHeight="1" x14ac:dyDescent="0.25">
      <c r="A6" s="274" t="s">
        <v>70</v>
      </c>
      <c r="B6" s="273"/>
      <c r="C6" s="272" t="s">
        <v>84</v>
      </c>
      <c r="D6" s="272"/>
      <c r="E6" s="271"/>
      <c r="F6" s="270"/>
      <c r="G6" s="666" t="s">
        <v>252</v>
      </c>
      <c r="H6" s="667"/>
      <c r="I6" s="668"/>
    </row>
    <row r="7" spans="1:9" s="209" customFormat="1" ht="10.15" customHeight="1" x14ac:dyDescent="0.2">
      <c r="A7" s="251" t="s">
        <v>71</v>
      </c>
      <c r="B7" s="251" t="s">
        <v>121</v>
      </c>
      <c r="C7" s="266" t="s">
        <v>251</v>
      </c>
      <c r="D7" s="269" t="s">
        <v>87</v>
      </c>
      <c r="E7" s="251"/>
      <c r="F7" s="251" t="s">
        <v>10</v>
      </c>
      <c r="G7" s="227" t="s">
        <v>7</v>
      </c>
      <c r="H7" s="268" t="s">
        <v>107</v>
      </c>
      <c r="I7" s="267" t="s">
        <v>13</v>
      </c>
    </row>
    <row r="8" spans="1:9" s="209" customFormat="1" ht="10.15" customHeight="1" x14ac:dyDescent="0.2">
      <c r="A8" s="251"/>
      <c r="B8" s="251" t="s">
        <v>88</v>
      </c>
      <c r="C8" s="266" t="s">
        <v>250</v>
      </c>
      <c r="D8" s="265"/>
      <c r="E8" s="251" t="s">
        <v>72</v>
      </c>
      <c r="F8" s="251" t="s">
        <v>15</v>
      </c>
      <c r="G8" s="224" t="s">
        <v>11</v>
      </c>
      <c r="H8" s="251" t="s">
        <v>11</v>
      </c>
      <c r="I8" s="251" t="s">
        <v>18</v>
      </c>
    </row>
    <row r="9" spans="1:9" s="209" customFormat="1" ht="10.15" customHeight="1" x14ac:dyDescent="0.2">
      <c r="A9" s="251"/>
      <c r="B9" s="251" t="s">
        <v>73</v>
      </c>
      <c r="C9" s="266" t="s">
        <v>92</v>
      </c>
      <c r="D9" s="265" t="s">
        <v>94</v>
      </c>
      <c r="E9" s="251"/>
      <c r="F9" s="251"/>
      <c r="G9" s="224" t="s">
        <v>16</v>
      </c>
      <c r="H9" s="251" t="s">
        <v>17</v>
      </c>
      <c r="I9" s="251" t="s">
        <v>22</v>
      </c>
    </row>
    <row r="10" spans="1:9" s="209" customFormat="1" ht="10.15" customHeight="1" x14ac:dyDescent="0.2">
      <c r="A10" s="241"/>
      <c r="B10" s="241"/>
      <c r="C10" s="264" t="s">
        <v>249</v>
      </c>
      <c r="D10" s="263"/>
      <c r="E10" s="241"/>
      <c r="F10" s="241"/>
      <c r="G10" s="262" t="s">
        <v>20</v>
      </c>
      <c r="H10" s="241" t="s">
        <v>21</v>
      </c>
      <c r="I10" s="241"/>
    </row>
    <row r="11" spans="1:9" s="209" customFormat="1" ht="11.25" customHeight="1" x14ac:dyDescent="0.2">
      <c r="A11" s="250">
        <v>2001</v>
      </c>
      <c r="B11" s="249">
        <v>43097107.189999998</v>
      </c>
      <c r="C11" s="261" t="s">
        <v>3</v>
      </c>
      <c r="D11" s="218" t="s">
        <v>3</v>
      </c>
      <c r="E11" s="218" t="s">
        <v>3</v>
      </c>
      <c r="F11" s="249">
        <f>B11</f>
        <v>43097107.189999998</v>
      </c>
      <c r="G11" s="253">
        <v>43097107.170000002</v>
      </c>
      <c r="H11" s="252">
        <v>4045011</v>
      </c>
      <c r="I11" s="252">
        <f t="shared" ref="I11:I26" si="0">G11-H11</f>
        <v>39052096.170000002</v>
      </c>
    </row>
    <row r="12" spans="1:9" s="209" customFormat="1" ht="11.25" customHeight="1" x14ac:dyDescent="0.2">
      <c r="A12" s="250">
        <v>2002</v>
      </c>
      <c r="B12" s="249">
        <v>40034074</v>
      </c>
      <c r="C12" s="239">
        <v>11893327.92</v>
      </c>
      <c r="D12" s="249">
        <v>5554270.2599999998</v>
      </c>
      <c r="E12" s="249">
        <f t="shared" ref="E12:E26" si="1">C12+D12</f>
        <v>17447598.18</v>
      </c>
      <c r="F12" s="249">
        <f t="shared" ref="F12:F26" si="2">B12-E12</f>
        <v>22586475.82</v>
      </c>
      <c r="G12" s="253">
        <v>22586475.82</v>
      </c>
      <c r="H12" s="252">
        <v>1986648</v>
      </c>
      <c r="I12" s="252">
        <f t="shared" si="0"/>
        <v>20599827.82</v>
      </c>
    </row>
    <row r="13" spans="1:9" s="209" customFormat="1" ht="11.25" customHeight="1" x14ac:dyDescent="0.2">
      <c r="A13" s="256">
        <v>2003</v>
      </c>
      <c r="B13" s="254">
        <v>34505935.780000001</v>
      </c>
      <c r="C13" s="255">
        <v>8621977.4600000009</v>
      </c>
      <c r="D13" s="254">
        <v>16808426.890000001</v>
      </c>
      <c r="E13" s="249">
        <f t="shared" si="1"/>
        <v>25430404.350000001</v>
      </c>
      <c r="F13" s="249">
        <f t="shared" si="2"/>
        <v>9075531.4299999997</v>
      </c>
      <c r="G13" s="253">
        <v>9075531.4299999997</v>
      </c>
      <c r="H13" s="260">
        <v>637053.14</v>
      </c>
      <c r="I13" s="252">
        <f t="shared" si="0"/>
        <v>8438478.2899999991</v>
      </c>
    </row>
    <row r="14" spans="1:9" s="209" customFormat="1" ht="11.25" customHeight="1" x14ac:dyDescent="0.2">
      <c r="A14" s="256">
        <v>2004</v>
      </c>
      <c r="B14" s="249">
        <v>35444917.600000001</v>
      </c>
      <c r="C14" s="239">
        <v>9504948.8699999992</v>
      </c>
      <c r="D14" s="259">
        <v>17563883.719999999</v>
      </c>
      <c r="E14" s="259">
        <f t="shared" si="1"/>
        <v>27068832.589999996</v>
      </c>
      <c r="F14" s="259">
        <f t="shared" si="2"/>
        <v>8376085.0100000054</v>
      </c>
      <c r="G14" s="258">
        <v>8376085.0099999998</v>
      </c>
      <c r="H14" s="252">
        <v>553654</v>
      </c>
      <c r="I14" s="257">
        <f t="shared" si="0"/>
        <v>7822431.0099999998</v>
      </c>
    </row>
    <row r="15" spans="1:9" s="209" customFormat="1" ht="11.25" customHeight="1" x14ac:dyDescent="0.2">
      <c r="A15" s="250">
        <v>2005</v>
      </c>
      <c r="B15" s="249">
        <v>47625072.93</v>
      </c>
      <c r="C15" s="239">
        <v>9168659.75</v>
      </c>
      <c r="D15" s="249">
        <v>18342675.760000002</v>
      </c>
      <c r="E15" s="249">
        <f t="shared" si="1"/>
        <v>27511335.510000002</v>
      </c>
      <c r="F15" s="249">
        <f t="shared" si="2"/>
        <v>20113737.419999998</v>
      </c>
      <c r="G15" s="253">
        <v>20113737.420000002</v>
      </c>
      <c r="H15" s="252">
        <v>1723418.37</v>
      </c>
      <c r="I15" s="252">
        <f t="shared" si="0"/>
        <v>18390319.050000001</v>
      </c>
    </row>
    <row r="16" spans="1:9" s="209" customFormat="1" ht="11.25" customHeight="1" x14ac:dyDescent="0.2">
      <c r="A16" s="250">
        <v>2006</v>
      </c>
      <c r="B16" s="249">
        <v>48679739.780000001</v>
      </c>
      <c r="C16" s="239">
        <v>10885343.289999999</v>
      </c>
      <c r="D16" s="249">
        <v>18192573.77</v>
      </c>
      <c r="E16" s="249">
        <f t="shared" si="1"/>
        <v>29077917.059999999</v>
      </c>
      <c r="F16" s="249">
        <f t="shared" si="2"/>
        <v>19601822.720000003</v>
      </c>
      <c r="G16" s="253">
        <v>19601822.719999999</v>
      </c>
      <c r="H16" s="252">
        <v>1680037.77</v>
      </c>
      <c r="I16" s="252">
        <f t="shared" si="0"/>
        <v>17921784.949999999</v>
      </c>
    </row>
    <row r="17" spans="1:9" s="209" customFormat="1" ht="11.25" customHeight="1" x14ac:dyDescent="0.2">
      <c r="A17" s="250">
        <v>2007</v>
      </c>
      <c r="B17" s="249">
        <v>57963025</v>
      </c>
      <c r="C17" s="239">
        <v>18726633.300000001</v>
      </c>
      <c r="D17" s="249">
        <v>19834028.920000002</v>
      </c>
      <c r="E17" s="249">
        <f t="shared" si="1"/>
        <v>38560662.219999999</v>
      </c>
      <c r="F17" s="249">
        <f t="shared" si="2"/>
        <v>19402362.780000001</v>
      </c>
      <c r="G17" s="253">
        <v>19402362.780000001</v>
      </c>
      <c r="H17" s="252">
        <v>1632688.28</v>
      </c>
      <c r="I17" s="252">
        <f t="shared" si="0"/>
        <v>17769674.5</v>
      </c>
    </row>
    <row r="18" spans="1:9" s="209" customFormat="1" ht="11.25" customHeight="1" x14ac:dyDescent="0.2">
      <c r="A18" s="250">
        <v>2008</v>
      </c>
      <c r="B18" s="249">
        <v>50540982.890000001</v>
      </c>
      <c r="C18" s="239">
        <v>16223556.01</v>
      </c>
      <c r="D18" s="249">
        <v>20328456.859999999</v>
      </c>
      <c r="E18" s="249">
        <f t="shared" si="1"/>
        <v>36552012.869999997</v>
      </c>
      <c r="F18" s="249">
        <f t="shared" si="2"/>
        <v>13988970.020000003</v>
      </c>
      <c r="G18" s="253">
        <v>13988970.02</v>
      </c>
      <c r="H18" s="252">
        <v>1131368.0900000001</v>
      </c>
      <c r="I18" s="252">
        <f t="shared" si="0"/>
        <v>12857601.93</v>
      </c>
    </row>
    <row r="19" spans="1:9" ht="11.25" customHeight="1" x14ac:dyDescent="0.25">
      <c r="A19" s="256">
        <v>2009</v>
      </c>
      <c r="B19" s="254">
        <v>41981353.280000001</v>
      </c>
      <c r="C19" s="255">
        <v>14579292.689999999</v>
      </c>
      <c r="D19" s="254">
        <v>20106665.600000001</v>
      </c>
      <c r="E19" s="249">
        <f t="shared" si="1"/>
        <v>34685958.289999999</v>
      </c>
      <c r="F19" s="249">
        <f t="shared" si="2"/>
        <v>7295394.9900000021</v>
      </c>
      <c r="G19" s="253">
        <v>7295394.9900000002</v>
      </c>
      <c r="H19" s="252">
        <v>471846.83</v>
      </c>
      <c r="I19" s="252">
        <f t="shared" si="0"/>
        <v>6823548.1600000001</v>
      </c>
    </row>
    <row r="20" spans="1:9" s="209" customFormat="1" ht="11.25" customHeight="1" x14ac:dyDescent="0.2">
      <c r="A20" s="250">
        <v>2010</v>
      </c>
      <c r="B20" s="249">
        <v>40008395.960000001</v>
      </c>
      <c r="C20" s="239">
        <v>11052288.789999999</v>
      </c>
      <c r="D20" s="249">
        <v>19122305.32</v>
      </c>
      <c r="E20" s="249">
        <f t="shared" si="1"/>
        <v>30174594.109999999</v>
      </c>
      <c r="F20" s="249">
        <f t="shared" si="2"/>
        <v>9833801.8500000015</v>
      </c>
      <c r="G20" s="253">
        <v>9833801.8499999996</v>
      </c>
      <c r="H20" s="252">
        <v>672404.13</v>
      </c>
      <c r="I20" s="252">
        <f t="shared" si="0"/>
        <v>9161397.7199999988</v>
      </c>
    </row>
    <row r="21" spans="1:9" s="209" customFormat="1" ht="11.25" customHeight="1" x14ac:dyDescent="0.2">
      <c r="A21" s="250">
        <v>2011</v>
      </c>
      <c r="B21" s="249">
        <v>41680803.939999998</v>
      </c>
      <c r="C21" s="239">
        <v>12609510.140000001</v>
      </c>
      <c r="D21" s="249">
        <v>17999759.539999999</v>
      </c>
      <c r="E21" s="249">
        <f t="shared" si="1"/>
        <v>30609269.68</v>
      </c>
      <c r="F21" s="249">
        <f t="shared" si="2"/>
        <v>11071534.259999998</v>
      </c>
      <c r="G21" s="253">
        <v>11071534.26</v>
      </c>
      <c r="H21" s="252">
        <v>839848.98</v>
      </c>
      <c r="I21" s="252">
        <f t="shared" si="0"/>
        <v>10231685.279999999</v>
      </c>
    </row>
    <row r="22" spans="1:9" s="209" customFormat="1" ht="11.25" customHeight="1" x14ac:dyDescent="0.2">
      <c r="A22" s="250">
        <v>2012</v>
      </c>
      <c r="B22" s="249">
        <v>38422368.640000001</v>
      </c>
      <c r="C22" s="239">
        <v>11993487.789999999</v>
      </c>
      <c r="D22" s="249">
        <v>15654738.890000001</v>
      </c>
      <c r="E22" s="249">
        <f t="shared" si="1"/>
        <v>27648226.68</v>
      </c>
      <c r="F22" s="249">
        <f t="shared" si="2"/>
        <v>10774141.960000001</v>
      </c>
      <c r="G22" s="253">
        <v>10774141.960000001</v>
      </c>
      <c r="H22" s="252">
        <v>775173.99</v>
      </c>
      <c r="I22" s="252">
        <f t="shared" si="0"/>
        <v>9998967.9700000007</v>
      </c>
    </row>
    <row r="23" spans="1:9" s="209" customFormat="1" ht="11.25" customHeight="1" x14ac:dyDescent="0.2">
      <c r="A23" s="250">
        <v>2013</v>
      </c>
      <c r="B23" s="249">
        <v>51639469.039999999</v>
      </c>
      <c r="C23" s="239">
        <v>13840644.130000001</v>
      </c>
      <c r="D23" s="249">
        <v>15311817.439999999</v>
      </c>
      <c r="E23" s="249">
        <f t="shared" si="1"/>
        <v>29152461.57</v>
      </c>
      <c r="F23" s="249">
        <f t="shared" si="2"/>
        <v>22487007.469999999</v>
      </c>
      <c r="G23" s="253">
        <v>22487007.469999999</v>
      </c>
      <c r="H23" s="252">
        <v>1906522.01</v>
      </c>
      <c r="I23" s="252">
        <f t="shared" si="0"/>
        <v>20580485.459999997</v>
      </c>
    </row>
    <row r="24" spans="1:9" s="209" customFormat="1" ht="11.25" customHeight="1" x14ac:dyDescent="0.2">
      <c r="A24" s="250">
        <v>2014</v>
      </c>
      <c r="B24" s="249">
        <v>55869777.920000002</v>
      </c>
      <c r="C24" s="239">
        <v>16957139.649999999</v>
      </c>
      <c r="D24" s="249">
        <v>15557892.810000001</v>
      </c>
      <c r="E24" s="249">
        <f t="shared" si="1"/>
        <v>32515032.460000001</v>
      </c>
      <c r="F24" s="249">
        <f t="shared" si="2"/>
        <v>23354745.460000001</v>
      </c>
      <c r="G24" s="253">
        <v>23354745.460000001</v>
      </c>
      <c r="H24" s="252">
        <v>1966318.77</v>
      </c>
      <c r="I24" s="252">
        <f t="shared" si="0"/>
        <v>21388426.690000001</v>
      </c>
    </row>
    <row r="25" spans="1:9" ht="11.25" customHeight="1" x14ac:dyDescent="0.25">
      <c r="A25" s="256">
        <v>2015</v>
      </c>
      <c r="B25" s="254">
        <v>70146946.900000006</v>
      </c>
      <c r="C25" s="255">
        <v>21845874.969999999</v>
      </c>
      <c r="D25" s="254">
        <v>18976722.34</v>
      </c>
      <c r="E25" s="249">
        <f t="shared" si="1"/>
        <v>40822597.310000002</v>
      </c>
      <c r="F25" s="249">
        <f t="shared" si="2"/>
        <v>29324349.590000004</v>
      </c>
      <c r="G25" s="253">
        <v>29324349.59</v>
      </c>
      <c r="H25" s="247">
        <v>2505439</v>
      </c>
      <c r="I25" s="252">
        <f t="shared" si="0"/>
        <v>26818910.59</v>
      </c>
    </row>
    <row r="26" spans="1:9" s="209" customFormat="1" ht="11.25" customHeight="1" x14ac:dyDescent="0.2">
      <c r="A26" s="250">
        <v>2016</v>
      </c>
      <c r="B26" s="249">
        <v>93420566.049999997</v>
      </c>
      <c r="C26" s="239">
        <v>35505174.159999996</v>
      </c>
      <c r="D26" s="249">
        <v>20802339.75</v>
      </c>
      <c r="E26" s="249">
        <f t="shared" si="1"/>
        <v>56307513.909999996</v>
      </c>
      <c r="F26" s="249">
        <f t="shared" si="2"/>
        <v>37113052.140000001</v>
      </c>
      <c r="G26" s="253">
        <v>37113052.140000001</v>
      </c>
      <c r="H26" s="252">
        <v>3211524.65</v>
      </c>
      <c r="I26" s="252">
        <f t="shared" si="0"/>
        <v>33901527.490000002</v>
      </c>
    </row>
    <row r="27" spans="1:9" s="209" customFormat="1" ht="11.25" customHeight="1" x14ac:dyDescent="0.2">
      <c r="A27" s="250"/>
      <c r="B27" s="249"/>
      <c r="C27" s="239"/>
      <c r="D27" s="249"/>
      <c r="E27" s="249"/>
      <c r="F27" s="249"/>
      <c r="G27" s="253"/>
      <c r="H27" s="252"/>
      <c r="I27" s="252"/>
    </row>
    <row r="28" spans="1:9" s="209" customFormat="1" ht="11.25" customHeight="1" x14ac:dyDescent="0.2">
      <c r="A28" s="250"/>
      <c r="B28" s="249"/>
      <c r="C28" s="239"/>
      <c r="D28" s="249"/>
      <c r="E28" s="249"/>
      <c r="F28" s="249"/>
      <c r="G28" s="253"/>
      <c r="H28" s="252"/>
      <c r="I28" s="252"/>
    </row>
    <row r="29" spans="1:9" s="209" customFormat="1" ht="11.25" customHeight="1" x14ac:dyDescent="0.2">
      <c r="A29" s="250"/>
      <c r="B29" s="249"/>
      <c r="C29" s="239"/>
      <c r="D29" s="249"/>
      <c r="E29" s="249"/>
      <c r="F29" s="249"/>
      <c r="G29" s="253"/>
      <c r="H29" s="252"/>
      <c r="I29" s="252"/>
    </row>
    <row r="30" spans="1:9" s="209" customFormat="1" ht="11.25" customHeight="1" x14ac:dyDescent="0.2">
      <c r="A30" s="250"/>
      <c r="B30" s="249"/>
      <c r="C30" s="239"/>
      <c r="D30" s="249"/>
      <c r="E30" s="249"/>
      <c r="F30" s="249"/>
      <c r="G30" s="253"/>
      <c r="H30" s="252"/>
      <c r="I30" s="252"/>
    </row>
    <row r="31" spans="1:9" ht="11.25" customHeight="1" x14ac:dyDescent="0.25">
      <c r="A31" s="256"/>
      <c r="B31" s="254"/>
      <c r="C31" s="255"/>
      <c r="D31" s="254"/>
      <c r="E31" s="249"/>
      <c r="F31" s="249"/>
      <c r="G31" s="253"/>
      <c r="H31" s="247"/>
      <c r="I31" s="247"/>
    </row>
    <row r="32" spans="1:9" s="209" customFormat="1" ht="11.25" customHeight="1" x14ac:dyDescent="0.2">
      <c r="A32" s="250"/>
      <c r="B32" s="249"/>
      <c r="C32" s="239"/>
      <c r="D32" s="249"/>
      <c r="E32" s="249"/>
      <c r="F32" s="249"/>
      <c r="G32" s="253"/>
      <c r="H32" s="252"/>
      <c r="I32" s="252"/>
    </row>
    <row r="33" spans="1:9" s="209" customFormat="1" ht="11.25" customHeight="1" x14ac:dyDescent="0.2">
      <c r="A33" s="250"/>
      <c r="B33" s="249"/>
      <c r="C33" s="239"/>
      <c r="D33" s="249"/>
      <c r="E33" s="249"/>
      <c r="F33" s="249"/>
      <c r="G33" s="253"/>
      <c r="H33" s="252"/>
      <c r="I33" s="252"/>
    </row>
    <row r="34" spans="1:9" s="209" customFormat="1" ht="11.25" customHeight="1" x14ac:dyDescent="0.2">
      <c r="A34" s="250"/>
      <c r="B34" s="249"/>
      <c r="C34" s="239"/>
      <c r="D34" s="249"/>
      <c r="E34" s="249"/>
      <c r="F34" s="249"/>
      <c r="G34" s="253"/>
      <c r="H34" s="252"/>
      <c r="I34" s="252"/>
    </row>
    <row r="35" spans="1:9" s="209" customFormat="1" ht="11.25" customHeight="1" x14ac:dyDescent="0.2">
      <c r="A35" s="250"/>
      <c r="B35" s="249"/>
      <c r="C35" s="239"/>
      <c r="D35" s="249"/>
      <c r="E35" s="249"/>
      <c r="F35" s="249"/>
      <c r="G35" s="253"/>
      <c r="H35" s="252"/>
      <c r="I35" s="252"/>
    </row>
    <row r="36" spans="1:9" s="209" customFormat="1" ht="11.25" customHeight="1" x14ac:dyDescent="0.2">
      <c r="A36" s="250"/>
      <c r="B36" s="249"/>
      <c r="C36" s="239"/>
      <c r="D36" s="249"/>
      <c r="E36" s="249"/>
      <c r="F36" s="249"/>
      <c r="G36" s="253"/>
      <c r="H36" s="252"/>
      <c r="I36" s="252"/>
    </row>
    <row r="37" spans="1:9" ht="11.25" customHeight="1" x14ac:dyDescent="0.25">
      <c r="A37" s="256"/>
      <c r="B37" s="254"/>
      <c r="C37" s="255"/>
      <c r="D37" s="254"/>
      <c r="E37" s="254"/>
      <c r="F37" s="254"/>
      <c r="G37" s="253"/>
      <c r="H37" s="252"/>
      <c r="I37" s="252"/>
    </row>
    <row r="38" spans="1:9" s="209" customFormat="1" ht="11.25" customHeight="1" x14ac:dyDescent="0.2">
      <c r="A38" s="250"/>
      <c r="B38" s="249"/>
      <c r="C38" s="239"/>
      <c r="D38" s="249"/>
      <c r="E38" s="249"/>
      <c r="F38" s="249"/>
      <c r="G38" s="248"/>
      <c r="H38" s="247"/>
      <c r="I38" s="247"/>
    </row>
    <row r="39" spans="1:9" s="209" customFormat="1" ht="11.25" customHeight="1" x14ac:dyDescent="0.2">
      <c r="A39" s="250"/>
      <c r="B39" s="249"/>
      <c r="C39" s="239"/>
      <c r="D39" s="249"/>
      <c r="E39" s="249"/>
      <c r="F39" s="249"/>
      <c r="G39" s="253"/>
      <c r="H39" s="252"/>
      <c r="I39" s="252"/>
    </row>
    <row r="40" spans="1:9" s="209" customFormat="1" ht="11.25" customHeight="1" x14ac:dyDescent="0.2">
      <c r="A40" s="250"/>
      <c r="B40" s="249"/>
      <c r="C40" s="239"/>
      <c r="D40" s="249"/>
      <c r="E40" s="249"/>
      <c r="F40" s="249"/>
      <c r="G40" s="253"/>
      <c r="H40" s="252"/>
      <c r="I40" s="252"/>
    </row>
    <row r="41" spans="1:9" s="209" customFormat="1" ht="11.25" customHeight="1" x14ac:dyDescent="0.2">
      <c r="A41" s="250"/>
      <c r="B41" s="249"/>
      <c r="C41" s="239"/>
      <c r="D41" s="249"/>
      <c r="E41" s="249"/>
      <c r="F41" s="249"/>
      <c r="G41" s="253"/>
      <c r="H41" s="252"/>
      <c r="I41" s="252"/>
    </row>
    <row r="42" spans="1:9" s="209" customFormat="1" ht="11.25" customHeight="1" x14ac:dyDescent="0.2">
      <c r="A42" s="250"/>
      <c r="B42" s="249"/>
      <c r="C42" s="239"/>
      <c r="D42" s="249"/>
      <c r="E42" s="249"/>
      <c r="F42" s="249"/>
      <c r="G42" s="253"/>
      <c r="H42" s="252"/>
      <c r="I42" s="252"/>
    </row>
    <row r="43" spans="1:9" ht="11.25" customHeight="1" x14ac:dyDescent="0.25">
      <c r="A43" s="256"/>
      <c r="B43" s="254"/>
      <c r="C43" s="255"/>
      <c r="D43" s="254"/>
      <c r="E43" s="254"/>
      <c r="F43" s="254"/>
      <c r="G43" s="253"/>
      <c r="H43" s="252"/>
      <c r="I43" s="252"/>
    </row>
    <row r="44" spans="1:9" s="209" customFormat="1" ht="11.25" customHeight="1" x14ac:dyDescent="0.2">
      <c r="A44" s="250"/>
      <c r="B44" s="249"/>
      <c r="C44" s="239"/>
      <c r="D44" s="249"/>
      <c r="E44" s="249"/>
      <c r="F44" s="249"/>
      <c r="G44" s="248"/>
      <c r="H44" s="247"/>
      <c r="I44" s="247"/>
    </row>
    <row r="45" spans="1:9" s="209" customFormat="1" ht="11.25" customHeight="1" x14ac:dyDescent="0.2">
      <c r="A45" s="250"/>
      <c r="B45" s="249"/>
      <c r="C45" s="239"/>
      <c r="D45" s="249"/>
      <c r="E45" s="249"/>
      <c r="F45" s="249"/>
      <c r="G45" s="253"/>
      <c r="H45" s="252"/>
      <c r="I45" s="252"/>
    </row>
    <row r="46" spans="1:9" s="209" customFormat="1" ht="11.25" customHeight="1" x14ac:dyDescent="0.2">
      <c r="A46" s="250"/>
      <c r="B46" s="249"/>
      <c r="C46" s="239"/>
      <c r="D46" s="249"/>
      <c r="E46" s="249"/>
      <c r="F46" s="249"/>
      <c r="G46" s="253"/>
      <c r="H46" s="252"/>
      <c r="I46" s="252"/>
    </row>
    <row r="47" spans="1:9" s="209" customFormat="1" ht="11.25" customHeight="1" x14ac:dyDescent="0.2">
      <c r="A47" s="250"/>
      <c r="B47" s="249"/>
      <c r="C47" s="239"/>
      <c r="D47" s="249"/>
      <c r="E47" s="249"/>
      <c r="F47" s="249"/>
      <c r="G47" s="253"/>
      <c r="H47" s="252"/>
      <c r="I47" s="252"/>
    </row>
    <row r="48" spans="1:9" s="209" customFormat="1" ht="11.25" customHeight="1" x14ac:dyDescent="0.2">
      <c r="A48" s="250"/>
      <c r="B48" s="249"/>
      <c r="C48" s="239"/>
      <c r="D48" s="249"/>
      <c r="E48" s="249"/>
      <c r="F48" s="249"/>
      <c r="G48" s="253"/>
      <c r="H48" s="252"/>
      <c r="I48" s="252"/>
    </row>
    <row r="49" spans="1:9" s="209" customFormat="1" ht="11.25" customHeight="1" x14ac:dyDescent="0.2">
      <c r="A49" s="250"/>
      <c r="B49" s="249"/>
      <c r="C49" s="239"/>
      <c r="D49" s="249"/>
      <c r="E49" s="249"/>
      <c r="F49" s="249"/>
      <c r="G49" s="253"/>
      <c r="H49" s="252"/>
      <c r="I49" s="252"/>
    </row>
    <row r="50" spans="1:9" s="209" customFormat="1" ht="11.25" customHeight="1" x14ac:dyDescent="0.2">
      <c r="A50" s="250"/>
      <c r="B50" s="249"/>
      <c r="C50" s="239"/>
      <c r="D50" s="249"/>
      <c r="E50" s="249"/>
      <c r="F50" s="249"/>
      <c r="G50" s="253"/>
      <c r="H50" s="252"/>
      <c r="I50" s="252"/>
    </row>
    <row r="51" spans="1:9" s="209" customFormat="1" ht="11.25" customHeight="1" x14ac:dyDescent="0.2">
      <c r="A51" s="250"/>
      <c r="B51" s="249"/>
      <c r="C51" s="239"/>
      <c r="D51" s="249"/>
      <c r="E51" s="249"/>
      <c r="F51" s="249"/>
      <c r="G51" s="253"/>
      <c r="H51" s="252"/>
      <c r="I51" s="252"/>
    </row>
    <row r="52" spans="1:9" s="209" customFormat="1" ht="11.25" customHeight="1" x14ac:dyDescent="0.2">
      <c r="A52" s="250"/>
      <c r="B52" s="249"/>
      <c r="C52" s="239"/>
      <c r="D52" s="249"/>
      <c r="E52" s="249"/>
      <c r="F52" s="249"/>
      <c r="G52" s="253"/>
      <c r="H52" s="252"/>
      <c r="I52" s="252"/>
    </row>
    <row r="53" spans="1:9" s="209" customFormat="1" ht="11.25" customHeight="1" x14ac:dyDescent="0.2">
      <c r="A53" s="250"/>
      <c r="B53" s="249"/>
      <c r="C53" s="239"/>
      <c r="D53" s="249"/>
      <c r="E53" s="249"/>
      <c r="F53" s="249"/>
      <c r="G53" s="253"/>
      <c r="H53" s="252"/>
      <c r="I53" s="252"/>
    </row>
    <row r="54" spans="1:9" s="209" customFormat="1" ht="11.25" customHeight="1" x14ac:dyDescent="0.2">
      <c r="A54" s="250"/>
      <c r="B54" s="249"/>
      <c r="C54" s="239"/>
      <c r="D54" s="249"/>
      <c r="E54" s="249"/>
      <c r="F54" s="249"/>
      <c r="G54" s="253"/>
      <c r="H54" s="252"/>
      <c r="I54" s="252"/>
    </row>
    <row r="55" spans="1:9" s="209" customFormat="1" ht="11.25" customHeight="1" x14ac:dyDescent="0.2">
      <c r="A55" s="250"/>
      <c r="B55" s="249"/>
      <c r="C55" s="239"/>
      <c r="D55" s="249"/>
      <c r="E55" s="249"/>
      <c r="F55" s="249"/>
      <c r="G55" s="253"/>
      <c r="H55" s="252"/>
      <c r="I55" s="252"/>
    </row>
    <row r="56" spans="1:9" ht="11.25" customHeight="1" x14ac:dyDescent="0.25">
      <c r="A56" s="256"/>
      <c r="B56" s="254"/>
      <c r="C56" s="255"/>
      <c r="D56" s="254"/>
      <c r="E56" s="254"/>
      <c r="F56" s="254"/>
      <c r="G56" s="253"/>
      <c r="H56" s="252"/>
      <c r="I56" s="252"/>
    </row>
    <row r="57" spans="1:9" s="209" customFormat="1" ht="11.25" customHeight="1" x14ac:dyDescent="0.2">
      <c r="A57" s="250"/>
      <c r="B57" s="249"/>
      <c r="C57" s="239"/>
      <c r="D57" s="249"/>
      <c r="E57" s="249"/>
      <c r="F57" s="249"/>
      <c r="G57" s="248"/>
      <c r="H57" s="247"/>
      <c r="I57" s="247"/>
    </row>
    <row r="58" spans="1:9" s="209" customFormat="1" ht="11.25" customHeight="1" x14ac:dyDescent="0.2">
      <c r="A58" s="246"/>
      <c r="B58" s="244"/>
      <c r="C58" s="245"/>
      <c r="D58" s="244"/>
      <c r="E58" s="244"/>
      <c r="F58" s="244"/>
      <c r="G58" s="243"/>
      <c r="H58" s="242"/>
      <c r="I58" s="242"/>
    </row>
    <row r="59" spans="1:9" s="209" customFormat="1" ht="11.25" customHeight="1" x14ac:dyDescent="0.2">
      <c r="A59" s="240" t="s">
        <v>248</v>
      </c>
      <c r="B59" s="239"/>
      <c r="C59" s="239"/>
      <c r="D59" s="239"/>
      <c r="E59" s="239"/>
      <c r="F59" s="239"/>
      <c r="G59" s="210"/>
      <c r="H59" s="210"/>
      <c r="I59" s="647"/>
    </row>
    <row r="60" spans="1:9" ht="9.9499999999999993" customHeight="1" x14ac:dyDescent="0.25">
      <c r="A60" s="237"/>
      <c r="B60" s="237"/>
      <c r="C60" s="237"/>
      <c r="D60" s="237"/>
      <c r="E60" s="237"/>
      <c r="F60" s="237"/>
      <c r="G60" s="235"/>
      <c r="H60" s="236"/>
      <c r="I60" s="235"/>
    </row>
    <row r="61" spans="1:9" ht="9.9499999999999993" customHeight="1" x14ac:dyDescent="0.25">
      <c r="A61" s="209"/>
      <c r="B61" s="209"/>
      <c r="C61" s="209"/>
      <c r="D61" s="209"/>
      <c r="E61" s="209"/>
      <c r="F61" s="209"/>
    </row>
    <row r="62" spans="1:9" ht="9.6" customHeight="1" x14ac:dyDescent="0.25"/>
    <row r="64" spans="1:9" s="209" customFormat="1" ht="11.25" customHeight="1" x14ac:dyDescent="0.2">
      <c r="A64" s="228"/>
      <c r="F64" s="234"/>
      <c r="H64" s="231"/>
    </row>
    <row r="65" spans="1:8" s="209" customFormat="1" ht="11.25" customHeight="1" x14ac:dyDescent="0.2">
      <c r="F65" s="234"/>
      <c r="H65" s="231"/>
    </row>
    <row r="66" spans="1:8" s="209" customFormat="1" ht="11.25" customHeight="1" x14ac:dyDescent="0.2">
      <c r="A66" s="228"/>
      <c r="B66" s="228"/>
      <c r="C66" s="228"/>
      <c r="D66" s="228"/>
      <c r="E66" s="228"/>
      <c r="F66" s="228"/>
      <c r="H66" s="231"/>
    </row>
    <row r="68" spans="1:8" s="209" customFormat="1" ht="11.25" customHeight="1" x14ac:dyDescent="0.2">
      <c r="A68" s="228"/>
      <c r="B68" s="228"/>
      <c r="C68" s="228"/>
      <c r="D68" s="228"/>
      <c r="E68" s="228"/>
      <c r="H68" s="231"/>
    </row>
    <row r="70" spans="1:8" s="209" customFormat="1" ht="11.25" customHeight="1" x14ac:dyDescent="0.2">
      <c r="D70" s="228"/>
      <c r="E70" s="228"/>
      <c r="H70" s="231"/>
    </row>
    <row r="71" spans="1:8" s="209" customFormat="1" ht="11.25" customHeight="1" x14ac:dyDescent="0.2">
      <c r="D71" s="228"/>
      <c r="E71" s="228"/>
      <c r="H71" s="231"/>
    </row>
    <row r="72" spans="1:8" s="209" customFormat="1" ht="11.25" customHeight="1" x14ac:dyDescent="0.2">
      <c r="H72" s="231"/>
    </row>
    <row r="73" spans="1:8" s="209" customFormat="1" ht="11.25" customHeight="1" x14ac:dyDescent="0.2">
      <c r="A73" s="233"/>
      <c r="B73" s="233"/>
      <c r="C73" s="233"/>
      <c r="D73" s="233"/>
      <c r="E73" s="233"/>
      <c r="F73" s="233"/>
      <c r="H73" s="231"/>
    </row>
    <row r="74" spans="1:8" s="209" customFormat="1" ht="11.25" customHeight="1" x14ac:dyDescent="0.2">
      <c r="A74" s="233"/>
      <c r="B74" s="233"/>
      <c r="C74" s="233"/>
      <c r="D74" s="233"/>
      <c r="E74" s="233"/>
      <c r="F74" s="233"/>
      <c r="H74" s="231"/>
    </row>
    <row r="75" spans="1:8" s="209" customFormat="1" ht="11.25" customHeight="1" x14ac:dyDescent="0.2">
      <c r="A75" s="233"/>
      <c r="B75" s="233"/>
      <c r="C75" s="233"/>
      <c r="D75" s="233"/>
      <c r="E75" s="233"/>
      <c r="F75" s="233"/>
      <c r="H75" s="231"/>
    </row>
    <row r="77" spans="1:8" s="209" customFormat="1" ht="11.25" customHeight="1" x14ac:dyDescent="0.2">
      <c r="A77" s="228"/>
      <c r="B77" s="232"/>
      <c r="C77" s="232"/>
      <c r="D77" s="232"/>
      <c r="E77" s="232"/>
      <c r="F77" s="232"/>
      <c r="H77" s="231"/>
    </row>
    <row r="78" spans="1:8" s="209" customFormat="1" ht="11.25" customHeight="1" x14ac:dyDescent="0.2">
      <c r="A78" s="228"/>
      <c r="B78" s="232"/>
      <c r="C78" s="232"/>
      <c r="D78" s="232"/>
      <c r="E78" s="232"/>
      <c r="F78" s="232"/>
      <c r="H78" s="231"/>
    </row>
    <row r="79" spans="1:8" s="209" customFormat="1" ht="11.25" customHeight="1" x14ac:dyDescent="0.2">
      <c r="A79" s="228"/>
      <c r="B79" s="232"/>
      <c r="C79" s="232"/>
      <c r="D79" s="232"/>
      <c r="E79" s="232"/>
      <c r="F79" s="232"/>
      <c r="H79" s="231"/>
    </row>
    <row r="80" spans="1:8" s="209" customFormat="1" ht="11.25" customHeight="1" x14ac:dyDescent="0.2">
      <c r="A80" s="228"/>
      <c r="B80" s="232"/>
      <c r="C80" s="232"/>
      <c r="D80" s="232"/>
      <c r="E80" s="232"/>
      <c r="F80" s="232"/>
      <c r="H80" s="231"/>
    </row>
    <row r="81" spans="1:8" s="209" customFormat="1" ht="11.25" customHeight="1" x14ac:dyDescent="0.2">
      <c r="A81" s="228"/>
      <c r="B81" s="232"/>
      <c r="C81" s="232"/>
      <c r="D81" s="232"/>
      <c r="E81" s="232"/>
      <c r="F81" s="232"/>
      <c r="H81" s="231"/>
    </row>
    <row r="83" spans="1:8" s="209" customFormat="1" ht="11.25" customHeight="1" x14ac:dyDescent="0.2">
      <c r="B83" s="232"/>
      <c r="C83" s="232"/>
      <c r="D83" s="232"/>
      <c r="E83" s="232"/>
      <c r="F83" s="232"/>
      <c r="H83" s="231"/>
    </row>
    <row r="84" spans="1:8" s="209" customFormat="1" ht="11.25" customHeight="1" x14ac:dyDescent="0.2">
      <c r="A84" s="228"/>
      <c r="B84" s="232"/>
      <c r="C84" s="232"/>
      <c r="D84" s="232"/>
      <c r="E84" s="232"/>
      <c r="F84" s="232"/>
      <c r="H84" s="231"/>
    </row>
    <row r="85" spans="1:8" s="209" customFormat="1" ht="11.25" customHeight="1" x14ac:dyDescent="0.2">
      <c r="A85" s="228"/>
      <c r="B85" s="232"/>
      <c r="C85" s="232"/>
      <c r="D85" s="232"/>
      <c r="E85" s="232"/>
      <c r="F85" s="232"/>
      <c r="H85" s="231"/>
    </row>
    <row r="86" spans="1:8" s="209" customFormat="1" ht="11.25" customHeight="1" x14ac:dyDescent="0.2">
      <c r="A86" s="228"/>
      <c r="B86" s="232"/>
      <c r="C86" s="232"/>
      <c r="D86" s="232"/>
      <c r="E86" s="232"/>
      <c r="F86" s="232"/>
      <c r="H86" s="231"/>
    </row>
    <row r="87" spans="1:8" s="209" customFormat="1" ht="11.25" customHeight="1" x14ac:dyDescent="0.2">
      <c r="A87" s="228"/>
      <c r="B87" s="232"/>
      <c r="C87" s="232"/>
      <c r="D87" s="232"/>
      <c r="E87" s="232"/>
      <c r="F87" s="232"/>
      <c r="H87" s="231"/>
    </row>
    <row r="88" spans="1:8" s="209" customFormat="1" ht="11.25" customHeight="1" x14ac:dyDescent="0.2">
      <c r="A88" s="228"/>
      <c r="B88" s="232"/>
      <c r="C88" s="232"/>
      <c r="D88" s="232"/>
      <c r="E88" s="232"/>
      <c r="F88" s="232"/>
      <c r="H88" s="231"/>
    </row>
    <row r="89" spans="1:8" s="209" customFormat="1" ht="11.25" customHeight="1" x14ac:dyDescent="0.2">
      <c r="B89" s="232"/>
      <c r="C89" s="232"/>
      <c r="D89" s="232"/>
      <c r="E89" s="232"/>
      <c r="F89" s="232"/>
      <c r="H89" s="231"/>
    </row>
    <row r="91" spans="1:8" s="209" customFormat="1" ht="11.25" customHeight="1" x14ac:dyDescent="0.2">
      <c r="A91" s="228"/>
      <c r="B91" s="232"/>
      <c r="C91" s="232"/>
      <c r="D91" s="232"/>
      <c r="E91" s="232"/>
      <c r="F91" s="232"/>
      <c r="H91" s="231"/>
    </row>
    <row r="92" spans="1:8" s="209" customFormat="1" ht="11.25" customHeight="1" x14ac:dyDescent="0.2">
      <c r="A92" s="228"/>
      <c r="B92" s="232"/>
      <c r="C92" s="232"/>
      <c r="D92" s="232"/>
      <c r="E92" s="232"/>
      <c r="F92" s="232"/>
      <c r="H92" s="231"/>
    </row>
    <row r="93" spans="1:8" s="209" customFormat="1" ht="11.25" customHeight="1" x14ac:dyDescent="0.2">
      <c r="B93" s="232"/>
      <c r="C93" s="232"/>
      <c r="D93" s="232"/>
      <c r="E93" s="232"/>
      <c r="F93" s="232"/>
      <c r="H93" s="231"/>
    </row>
    <row r="95" spans="1:8" s="209" customFormat="1" ht="11.25" customHeight="1" x14ac:dyDescent="0.2">
      <c r="B95" s="232"/>
      <c r="C95" s="232"/>
      <c r="D95" s="232"/>
      <c r="E95" s="232"/>
      <c r="F95" s="232"/>
      <c r="H95" s="231"/>
    </row>
    <row r="97" spans="2:8" s="209" customFormat="1" ht="11.25" customHeight="1" x14ac:dyDescent="0.2">
      <c r="B97" s="232"/>
      <c r="C97" s="232"/>
      <c r="D97" s="232"/>
      <c r="E97" s="232"/>
      <c r="F97" s="232"/>
      <c r="H97" s="231"/>
    </row>
    <row r="99" spans="2:8" s="209" customFormat="1" ht="11.25" customHeight="1" x14ac:dyDescent="0.2">
      <c r="B99" s="232"/>
      <c r="C99" s="232"/>
      <c r="D99" s="232"/>
      <c r="E99" s="232"/>
      <c r="F99" s="232"/>
      <c r="H99" s="231"/>
    </row>
    <row r="101" spans="2:8" s="209" customFormat="1" ht="11.25" customHeight="1" x14ac:dyDescent="0.2">
      <c r="B101" s="232"/>
      <c r="C101" s="232"/>
      <c r="D101" s="232"/>
      <c r="E101" s="232"/>
      <c r="F101" s="232"/>
      <c r="H101" s="231"/>
    </row>
    <row r="103" spans="2:8" s="209" customFormat="1" ht="11.25" customHeight="1" x14ac:dyDescent="0.2">
      <c r="B103" s="232"/>
      <c r="C103" s="232"/>
      <c r="D103" s="232"/>
      <c r="E103" s="232"/>
      <c r="F103" s="232"/>
      <c r="H103" s="231"/>
    </row>
    <row r="104" spans="2:8" s="209" customFormat="1" ht="11.25" customHeight="1" x14ac:dyDescent="0.2">
      <c r="H104" s="231"/>
    </row>
    <row r="105" spans="2:8" s="209" customFormat="1" ht="11.25" customHeight="1" x14ac:dyDescent="0.2">
      <c r="B105" s="232"/>
      <c r="C105" s="232"/>
      <c r="D105" s="232"/>
      <c r="E105" s="232"/>
      <c r="F105" s="232"/>
      <c r="H105" s="231"/>
    </row>
    <row r="106" spans="2:8" s="209" customFormat="1" ht="11.25" customHeight="1" x14ac:dyDescent="0.2">
      <c r="B106" s="232"/>
      <c r="C106" s="232"/>
      <c r="D106" s="232"/>
      <c r="E106" s="232"/>
      <c r="F106" s="232"/>
      <c r="H106" s="231"/>
    </row>
    <row r="108" spans="2:8" s="209" customFormat="1" ht="11.25" customHeight="1" x14ac:dyDescent="0.2">
      <c r="B108" s="232"/>
      <c r="C108" s="232"/>
      <c r="D108" s="232"/>
      <c r="E108" s="232"/>
      <c r="F108" s="232"/>
      <c r="H108" s="231"/>
    </row>
    <row r="110" spans="2:8" s="209" customFormat="1" ht="11.25" customHeight="1" x14ac:dyDescent="0.2">
      <c r="B110" s="232"/>
      <c r="C110" s="232"/>
      <c r="D110" s="232"/>
      <c r="E110" s="232"/>
      <c r="F110" s="232"/>
      <c r="H110" s="231"/>
    </row>
    <row r="112" spans="2:8" s="209" customFormat="1" ht="11.25" customHeight="1" x14ac:dyDescent="0.2">
      <c r="B112" s="232"/>
      <c r="C112" s="232"/>
      <c r="D112" s="232"/>
      <c r="E112" s="232"/>
      <c r="F112" s="232"/>
      <c r="H112" s="231"/>
    </row>
    <row r="114" spans="2:8" s="209" customFormat="1" ht="11.25" customHeight="1" x14ac:dyDescent="0.2">
      <c r="B114" s="232"/>
      <c r="C114" s="232"/>
      <c r="D114" s="232"/>
      <c r="E114" s="232"/>
      <c r="F114" s="232"/>
      <c r="H114" s="231"/>
    </row>
    <row r="116" spans="2:8" s="209" customFormat="1" ht="11.25" customHeight="1" x14ac:dyDescent="0.2">
      <c r="B116" s="232"/>
      <c r="C116" s="232"/>
      <c r="D116" s="232"/>
      <c r="E116" s="232"/>
      <c r="F116" s="232"/>
      <c r="H116" s="231"/>
    </row>
    <row r="118" spans="2:8" s="209" customFormat="1" ht="11.25" customHeight="1" x14ac:dyDescent="0.2">
      <c r="B118" s="232"/>
      <c r="C118" s="232"/>
      <c r="D118" s="232"/>
      <c r="E118" s="232"/>
      <c r="F118" s="232"/>
      <c r="H118" s="231"/>
    </row>
    <row r="119" spans="2:8" s="209" customFormat="1" ht="11.25" customHeight="1" x14ac:dyDescent="0.2">
      <c r="H119" s="231"/>
    </row>
    <row r="120" spans="2:8" s="209" customFormat="1" ht="11.25" customHeight="1" x14ac:dyDescent="0.2">
      <c r="B120" s="232"/>
      <c r="C120" s="232"/>
      <c r="D120" s="232"/>
      <c r="E120" s="232"/>
      <c r="F120" s="232"/>
      <c r="H120" s="231"/>
    </row>
    <row r="122" spans="2:8" s="209" customFormat="1" ht="11.25" customHeight="1" x14ac:dyDescent="0.2">
      <c r="B122" s="232"/>
      <c r="C122" s="232"/>
      <c r="D122" s="232"/>
      <c r="E122" s="232"/>
      <c r="F122" s="232"/>
      <c r="H122" s="231"/>
    </row>
    <row r="124" spans="2:8" s="209" customFormat="1" ht="11.25" customHeight="1" x14ac:dyDescent="0.2">
      <c r="B124" s="232"/>
      <c r="C124" s="232"/>
      <c r="D124" s="232"/>
      <c r="E124" s="232"/>
      <c r="F124" s="232"/>
      <c r="H124" s="231"/>
    </row>
    <row r="129" spans="1:8" s="209" customFormat="1" ht="11.25" customHeight="1" x14ac:dyDescent="0.2">
      <c r="A129" s="228"/>
      <c r="B129" s="232"/>
      <c r="C129" s="232"/>
      <c r="D129" s="232"/>
      <c r="E129" s="232"/>
      <c r="F129" s="232"/>
      <c r="H129" s="231"/>
    </row>
    <row r="131" spans="1:8" s="209" customFormat="1" ht="11.25" customHeight="1" x14ac:dyDescent="0.2">
      <c r="A131" s="228"/>
      <c r="B131" s="228"/>
      <c r="C131" s="228"/>
      <c r="D131" s="228"/>
      <c r="H131" s="231"/>
    </row>
    <row r="133" spans="1:8" s="209" customFormat="1" ht="11.25" customHeight="1" x14ac:dyDescent="0.2">
      <c r="A133" s="228"/>
      <c r="B133" s="228"/>
      <c r="C133" s="228"/>
      <c r="D133" s="228"/>
      <c r="H133" s="231"/>
    </row>
    <row r="136" spans="1:8" s="209" customFormat="1" ht="11.25" customHeight="1" x14ac:dyDescent="0.2">
      <c r="H136" s="231"/>
    </row>
    <row r="137" spans="1:8" s="209" customFormat="1" ht="11.25" customHeight="1" x14ac:dyDescent="0.2">
      <c r="A137" s="228"/>
      <c r="B137" s="228"/>
      <c r="C137" s="228"/>
      <c r="H137" s="231"/>
    </row>
    <row r="138" spans="1:8" s="209" customFormat="1" ht="11.25" customHeight="1" x14ac:dyDescent="0.2">
      <c r="A138" s="228"/>
      <c r="B138" s="228"/>
      <c r="C138" s="228"/>
      <c r="H138" s="231"/>
    </row>
  </sheetData>
  <mergeCells count="2">
    <mergeCell ref="G5:I5"/>
    <mergeCell ref="G6:I6"/>
  </mergeCells>
  <pageMargins left="0.59055118110236227" right="0.70866141732283472" top="0.59055118110236227" bottom="0.27559055118110237" header="0.51181102362204722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" style="209" customWidth="1"/>
    <col min="2" max="2" width="1.75" style="209" customWidth="1"/>
    <col min="3" max="13" width="11" style="209"/>
    <col min="14" max="14" width="12.375" style="209" customWidth="1"/>
    <col min="15" max="16384" width="11" style="209"/>
  </cols>
  <sheetData>
    <row r="1" spans="1:14" ht="12" customHeight="1" x14ac:dyDescent="0.2">
      <c r="A1" s="229" t="s">
        <v>303</v>
      </c>
      <c r="B1" s="229"/>
      <c r="C1" s="229"/>
      <c r="D1" s="229"/>
      <c r="E1" s="228"/>
      <c r="F1" s="228"/>
      <c r="G1" s="228"/>
      <c r="H1" s="228"/>
      <c r="I1" s="329"/>
      <c r="J1" s="329"/>
      <c r="K1" s="328"/>
      <c r="L1" s="328"/>
      <c r="M1" s="328"/>
      <c r="N1" s="228"/>
    </row>
    <row r="2" spans="1:14" ht="12" customHeight="1" x14ac:dyDescent="0.25">
      <c r="A2" s="327"/>
      <c r="I2" s="326"/>
      <c r="J2" s="326"/>
      <c r="K2" s="326"/>
      <c r="L2" s="326"/>
      <c r="M2" s="326"/>
      <c r="N2" s="206"/>
    </row>
    <row r="3" spans="1:14" ht="10.35" customHeight="1" x14ac:dyDescent="0.25">
      <c r="I3" s="206"/>
      <c r="J3" s="206"/>
      <c r="K3" s="206"/>
      <c r="L3" s="206"/>
      <c r="M3" s="206"/>
      <c r="N3" s="206"/>
    </row>
    <row r="4" spans="1:14" ht="10.35" customHeight="1" x14ac:dyDescent="0.2">
      <c r="A4" s="325" t="s">
        <v>302</v>
      </c>
      <c r="B4" s="324"/>
      <c r="C4" s="324"/>
      <c r="D4" s="324"/>
      <c r="E4" s="324"/>
      <c r="F4" s="324"/>
      <c r="G4" s="324"/>
      <c r="H4" s="323"/>
      <c r="I4" s="325" t="s">
        <v>301</v>
      </c>
      <c r="J4" s="324"/>
      <c r="K4" s="324"/>
      <c r="L4" s="324"/>
      <c r="M4" s="324"/>
      <c r="N4" s="323"/>
    </row>
    <row r="5" spans="1:14" ht="10.35" customHeight="1" x14ac:dyDescent="0.25">
      <c r="A5" s="322"/>
      <c r="B5" s="321"/>
      <c r="C5" s="321"/>
      <c r="D5" s="321"/>
      <c r="E5" s="321"/>
      <c r="F5" s="321"/>
      <c r="G5" s="321"/>
      <c r="H5" s="320"/>
      <c r="I5" s="319"/>
      <c r="J5" s="318"/>
      <c r="K5" s="318"/>
      <c r="L5" s="318"/>
      <c r="M5" s="318"/>
      <c r="N5" s="317"/>
    </row>
    <row r="6" spans="1:14" ht="10.35" customHeight="1" x14ac:dyDescent="0.2">
      <c r="A6" s="316"/>
      <c r="B6" s="315"/>
      <c r="C6" s="314" t="s">
        <v>300</v>
      </c>
      <c r="D6" s="277"/>
      <c r="E6" s="275"/>
      <c r="F6" s="314" t="s">
        <v>233</v>
      </c>
      <c r="G6" s="277"/>
      <c r="H6" s="271"/>
      <c r="I6" s="314" t="s">
        <v>300</v>
      </c>
      <c r="J6" s="277"/>
      <c r="K6" s="275"/>
      <c r="L6" s="314" t="s">
        <v>233</v>
      </c>
      <c r="M6" s="277"/>
      <c r="N6" s="271"/>
    </row>
    <row r="7" spans="1:14" ht="10.35" customHeight="1" x14ac:dyDescent="0.2">
      <c r="A7" s="313" t="s">
        <v>70</v>
      </c>
      <c r="B7" s="301"/>
      <c r="C7" s="251" t="s">
        <v>299</v>
      </c>
      <c r="D7" s="312" t="s">
        <v>298</v>
      </c>
      <c r="E7" s="267" t="s">
        <v>297</v>
      </c>
      <c r="F7" s="251" t="s">
        <v>299</v>
      </c>
      <c r="G7" s="312" t="s">
        <v>298</v>
      </c>
      <c r="H7" s="267" t="s">
        <v>297</v>
      </c>
      <c r="I7" s="251" t="s">
        <v>299</v>
      </c>
      <c r="J7" s="312" t="s">
        <v>298</v>
      </c>
      <c r="K7" s="267" t="s">
        <v>297</v>
      </c>
      <c r="L7" s="251" t="s">
        <v>299</v>
      </c>
      <c r="M7" s="312" t="s">
        <v>298</v>
      </c>
      <c r="N7" s="267" t="s">
        <v>297</v>
      </c>
    </row>
    <row r="8" spans="1:14" ht="10.35" customHeight="1" x14ac:dyDescent="0.2">
      <c r="A8" s="311" t="s">
        <v>71</v>
      </c>
      <c r="B8" s="297"/>
      <c r="C8" s="251" t="s">
        <v>295</v>
      </c>
      <c r="D8" s="251" t="s">
        <v>294</v>
      </c>
      <c r="E8" s="310" t="s">
        <v>296</v>
      </c>
      <c r="F8" s="251" t="s">
        <v>295</v>
      </c>
      <c r="G8" s="251" t="s">
        <v>294</v>
      </c>
      <c r="H8" s="310" t="s">
        <v>296</v>
      </c>
      <c r="I8" s="251" t="s">
        <v>295</v>
      </c>
      <c r="J8" s="251" t="s">
        <v>294</v>
      </c>
      <c r="K8" s="310" t="s">
        <v>293</v>
      </c>
      <c r="L8" s="251" t="s">
        <v>295</v>
      </c>
      <c r="M8" s="251" t="s">
        <v>294</v>
      </c>
      <c r="N8" s="310" t="s">
        <v>293</v>
      </c>
    </row>
    <row r="9" spans="1:14" ht="10.35" customHeight="1" x14ac:dyDescent="0.2">
      <c r="A9" s="309"/>
      <c r="B9" s="308"/>
      <c r="C9" s="241" t="s">
        <v>292</v>
      </c>
      <c r="D9" s="241" t="s">
        <v>291</v>
      </c>
      <c r="E9" s="307"/>
      <c r="F9" s="241" t="s">
        <v>292</v>
      </c>
      <c r="G9" s="241" t="s">
        <v>291</v>
      </c>
      <c r="H9" s="307"/>
      <c r="I9" s="241" t="s">
        <v>292</v>
      </c>
      <c r="J9" s="241" t="s">
        <v>291</v>
      </c>
      <c r="K9" s="307"/>
      <c r="L9" s="241" t="s">
        <v>292</v>
      </c>
      <c r="M9" s="241" t="s">
        <v>291</v>
      </c>
      <c r="N9" s="307"/>
    </row>
    <row r="10" spans="1:14" ht="11.25" customHeight="1" x14ac:dyDescent="0.2">
      <c r="A10" s="304">
        <v>1945</v>
      </c>
      <c r="B10" s="288" t="s">
        <v>23</v>
      </c>
      <c r="C10" s="295">
        <v>248</v>
      </c>
      <c r="D10" s="213">
        <f t="shared" ref="D10:D41" si="0">E10/8*100</f>
        <v>1847462.5</v>
      </c>
      <c r="E10" s="295">
        <v>147797</v>
      </c>
      <c r="F10" s="213">
        <v>5</v>
      </c>
      <c r="G10" s="300">
        <f t="shared" ref="G10:G41" si="1">H10/8*100</f>
        <v>47837.5</v>
      </c>
      <c r="H10" s="213">
        <v>3827</v>
      </c>
      <c r="I10" s="295">
        <v>243</v>
      </c>
      <c r="J10" s="300">
        <f t="shared" ref="J10:J41" si="2">K10/15*100</f>
        <v>103893.33333333334</v>
      </c>
      <c r="K10" s="295">
        <v>15584</v>
      </c>
      <c r="L10" s="305" t="s">
        <v>3</v>
      </c>
      <c r="M10" s="306" t="s">
        <v>3</v>
      </c>
      <c r="N10" s="305" t="s">
        <v>3</v>
      </c>
    </row>
    <row r="11" spans="1:14" ht="11.25" customHeight="1" x14ac:dyDescent="0.2">
      <c r="A11" s="304" t="s">
        <v>290</v>
      </c>
      <c r="B11" s="297"/>
      <c r="C11" s="295">
        <v>782</v>
      </c>
      <c r="D11" s="213">
        <f t="shared" si="0"/>
        <v>5070187.5</v>
      </c>
      <c r="E11" s="295">
        <v>405615</v>
      </c>
      <c r="F11" s="213">
        <v>38</v>
      </c>
      <c r="G11" s="300">
        <f t="shared" si="1"/>
        <v>207262.5</v>
      </c>
      <c r="H11" s="213">
        <v>16581</v>
      </c>
      <c r="I11" s="295">
        <v>1876</v>
      </c>
      <c r="J11" s="213">
        <f t="shared" si="2"/>
        <v>820813.33333333337</v>
      </c>
      <c r="K11" s="295">
        <v>123122</v>
      </c>
      <c r="L11" s="213">
        <v>32</v>
      </c>
      <c r="M11" s="303">
        <f t="shared" ref="M11:M42" si="3">N11/15*100</f>
        <v>29926.666666666664</v>
      </c>
      <c r="N11" s="213">
        <v>4489</v>
      </c>
    </row>
    <row r="12" spans="1:14" ht="11.25" customHeight="1" x14ac:dyDescent="0.2">
      <c r="A12" s="304" t="s">
        <v>289</v>
      </c>
      <c r="B12" s="297"/>
      <c r="C12" s="295">
        <v>670</v>
      </c>
      <c r="D12" s="213">
        <f t="shared" si="0"/>
        <v>4206712.5</v>
      </c>
      <c r="E12" s="295">
        <v>336537</v>
      </c>
      <c r="F12" s="213">
        <v>29</v>
      </c>
      <c r="G12" s="300">
        <f t="shared" si="1"/>
        <v>245337.5</v>
      </c>
      <c r="H12" s="213">
        <v>19627</v>
      </c>
      <c r="I12" s="295">
        <v>1714</v>
      </c>
      <c r="J12" s="213">
        <f t="shared" si="2"/>
        <v>805600</v>
      </c>
      <c r="K12" s="295">
        <v>120840</v>
      </c>
      <c r="L12" s="213">
        <v>30</v>
      </c>
      <c r="M12" s="303">
        <f t="shared" si="3"/>
        <v>57006.666666666672</v>
      </c>
      <c r="N12" s="213">
        <v>8551</v>
      </c>
    </row>
    <row r="13" spans="1:14" ht="11.25" customHeight="1" x14ac:dyDescent="0.2">
      <c r="A13" s="304" t="s">
        <v>288</v>
      </c>
      <c r="B13" s="297"/>
      <c r="C13" s="295">
        <v>745</v>
      </c>
      <c r="D13" s="213">
        <f t="shared" si="0"/>
        <v>5001300</v>
      </c>
      <c r="E13" s="295">
        <v>400104</v>
      </c>
      <c r="F13" s="213">
        <v>34</v>
      </c>
      <c r="G13" s="300">
        <f t="shared" si="1"/>
        <v>193075</v>
      </c>
      <c r="H13" s="213">
        <v>15446</v>
      </c>
      <c r="I13" s="295">
        <v>1650</v>
      </c>
      <c r="J13" s="213">
        <f t="shared" si="2"/>
        <v>805180</v>
      </c>
      <c r="K13" s="295">
        <v>120777</v>
      </c>
      <c r="L13" s="213">
        <v>30</v>
      </c>
      <c r="M13" s="303">
        <f t="shared" si="3"/>
        <v>22486.666666666668</v>
      </c>
      <c r="N13" s="213">
        <v>3373</v>
      </c>
    </row>
    <row r="14" spans="1:14" ht="11.25" customHeight="1" x14ac:dyDescent="0.2">
      <c r="A14" s="304" t="s">
        <v>287</v>
      </c>
      <c r="B14" s="297"/>
      <c r="C14" s="295">
        <v>746</v>
      </c>
      <c r="D14" s="213">
        <f t="shared" si="0"/>
        <v>5150562.5</v>
      </c>
      <c r="E14" s="295">
        <v>412045</v>
      </c>
      <c r="F14" s="213">
        <v>40</v>
      </c>
      <c r="G14" s="300">
        <f t="shared" si="1"/>
        <v>216087.5</v>
      </c>
      <c r="H14" s="213">
        <v>17287</v>
      </c>
      <c r="I14" s="295">
        <v>1518</v>
      </c>
      <c r="J14" s="213">
        <f t="shared" si="2"/>
        <v>758580</v>
      </c>
      <c r="K14" s="295">
        <v>113787</v>
      </c>
      <c r="L14" s="213">
        <v>20</v>
      </c>
      <c r="M14" s="303">
        <f t="shared" si="3"/>
        <v>65133.333333333336</v>
      </c>
      <c r="N14" s="213">
        <v>9770</v>
      </c>
    </row>
    <row r="15" spans="1:14" ht="11.25" customHeight="1" x14ac:dyDescent="0.2">
      <c r="A15" s="304" t="s">
        <v>286</v>
      </c>
      <c r="B15" s="297"/>
      <c r="C15" s="295">
        <v>672</v>
      </c>
      <c r="D15" s="213">
        <f t="shared" si="0"/>
        <v>5071337.5</v>
      </c>
      <c r="E15" s="295">
        <v>405707</v>
      </c>
      <c r="F15" s="213">
        <v>31</v>
      </c>
      <c r="G15" s="300">
        <f t="shared" si="1"/>
        <v>237137.5</v>
      </c>
      <c r="H15" s="213">
        <v>18971</v>
      </c>
      <c r="I15" s="295">
        <v>1397</v>
      </c>
      <c r="J15" s="213">
        <f t="shared" si="2"/>
        <v>767526.66666666663</v>
      </c>
      <c r="K15" s="295">
        <v>115129</v>
      </c>
      <c r="L15" s="213">
        <v>8</v>
      </c>
      <c r="M15" s="303">
        <f t="shared" si="3"/>
        <v>10966.666666666668</v>
      </c>
      <c r="N15" s="213">
        <v>1645</v>
      </c>
    </row>
    <row r="16" spans="1:14" ht="11.25" customHeight="1" x14ac:dyDescent="0.2">
      <c r="A16" s="304" t="s">
        <v>285</v>
      </c>
      <c r="B16" s="297"/>
      <c r="C16" s="295">
        <v>695</v>
      </c>
      <c r="D16" s="213">
        <f t="shared" si="0"/>
        <v>4491887.5</v>
      </c>
      <c r="E16" s="295">
        <v>359351</v>
      </c>
      <c r="F16" s="213">
        <v>36</v>
      </c>
      <c r="G16" s="300">
        <f t="shared" si="1"/>
        <v>379775</v>
      </c>
      <c r="H16" s="213">
        <v>30382</v>
      </c>
      <c r="I16" s="295">
        <v>1485</v>
      </c>
      <c r="J16" s="213">
        <f t="shared" si="2"/>
        <v>835420.00000000012</v>
      </c>
      <c r="K16" s="295">
        <v>125313</v>
      </c>
      <c r="L16" s="213">
        <v>12</v>
      </c>
      <c r="M16" s="303">
        <f t="shared" si="3"/>
        <v>22466.666666666664</v>
      </c>
      <c r="N16" s="213">
        <v>3370</v>
      </c>
    </row>
    <row r="17" spans="1:14" ht="11.25" customHeight="1" x14ac:dyDescent="0.2">
      <c r="A17" s="304" t="s">
        <v>284</v>
      </c>
      <c r="B17" s="297"/>
      <c r="C17" s="295">
        <v>741</v>
      </c>
      <c r="D17" s="213">
        <f t="shared" si="0"/>
        <v>4958775</v>
      </c>
      <c r="E17" s="295">
        <v>396702</v>
      </c>
      <c r="F17" s="213">
        <v>30</v>
      </c>
      <c r="G17" s="300">
        <f t="shared" si="1"/>
        <v>153662.5</v>
      </c>
      <c r="H17" s="213">
        <v>12293</v>
      </c>
      <c r="I17" s="295">
        <v>1441</v>
      </c>
      <c r="J17" s="213">
        <f t="shared" si="2"/>
        <v>787706.66666666663</v>
      </c>
      <c r="K17" s="295">
        <v>118156</v>
      </c>
      <c r="L17" s="213">
        <v>9</v>
      </c>
      <c r="M17" s="303">
        <f t="shared" si="3"/>
        <v>14560</v>
      </c>
      <c r="N17" s="213">
        <v>2184</v>
      </c>
    </row>
    <row r="18" spans="1:14" ht="11.25" customHeight="1" x14ac:dyDescent="0.2">
      <c r="A18" s="304" t="s">
        <v>283</v>
      </c>
      <c r="B18" s="297"/>
      <c r="C18" s="295">
        <v>721</v>
      </c>
      <c r="D18" s="213">
        <f t="shared" si="0"/>
        <v>4984837.5</v>
      </c>
      <c r="E18" s="295">
        <v>398787</v>
      </c>
      <c r="F18" s="213">
        <v>23</v>
      </c>
      <c r="G18" s="300">
        <f t="shared" si="1"/>
        <v>147800</v>
      </c>
      <c r="H18" s="213">
        <v>11824</v>
      </c>
      <c r="I18" s="295">
        <v>1430</v>
      </c>
      <c r="J18" s="213">
        <f t="shared" si="2"/>
        <v>792666.66666666674</v>
      </c>
      <c r="K18" s="295">
        <v>118900</v>
      </c>
      <c r="L18" s="213">
        <v>10</v>
      </c>
      <c r="M18" s="303">
        <f t="shared" si="3"/>
        <v>18166.666666666664</v>
      </c>
      <c r="N18" s="213">
        <v>2725</v>
      </c>
    </row>
    <row r="19" spans="1:14" ht="11.25" customHeight="1" x14ac:dyDescent="0.2">
      <c r="A19" s="304" t="s">
        <v>282</v>
      </c>
      <c r="B19" s="297"/>
      <c r="C19" s="295">
        <v>655</v>
      </c>
      <c r="D19" s="213">
        <f t="shared" si="0"/>
        <v>4205937.5</v>
      </c>
      <c r="E19" s="295">
        <v>336475</v>
      </c>
      <c r="F19" s="213">
        <v>16</v>
      </c>
      <c r="G19" s="300">
        <f t="shared" si="1"/>
        <v>88925</v>
      </c>
      <c r="H19" s="213">
        <v>7114</v>
      </c>
      <c r="I19" s="295">
        <v>1342</v>
      </c>
      <c r="J19" s="213">
        <f t="shared" si="2"/>
        <v>786020</v>
      </c>
      <c r="K19" s="295">
        <v>117903</v>
      </c>
      <c r="L19" s="213">
        <v>10</v>
      </c>
      <c r="M19" s="303">
        <f t="shared" si="3"/>
        <v>16460</v>
      </c>
      <c r="N19" s="213">
        <v>2469</v>
      </c>
    </row>
    <row r="20" spans="1:14" ht="11.25" customHeight="1" x14ac:dyDescent="0.2">
      <c r="A20" s="304" t="s">
        <v>281</v>
      </c>
      <c r="B20" s="297"/>
      <c r="C20" s="295">
        <v>706</v>
      </c>
      <c r="D20" s="213">
        <f t="shared" si="0"/>
        <v>4820587.5</v>
      </c>
      <c r="E20" s="295">
        <v>385647</v>
      </c>
      <c r="F20" s="213">
        <v>28</v>
      </c>
      <c r="G20" s="300">
        <f t="shared" si="1"/>
        <v>133650</v>
      </c>
      <c r="H20" s="213">
        <v>10692</v>
      </c>
      <c r="I20" s="295">
        <v>1332</v>
      </c>
      <c r="J20" s="213">
        <f t="shared" si="2"/>
        <v>789386.66666666663</v>
      </c>
      <c r="K20" s="295">
        <v>118408</v>
      </c>
      <c r="L20" s="213">
        <v>4</v>
      </c>
      <c r="M20" s="303">
        <f t="shared" si="3"/>
        <v>4386.666666666667</v>
      </c>
      <c r="N20" s="213">
        <v>658</v>
      </c>
    </row>
    <row r="21" spans="1:14" ht="11.25" customHeight="1" x14ac:dyDescent="0.2">
      <c r="A21" s="304" t="s">
        <v>280</v>
      </c>
      <c r="B21" s="297"/>
      <c r="C21" s="295">
        <v>644</v>
      </c>
      <c r="D21" s="213">
        <f t="shared" si="0"/>
        <v>4493162.5</v>
      </c>
      <c r="E21" s="295">
        <v>359453</v>
      </c>
      <c r="F21" s="213">
        <v>40</v>
      </c>
      <c r="G21" s="300">
        <f t="shared" si="1"/>
        <v>230825</v>
      </c>
      <c r="H21" s="213">
        <v>18466</v>
      </c>
      <c r="I21" s="295">
        <v>1332</v>
      </c>
      <c r="J21" s="213">
        <f t="shared" si="2"/>
        <v>823346.66666666674</v>
      </c>
      <c r="K21" s="295">
        <v>123502</v>
      </c>
      <c r="L21" s="213">
        <v>5</v>
      </c>
      <c r="M21" s="303">
        <f t="shared" si="3"/>
        <v>9060</v>
      </c>
      <c r="N21" s="213">
        <v>1359</v>
      </c>
    </row>
    <row r="22" spans="1:14" ht="11.25" customHeight="1" x14ac:dyDescent="0.2">
      <c r="A22" s="304" t="s">
        <v>279</v>
      </c>
      <c r="B22" s="297"/>
      <c r="C22" s="295">
        <v>593</v>
      </c>
      <c r="D22" s="213">
        <f t="shared" si="0"/>
        <v>3818412.5</v>
      </c>
      <c r="E22" s="295">
        <v>305473</v>
      </c>
      <c r="F22" s="213">
        <v>34</v>
      </c>
      <c r="G22" s="300">
        <f t="shared" si="1"/>
        <v>201262.5</v>
      </c>
      <c r="H22" s="213">
        <v>16101</v>
      </c>
      <c r="I22" s="295">
        <v>1427</v>
      </c>
      <c r="J22" s="213">
        <f t="shared" si="2"/>
        <v>929886.66666666663</v>
      </c>
      <c r="K22" s="295">
        <v>139483</v>
      </c>
      <c r="L22" s="213">
        <v>8</v>
      </c>
      <c r="M22" s="303">
        <f t="shared" si="3"/>
        <v>21906.666666666668</v>
      </c>
      <c r="N22" s="213">
        <v>3286</v>
      </c>
    </row>
    <row r="23" spans="1:14" ht="11.25" customHeight="1" x14ac:dyDescent="0.2">
      <c r="A23" s="304" t="s">
        <v>278</v>
      </c>
      <c r="B23" s="297"/>
      <c r="C23" s="295">
        <v>709</v>
      </c>
      <c r="D23" s="213">
        <f t="shared" si="0"/>
        <v>5257375</v>
      </c>
      <c r="E23" s="295">
        <v>420590</v>
      </c>
      <c r="F23" s="213">
        <v>29</v>
      </c>
      <c r="G23" s="300">
        <f t="shared" si="1"/>
        <v>193125</v>
      </c>
      <c r="H23" s="213">
        <v>15450</v>
      </c>
      <c r="I23" s="295">
        <v>1367</v>
      </c>
      <c r="J23" s="213">
        <f t="shared" si="2"/>
        <v>970266.66666666663</v>
      </c>
      <c r="K23" s="295">
        <v>145540</v>
      </c>
      <c r="L23" s="213">
        <v>4</v>
      </c>
      <c r="M23" s="303">
        <f t="shared" si="3"/>
        <v>5300</v>
      </c>
      <c r="N23" s="213">
        <v>795</v>
      </c>
    </row>
    <row r="24" spans="1:14" ht="11.25" customHeight="1" x14ac:dyDescent="0.2">
      <c r="A24" s="304" t="s">
        <v>277</v>
      </c>
      <c r="B24" s="297"/>
      <c r="C24" s="295">
        <v>630</v>
      </c>
      <c r="D24" s="213">
        <f t="shared" si="0"/>
        <v>4721625</v>
      </c>
      <c r="E24" s="295">
        <v>377730</v>
      </c>
      <c r="F24" s="213">
        <v>34</v>
      </c>
      <c r="G24" s="300">
        <f t="shared" si="1"/>
        <v>201250</v>
      </c>
      <c r="H24" s="213">
        <v>16100</v>
      </c>
      <c r="I24" s="295">
        <v>1455</v>
      </c>
      <c r="J24" s="213">
        <f t="shared" si="2"/>
        <v>1090386.6666666667</v>
      </c>
      <c r="K24" s="295">
        <v>163558</v>
      </c>
      <c r="L24" s="213">
        <v>16</v>
      </c>
      <c r="M24" s="303">
        <f t="shared" si="3"/>
        <v>23540</v>
      </c>
      <c r="N24" s="213">
        <v>3531</v>
      </c>
    </row>
    <row r="25" spans="1:14" ht="11.25" customHeight="1" x14ac:dyDescent="0.2">
      <c r="A25" s="304" t="s">
        <v>276</v>
      </c>
      <c r="B25" s="297"/>
      <c r="C25" s="295">
        <v>537</v>
      </c>
      <c r="D25" s="213">
        <f t="shared" si="0"/>
        <v>3545400</v>
      </c>
      <c r="E25" s="295">
        <v>283632</v>
      </c>
      <c r="F25" s="213">
        <v>25</v>
      </c>
      <c r="G25" s="300">
        <f t="shared" si="1"/>
        <v>133687.5</v>
      </c>
      <c r="H25" s="213">
        <v>10695</v>
      </c>
      <c r="I25" s="295">
        <v>1210</v>
      </c>
      <c r="J25" s="213">
        <f t="shared" si="2"/>
        <v>841846.66666666674</v>
      </c>
      <c r="K25" s="295">
        <v>126277</v>
      </c>
      <c r="L25" s="213">
        <v>8</v>
      </c>
      <c r="M25" s="303">
        <f t="shared" si="3"/>
        <v>20686.666666666668</v>
      </c>
      <c r="N25" s="213">
        <v>3103</v>
      </c>
    </row>
    <row r="26" spans="1:14" ht="11.25" customHeight="1" x14ac:dyDescent="0.2">
      <c r="A26" s="304" t="s">
        <v>275</v>
      </c>
      <c r="B26" s="297"/>
      <c r="C26" s="295">
        <v>611</v>
      </c>
      <c r="D26" s="213">
        <f t="shared" si="0"/>
        <v>4752787.5</v>
      </c>
      <c r="E26" s="295">
        <v>380223</v>
      </c>
      <c r="F26" s="213">
        <v>25</v>
      </c>
      <c r="G26" s="300">
        <f t="shared" si="1"/>
        <v>149825</v>
      </c>
      <c r="H26" s="213">
        <v>11986</v>
      </c>
      <c r="I26" s="295">
        <v>1530</v>
      </c>
      <c r="J26" s="213">
        <f t="shared" si="2"/>
        <v>967486.66666666663</v>
      </c>
      <c r="K26" s="295">
        <v>145123</v>
      </c>
      <c r="L26" s="213">
        <v>3</v>
      </c>
      <c r="M26" s="303">
        <f t="shared" si="3"/>
        <v>10700</v>
      </c>
      <c r="N26" s="213">
        <v>1605</v>
      </c>
    </row>
    <row r="27" spans="1:14" ht="11.25" customHeight="1" x14ac:dyDescent="0.2">
      <c r="A27" s="304" t="s">
        <v>274</v>
      </c>
      <c r="B27" s="297"/>
      <c r="C27" s="295">
        <v>774</v>
      </c>
      <c r="D27" s="213">
        <f t="shared" si="0"/>
        <v>6191462.5</v>
      </c>
      <c r="E27" s="295">
        <v>495317</v>
      </c>
      <c r="F27" s="213">
        <v>19</v>
      </c>
      <c r="G27" s="300">
        <f t="shared" si="1"/>
        <v>282812.5</v>
      </c>
      <c r="H27" s="213">
        <v>22625</v>
      </c>
      <c r="I27" s="295">
        <v>1545</v>
      </c>
      <c r="J27" s="213">
        <f t="shared" si="2"/>
        <v>1031979.9999999999</v>
      </c>
      <c r="K27" s="295">
        <v>154797</v>
      </c>
      <c r="L27" s="213">
        <v>3</v>
      </c>
      <c r="M27" s="303">
        <f t="shared" si="3"/>
        <v>34933.333333333328</v>
      </c>
      <c r="N27" s="213">
        <v>5240</v>
      </c>
    </row>
    <row r="28" spans="1:14" ht="11.25" customHeight="1" x14ac:dyDescent="0.2">
      <c r="A28" s="304" t="s">
        <v>273</v>
      </c>
      <c r="B28" s="297"/>
      <c r="C28" s="295">
        <v>735</v>
      </c>
      <c r="D28" s="213">
        <f t="shared" si="0"/>
        <v>5633175</v>
      </c>
      <c r="E28" s="295">
        <v>450654</v>
      </c>
      <c r="F28" s="213">
        <v>14</v>
      </c>
      <c r="G28" s="300">
        <f t="shared" si="1"/>
        <v>169825</v>
      </c>
      <c r="H28" s="213">
        <v>13586</v>
      </c>
      <c r="I28" s="295">
        <v>1672</v>
      </c>
      <c r="J28" s="213">
        <f t="shared" si="2"/>
        <v>1219753.3333333333</v>
      </c>
      <c r="K28" s="295">
        <v>182963</v>
      </c>
      <c r="L28" s="213">
        <v>4</v>
      </c>
      <c r="M28" s="303">
        <f t="shared" si="3"/>
        <v>4093.333333333333</v>
      </c>
      <c r="N28" s="213">
        <v>614</v>
      </c>
    </row>
    <row r="29" spans="1:14" ht="11.25" customHeight="1" x14ac:dyDescent="0.2">
      <c r="A29" s="304" t="s">
        <v>272</v>
      </c>
      <c r="B29" s="297"/>
      <c r="C29" s="295">
        <v>857</v>
      </c>
      <c r="D29" s="213">
        <f t="shared" si="0"/>
        <v>6702150</v>
      </c>
      <c r="E29" s="295">
        <v>536172</v>
      </c>
      <c r="F29" s="213">
        <v>19</v>
      </c>
      <c r="G29" s="300">
        <f t="shared" si="1"/>
        <v>115075</v>
      </c>
      <c r="H29" s="213">
        <v>9206</v>
      </c>
      <c r="I29" s="295">
        <v>1746</v>
      </c>
      <c r="J29" s="213">
        <f t="shared" si="2"/>
        <v>1326133.3333333335</v>
      </c>
      <c r="K29" s="295">
        <v>198920</v>
      </c>
      <c r="L29" s="213">
        <v>5</v>
      </c>
      <c r="M29" s="303">
        <f t="shared" si="3"/>
        <v>17033.333333333336</v>
      </c>
      <c r="N29" s="213">
        <v>2555</v>
      </c>
    </row>
    <row r="30" spans="1:14" ht="11.25" customHeight="1" x14ac:dyDescent="0.2">
      <c r="A30" s="304" t="s">
        <v>271</v>
      </c>
      <c r="B30" s="297"/>
      <c r="C30" s="295">
        <v>807</v>
      </c>
      <c r="D30" s="213">
        <f t="shared" si="0"/>
        <v>6040975</v>
      </c>
      <c r="E30" s="295">
        <v>483278</v>
      </c>
      <c r="F30" s="213">
        <v>27</v>
      </c>
      <c r="G30" s="300">
        <f t="shared" si="1"/>
        <v>231887.5</v>
      </c>
      <c r="H30" s="213">
        <v>18551</v>
      </c>
      <c r="I30" s="295">
        <v>1883</v>
      </c>
      <c r="J30" s="213">
        <f t="shared" si="2"/>
        <v>1335066.6666666665</v>
      </c>
      <c r="K30" s="295">
        <v>200260</v>
      </c>
      <c r="L30" s="213">
        <v>12</v>
      </c>
      <c r="M30" s="303">
        <f t="shared" si="3"/>
        <v>37326.666666666664</v>
      </c>
      <c r="N30" s="213">
        <v>5599</v>
      </c>
    </row>
    <row r="31" spans="1:14" ht="11.25" customHeight="1" x14ac:dyDescent="0.2">
      <c r="A31" s="304" t="s">
        <v>270</v>
      </c>
      <c r="B31" s="297"/>
      <c r="C31" s="295">
        <v>859</v>
      </c>
      <c r="D31" s="213">
        <f t="shared" si="0"/>
        <v>6459750</v>
      </c>
      <c r="E31" s="295">
        <v>516780</v>
      </c>
      <c r="F31" s="213">
        <v>24</v>
      </c>
      <c r="G31" s="300">
        <f t="shared" si="1"/>
        <v>130812.5</v>
      </c>
      <c r="H31" s="213">
        <v>10465</v>
      </c>
      <c r="I31" s="295">
        <v>1842</v>
      </c>
      <c r="J31" s="213">
        <f t="shared" si="2"/>
        <v>1433013.3333333333</v>
      </c>
      <c r="K31" s="295">
        <v>214952</v>
      </c>
      <c r="L31" s="213">
        <v>6</v>
      </c>
      <c r="M31" s="303">
        <f t="shared" si="3"/>
        <v>14140</v>
      </c>
      <c r="N31" s="213">
        <v>2121</v>
      </c>
    </row>
    <row r="32" spans="1:14" ht="11.25" customHeight="1" x14ac:dyDescent="0.2">
      <c r="A32" s="304">
        <v>1967</v>
      </c>
      <c r="B32" s="288" t="s">
        <v>24</v>
      </c>
      <c r="C32" s="295">
        <v>560</v>
      </c>
      <c r="D32" s="213">
        <f t="shared" si="0"/>
        <v>6095362.5</v>
      </c>
      <c r="E32" s="295">
        <v>487629</v>
      </c>
      <c r="F32" s="213">
        <v>26</v>
      </c>
      <c r="G32" s="300">
        <f t="shared" si="1"/>
        <v>207912.5</v>
      </c>
      <c r="H32" s="213">
        <v>16633</v>
      </c>
      <c r="I32" s="295">
        <v>1896</v>
      </c>
      <c r="J32" s="213">
        <f t="shared" si="2"/>
        <v>1617460</v>
      </c>
      <c r="K32" s="295">
        <v>242619</v>
      </c>
      <c r="L32" s="213">
        <v>4</v>
      </c>
      <c r="M32" s="303">
        <f t="shared" si="3"/>
        <v>27593.333333333332</v>
      </c>
      <c r="N32" s="213">
        <v>4139</v>
      </c>
    </row>
    <row r="33" spans="1:14" ht="11.25" customHeight="1" x14ac:dyDescent="0.2">
      <c r="A33" s="304" t="s">
        <v>269</v>
      </c>
      <c r="B33" s="297"/>
      <c r="C33" s="295">
        <v>491</v>
      </c>
      <c r="D33" s="213">
        <f t="shared" si="0"/>
        <v>5619300</v>
      </c>
      <c r="E33" s="295">
        <v>449544</v>
      </c>
      <c r="F33" s="213">
        <v>27</v>
      </c>
      <c r="G33" s="300">
        <f t="shared" si="1"/>
        <v>282700</v>
      </c>
      <c r="H33" s="213">
        <v>22616</v>
      </c>
      <c r="I33" s="295">
        <v>1814</v>
      </c>
      <c r="J33" s="213">
        <f t="shared" si="2"/>
        <v>1743093.3333333335</v>
      </c>
      <c r="K33" s="295">
        <v>261464</v>
      </c>
      <c r="L33" s="213">
        <v>11</v>
      </c>
      <c r="M33" s="303">
        <f t="shared" si="3"/>
        <v>34740</v>
      </c>
      <c r="N33" s="213">
        <v>5211</v>
      </c>
    </row>
    <row r="34" spans="1:14" ht="11.25" customHeight="1" x14ac:dyDescent="0.2">
      <c r="A34" s="304" t="s">
        <v>268</v>
      </c>
      <c r="B34" s="297"/>
      <c r="C34" s="295">
        <v>334</v>
      </c>
      <c r="D34" s="213">
        <f t="shared" si="0"/>
        <v>4534012.5</v>
      </c>
      <c r="E34" s="295">
        <v>362721</v>
      </c>
      <c r="F34" s="213">
        <v>98</v>
      </c>
      <c r="G34" s="300">
        <f t="shared" si="1"/>
        <v>1143662.5</v>
      </c>
      <c r="H34" s="213">
        <v>91493</v>
      </c>
      <c r="I34" s="295">
        <v>1103</v>
      </c>
      <c r="J34" s="213">
        <f t="shared" si="2"/>
        <v>1337120</v>
      </c>
      <c r="K34" s="295">
        <v>200568</v>
      </c>
      <c r="L34" s="213">
        <v>319</v>
      </c>
      <c r="M34" s="303">
        <f t="shared" si="3"/>
        <v>2025980</v>
      </c>
      <c r="N34" s="213">
        <v>303897</v>
      </c>
    </row>
    <row r="35" spans="1:14" ht="11.25" customHeight="1" x14ac:dyDescent="0.2">
      <c r="A35" s="304" t="s">
        <v>267</v>
      </c>
      <c r="B35" s="297"/>
      <c r="C35" s="295">
        <v>371</v>
      </c>
      <c r="D35" s="213">
        <f t="shared" si="0"/>
        <v>4361150</v>
      </c>
      <c r="E35" s="295">
        <v>348892</v>
      </c>
      <c r="F35" s="213">
        <v>66</v>
      </c>
      <c r="G35" s="300">
        <f t="shared" si="1"/>
        <v>929812.5</v>
      </c>
      <c r="H35" s="213">
        <v>74385</v>
      </c>
      <c r="I35" s="295">
        <v>940</v>
      </c>
      <c r="J35" s="213">
        <f t="shared" si="2"/>
        <v>1083566.6666666665</v>
      </c>
      <c r="K35" s="295">
        <v>162535</v>
      </c>
      <c r="L35" s="213">
        <v>14</v>
      </c>
      <c r="M35" s="303">
        <f t="shared" si="3"/>
        <v>351213.33333333331</v>
      </c>
      <c r="N35" s="213">
        <v>52682</v>
      </c>
    </row>
    <row r="36" spans="1:14" ht="11.25" customHeight="1" x14ac:dyDescent="0.2">
      <c r="A36" s="304" t="s">
        <v>266</v>
      </c>
      <c r="B36" s="297"/>
      <c r="C36" s="295">
        <v>447</v>
      </c>
      <c r="D36" s="213">
        <f t="shared" si="0"/>
        <v>6586912.5</v>
      </c>
      <c r="E36" s="295">
        <v>526953</v>
      </c>
      <c r="F36" s="213">
        <v>38</v>
      </c>
      <c r="G36" s="300">
        <f t="shared" si="1"/>
        <v>546937.5</v>
      </c>
      <c r="H36" s="213">
        <v>43755</v>
      </c>
      <c r="I36" s="295">
        <v>944</v>
      </c>
      <c r="J36" s="213">
        <f t="shared" si="2"/>
        <v>1307346.6666666667</v>
      </c>
      <c r="K36" s="295">
        <v>196102</v>
      </c>
      <c r="L36" s="213">
        <v>3</v>
      </c>
      <c r="M36" s="303">
        <f t="shared" si="3"/>
        <v>3960</v>
      </c>
      <c r="N36" s="213">
        <v>594</v>
      </c>
    </row>
    <row r="37" spans="1:14" ht="11.25" customHeight="1" x14ac:dyDescent="0.2">
      <c r="A37" s="304" t="s">
        <v>265</v>
      </c>
      <c r="B37" s="297"/>
      <c r="C37" s="295">
        <v>515</v>
      </c>
      <c r="D37" s="213">
        <f t="shared" si="0"/>
        <v>7417162.5</v>
      </c>
      <c r="E37" s="295">
        <v>593373</v>
      </c>
      <c r="F37" s="213">
        <v>34</v>
      </c>
      <c r="G37" s="300">
        <f t="shared" si="1"/>
        <v>565412.5</v>
      </c>
      <c r="H37" s="213">
        <v>45233</v>
      </c>
      <c r="I37" s="295">
        <v>1122</v>
      </c>
      <c r="J37" s="213">
        <f t="shared" si="2"/>
        <v>1409293.3333333333</v>
      </c>
      <c r="K37" s="295">
        <v>211394</v>
      </c>
      <c r="L37" s="213">
        <v>9</v>
      </c>
      <c r="M37" s="303">
        <f t="shared" si="3"/>
        <v>100226.66666666667</v>
      </c>
      <c r="N37" s="213">
        <v>15034</v>
      </c>
    </row>
    <row r="38" spans="1:14" ht="11.25" customHeight="1" x14ac:dyDescent="0.2">
      <c r="A38" s="304" t="s">
        <v>264</v>
      </c>
      <c r="B38" s="297"/>
      <c r="C38" s="295">
        <v>568</v>
      </c>
      <c r="D38" s="213">
        <f t="shared" si="0"/>
        <v>9249950</v>
      </c>
      <c r="E38" s="295">
        <v>739996</v>
      </c>
      <c r="F38" s="213">
        <v>46</v>
      </c>
      <c r="G38" s="300">
        <f t="shared" si="1"/>
        <v>628137.5</v>
      </c>
      <c r="H38" s="213">
        <v>50251</v>
      </c>
      <c r="I38" s="295">
        <v>1300</v>
      </c>
      <c r="J38" s="213">
        <f t="shared" si="2"/>
        <v>1656280</v>
      </c>
      <c r="K38" s="295">
        <v>248442</v>
      </c>
      <c r="L38" s="213">
        <v>3</v>
      </c>
      <c r="M38" s="303">
        <f t="shared" si="3"/>
        <v>18000</v>
      </c>
      <c r="N38" s="213">
        <v>2700</v>
      </c>
    </row>
    <row r="39" spans="1:14" ht="11.25" customHeight="1" x14ac:dyDescent="0.2">
      <c r="A39" s="304" t="s">
        <v>263</v>
      </c>
      <c r="B39" s="297"/>
      <c r="C39" s="295">
        <v>627</v>
      </c>
      <c r="D39" s="213">
        <f t="shared" si="0"/>
        <v>9663925</v>
      </c>
      <c r="E39" s="295">
        <v>773114</v>
      </c>
      <c r="F39" s="213">
        <v>44</v>
      </c>
      <c r="G39" s="300">
        <f t="shared" si="1"/>
        <v>1173250</v>
      </c>
      <c r="H39" s="213">
        <v>93860</v>
      </c>
      <c r="I39" s="295">
        <v>1448</v>
      </c>
      <c r="J39" s="213">
        <f t="shared" si="2"/>
        <v>1903146.6666666667</v>
      </c>
      <c r="K39" s="295">
        <v>285472</v>
      </c>
      <c r="L39" s="213">
        <v>19</v>
      </c>
      <c r="M39" s="303">
        <f t="shared" si="3"/>
        <v>116573.33333333333</v>
      </c>
      <c r="N39" s="213">
        <v>17486</v>
      </c>
    </row>
    <row r="40" spans="1:14" ht="11.25" customHeight="1" x14ac:dyDescent="0.2">
      <c r="A40" s="304" t="s">
        <v>262</v>
      </c>
      <c r="B40" s="297"/>
      <c r="C40" s="295">
        <v>705</v>
      </c>
      <c r="D40" s="213">
        <f t="shared" si="0"/>
        <v>10643662.5</v>
      </c>
      <c r="E40" s="295">
        <v>851493</v>
      </c>
      <c r="F40" s="213">
        <v>51</v>
      </c>
      <c r="G40" s="300">
        <f t="shared" si="1"/>
        <v>1202762.5</v>
      </c>
      <c r="H40" s="213">
        <v>96221</v>
      </c>
      <c r="I40" s="295">
        <v>1523</v>
      </c>
      <c r="J40" s="213">
        <f t="shared" si="2"/>
        <v>2170713.3333333335</v>
      </c>
      <c r="K40" s="295">
        <v>325607</v>
      </c>
      <c r="L40" s="213">
        <v>21</v>
      </c>
      <c r="M40" s="303">
        <f t="shared" si="3"/>
        <v>77480</v>
      </c>
      <c r="N40" s="213">
        <v>11622</v>
      </c>
    </row>
    <row r="41" spans="1:14" ht="11.25" customHeight="1" x14ac:dyDescent="0.2">
      <c r="A41" s="304" t="s">
        <v>261</v>
      </c>
      <c r="B41" s="297"/>
      <c r="C41" s="295">
        <v>856</v>
      </c>
      <c r="D41" s="213">
        <f t="shared" si="0"/>
        <v>15472725</v>
      </c>
      <c r="E41" s="295">
        <v>1237818</v>
      </c>
      <c r="F41" s="213">
        <v>55</v>
      </c>
      <c r="G41" s="300">
        <f t="shared" si="1"/>
        <v>1151850</v>
      </c>
      <c r="H41" s="213">
        <v>92148</v>
      </c>
      <c r="I41" s="295">
        <v>1791</v>
      </c>
      <c r="J41" s="213">
        <f t="shared" si="2"/>
        <v>2871960</v>
      </c>
      <c r="K41" s="295">
        <v>430794</v>
      </c>
      <c r="L41" s="213">
        <v>5</v>
      </c>
      <c r="M41" s="303">
        <f t="shared" si="3"/>
        <v>12866.666666666666</v>
      </c>
      <c r="N41" s="213">
        <v>1930</v>
      </c>
    </row>
    <row r="42" spans="1:14" ht="11.25" customHeight="1" x14ac:dyDescent="0.2">
      <c r="A42" s="304" t="s">
        <v>260</v>
      </c>
      <c r="B42" s="297"/>
      <c r="C42" s="295">
        <v>895</v>
      </c>
      <c r="D42" s="213">
        <f t="shared" ref="D42:D73" si="4">E42/8*100</f>
        <v>18059175</v>
      </c>
      <c r="E42" s="295">
        <v>1444734</v>
      </c>
      <c r="F42" s="213">
        <v>44</v>
      </c>
      <c r="G42" s="300">
        <f t="shared" ref="G42:G73" si="5">H42/8*100</f>
        <v>861675</v>
      </c>
      <c r="H42" s="213">
        <v>68934</v>
      </c>
      <c r="I42" s="295">
        <v>2002</v>
      </c>
      <c r="J42" s="213">
        <f t="shared" ref="J42:J73" si="6">K42/15*100</f>
        <v>3165346.6666666665</v>
      </c>
      <c r="K42" s="295">
        <v>474802</v>
      </c>
      <c r="L42" s="213">
        <v>10</v>
      </c>
      <c r="M42" s="303">
        <f t="shared" si="3"/>
        <v>215960</v>
      </c>
      <c r="N42" s="213">
        <v>32394</v>
      </c>
    </row>
    <row r="43" spans="1:14" ht="11.25" customHeight="1" x14ac:dyDescent="0.2">
      <c r="A43" s="304" t="s">
        <v>259</v>
      </c>
      <c r="B43" s="297"/>
      <c r="C43" s="295">
        <v>1012</v>
      </c>
      <c r="D43" s="213">
        <f t="shared" si="4"/>
        <v>14711900</v>
      </c>
      <c r="E43" s="295">
        <v>1176952</v>
      </c>
      <c r="F43" s="213">
        <v>31</v>
      </c>
      <c r="G43" s="300">
        <f t="shared" si="5"/>
        <v>463475</v>
      </c>
      <c r="H43" s="213">
        <v>37078</v>
      </c>
      <c r="I43" s="295">
        <v>2270</v>
      </c>
      <c r="J43" s="213">
        <f t="shared" si="6"/>
        <v>3520826.666666667</v>
      </c>
      <c r="K43" s="295">
        <v>528124</v>
      </c>
      <c r="L43" s="213">
        <v>15</v>
      </c>
      <c r="M43" s="303">
        <f t="shared" ref="M43:M74" si="7">N43/15*100</f>
        <v>149833.33333333331</v>
      </c>
      <c r="N43" s="213">
        <v>22475</v>
      </c>
    </row>
    <row r="44" spans="1:14" ht="11.25" customHeight="1" x14ac:dyDescent="0.2">
      <c r="A44" s="304" t="s">
        <v>258</v>
      </c>
      <c r="B44" s="297"/>
      <c r="C44" s="295">
        <v>1159</v>
      </c>
      <c r="D44" s="213">
        <f t="shared" si="4"/>
        <v>18450325</v>
      </c>
      <c r="E44" s="295">
        <v>1476026</v>
      </c>
      <c r="F44" s="213">
        <v>63</v>
      </c>
      <c r="G44" s="300">
        <f t="shared" si="5"/>
        <v>1223462.5</v>
      </c>
      <c r="H44" s="213">
        <v>97877</v>
      </c>
      <c r="I44" s="295">
        <v>2654</v>
      </c>
      <c r="J44" s="213">
        <f t="shared" si="6"/>
        <v>5653853.333333333</v>
      </c>
      <c r="K44" s="295">
        <v>848078</v>
      </c>
      <c r="L44" s="213">
        <v>22</v>
      </c>
      <c r="M44" s="303">
        <f t="shared" si="7"/>
        <v>192806.66666666666</v>
      </c>
      <c r="N44" s="213">
        <v>28921</v>
      </c>
    </row>
    <row r="45" spans="1:14" ht="11.25" customHeight="1" x14ac:dyDescent="0.2">
      <c r="A45" s="304" t="s">
        <v>257</v>
      </c>
      <c r="B45" s="297"/>
      <c r="C45" s="295">
        <v>1219</v>
      </c>
      <c r="D45" s="213">
        <f t="shared" si="4"/>
        <v>18632387.5</v>
      </c>
      <c r="E45" s="295">
        <v>1490591</v>
      </c>
      <c r="F45" s="213">
        <v>64</v>
      </c>
      <c r="G45" s="300">
        <f t="shared" si="5"/>
        <v>1607800</v>
      </c>
      <c r="H45" s="213">
        <v>128624</v>
      </c>
      <c r="I45" s="295">
        <v>2827</v>
      </c>
      <c r="J45" s="213">
        <f t="shared" si="6"/>
        <v>7058039.9999999991</v>
      </c>
      <c r="K45" s="295">
        <v>1058706</v>
      </c>
      <c r="L45" s="213">
        <v>7</v>
      </c>
      <c r="M45" s="303">
        <f t="shared" si="7"/>
        <v>187340</v>
      </c>
      <c r="N45" s="213">
        <v>28101</v>
      </c>
    </row>
    <row r="46" spans="1:14" ht="11.25" customHeight="1" x14ac:dyDescent="0.2">
      <c r="A46" s="296">
        <v>1981</v>
      </c>
      <c r="B46" s="297"/>
      <c r="C46" s="295">
        <v>1393</v>
      </c>
      <c r="D46" s="213">
        <f t="shared" si="4"/>
        <v>24861962.5</v>
      </c>
      <c r="E46" s="295">
        <v>1988957</v>
      </c>
      <c r="F46" s="213">
        <v>82</v>
      </c>
      <c r="G46" s="300">
        <f t="shared" si="5"/>
        <v>1418675</v>
      </c>
      <c r="H46" s="213">
        <v>113494</v>
      </c>
      <c r="I46" s="295">
        <v>3136</v>
      </c>
      <c r="J46" s="213">
        <f t="shared" si="6"/>
        <v>7866093.333333333</v>
      </c>
      <c r="K46" s="295">
        <v>1179914</v>
      </c>
      <c r="L46" s="249">
        <v>28</v>
      </c>
      <c r="M46" s="303">
        <f t="shared" si="7"/>
        <v>189693.33333333334</v>
      </c>
      <c r="N46" s="249">
        <v>28454</v>
      </c>
    </row>
    <row r="47" spans="1:14" ht="11.25" customHeight="1" x14ac:dyDescent="0.2">
      <c r="A47" s="302">
        <v>1982</v>
      </c>
      <c r="B47" s="301"/>
      <c r="C47" s="295">
        <v>1491</v>
      </c>
      <c r="D47" s="213">
        <f t="shared" si="4"/>
        <v>23329037.5</v>
      </c>
      <c r="E47" s="295">
        <v>1866323</v>
      </c>
      <c r="F47" s="213">
        <v>49</v>
      </c>
      <c r="G47" s="300">
        <f t="shared" si="5"/>
        <v>865512.5</v>
      </c>
      <c r="H47" s="213">
        <v>69241</v>
      </c>
      <c r="I47" s="299">
        <v>3508</v>
      </c>
      <c r="J47" s="213">
        <f t="shared" si="6"/>
        <v>5738880</v>
      </c>
      <c r="K47" s="299">
        <v>860832</v>
      </c>
      <c r="L47" s="298">
        <v>25</v>
      </c>
      <c r="M47" s="303">
        <f t="shared" si="7"/>
        <v>7324726.666666666</v>
      </c>
      <c r="N47" s="298">
        <v>1098709</v>
      </c>
    </row>
    <row r="48" spans="1:14" ht="11.25" customHeight="1" x14ac:dyDescent="0.2">
      <c r="A48" s="296">
        <v>1983</v>
      </c>
      <c r="B48" s="297"/>
      <c r="C48" s="295">
        <v>1668</v>
      </c>
      <c r="D48" s="213">
        <f t="shared" si="4"/>
        <v>28820137.5</v>
      </c>
      <c r="E48" s="295">
        <v>2305611</v>
      </c>
      <c r="F48" s="213">
        <v>97</v>
      </c>
      <c r="G48" s="300">
        <f t="shared" si="5"/>
        <v>2443762.5</v>
      </c>
      <c r="H48" s="213">
        <v>195501</v>
      </c>
      <c r="I48" s="295">
        <v>3506</v>
      </c>
      <c r="J48" s="213">
        <f t="shared" si="6"/>
        <v>6671013.333333333</v>
      </c>
      <c r="K48" s="295">
        <v>1000652</v>
      </c>
      <c r="L48" s="213">
        <v>6</v>
      </c>
      <c r="M48" s="303">
        <f t="shared" si="7"/>
        <v>143760</v>
      </c>
      <c r="N48" s="213">
        <v>21564</v>
      </c>
    </row>
    <row r="49" spans="1:14" ht="11.25" customHeight="1" x14ac:dyDescent="0.2">
      <c r="A49" s="296">
        <v>1984</v>
      </c>
      <c r="B49" s="297"/>
      <c r="C49" s="295">
        <v>1761</v>
      </c>
      <c r="D49" s="213">
        <f t="shared" si="4"/>
        <v>32618950</v>
      </c>
      <c r="E49" s="295">
        <v>2609516</v>
      </c>
      <c r="F49" s="213">
        <v>109</v>
      </c>
      <c r="G49" s="300">
        <f t="shared" si="5"/>
        <v>2245912.5</v>
      </c>
      <c r="H49" s="213">
        <v>179673</v>
      </c>
      <c r="I49" s="295">
        <v>3882</v>
      </c>
      <c r="J49" s="213">
        <f t="shared" si="6"/>
        <v>6729339.9999999991</v>
      </c>
      <c r="K49" s="295">
        <v>1009401</v>
      </c>
      <c r="L49" s="213">
        <v>21</v>
      </c>
      <c r="M49" s="303">
        <f t="shared" si="7"/>
        <v>1172073.3333333333</v>
      </c>
      <c r="N49" s="213">
        <v>175811</v>
      </c>
    </row>
    <row r="50" spans="1:14" ht="11.25" customHeight="1" x14ac:dyDescent="0.2">
      <c r="A50" s="296">
        <v>1985</v>
      </c>
      <c r="B50" s="297"/>
      <c r="C50" s="295">
        <v>1927</v>
      </c>
      <c r="D50" s="213">
        <f t="shared" si="4"/>
        <v>35878825</v>
      </c>
      <c r="E50" s="295">
        <v>2870306</v>
      </c>
      <c r="F50" s="213">
        <v>77</v>
      </c>
      <c r="G50" s="300">
        <f t="shared" si="5"/>
        <v>1666787.5</v>
      </c>
      <c r="H50" s="213">
        <v>133343</v>
      </c>
      <c r="I50" s="295">
        <v>4084</v>
      </c>
      <c r="J50" s="213">
        <f t="shared" si="6"/>
        <v>6967246.666666666</v>
      </c>
      <c r="K50" s="295">
        <v>1045087</v>
      </c>
      <c r="L50" s="213">
        <v>6</v>
      </c>
      <c r="M50" s="303">
        <f t="shared" si="7"/>
        <v>39473.333333333336</v>
      </c>
      <c r="N50" s="213">
        <v>5921</v>
      </c>
    </row>
    <row r="51" spans="1:14" ht="11.25" customHeight="1" x14ac:dyDescent="0.2">
      <c r="A51" s="296">
        <v>1986</v>
      </c>
      <c r="B51" s="297"/>
      <c r="C51" s="295">
        <v>2055</v>
      </c>
      <c r="D51" s="213">
        <f t="shared" si="4"/>
        <v>39664725</v>
      </c>
      <c r="E51" s="295">
        <v>3173178</v>
      </c>
      <c r="F51" s="213">
        <v>128</v>
      </c>
      <c r="G51" s="300">
        <f t="shared" si="5"/>
        <v>3359137.5</v>
      </c>
      <c r="H51" s="213">
        <v>268731</v>
      </c>
      <c r="I51" s="295">
        <v>4461</v>
      </c>
      <c r="J51" s="213">
        <f t="shared" si="6"/>
        <v>7127833.333333333</v>
      </c>
      <c r="K51" s="295">
        <v>1069175</v>
      </c>
      <c r="L51" s="213">
        <v>17</v>
      </c>
      <c r="M51" s="303">
        <f t="shared" si="7"/>
        <v>261600</v>
      </c>
      <c r="N51" s="213">
        <v>39240</v>
      </c>
    </row>
    <row r="52" spans="1:14" ht="11.25" customHeight="1" x14ac:dyDescent="0.2">
      <c r="A52" s="302">
        <v>1987</v>
      </c>
      <c r="B52" s="301"/>
      <c r="C52" s="295">
        <v>1991</v>
      </c>
      <c r="D52" s="213">
        <f t="shared" si="4"/>
        <v>37313762.5</v>
      </c>
      <c r="E52" s="295">
        <v>2985101</v>
      </c>
      <c r="F52" s="213">
        <v>97</v>
      </c>
      <c r="G52" s="300">
        <f t="shared" si="5"/>
        <v>2372162.5</v>
      </c>
      <c r="H52" s="213">
        <v>189773</v>
      </c>
      <c r="I52" s="299">
        <v>4396</v>
      </c>
      <c r="J52" s="213">
        <f t="shared" si="6"/>
        <v>7917253.333333334</v>
      </c>
      <c r="K52" s="299">
        <v>1187588</v>
      </c>
      <c r="L52" s="298">
        <v>15</v>
      </c>
      <c r="M52" s="303">
        <f t="shared" si="7"/>
        <v>224326.66666666669</v>
      </c>
      <c r="N52" s="298">
        <v>33649</v>
      </c>
    </row>
    <row r="53" spans="1:14" ht="11.25" customHeight="1" x14ac:dyDescent="0.2">
      <c r="A53" s="296">
        <v>1988</v>
      </c>
      <c r="B53" s="297"/>
      <c r="C53" s="295">
        <v>2213</v>
      </c>
      <c r="D53" s="213">
        <f t="shared" si="4"/>
        <v>44755237.5</v>
      </c>
      <c r="E53" s="295">
        <v>3580419</v>
      </c>
      <c r="F53" s="213">
        <v>82</v>
      </c>
      <c r="G53" s="300">
        <f t="shared" si="5"/>
        <v>2985462.5</v>
      </c>
      <c r="H53" s="213">
        <v>238837</v>
      </c>
      <c r="I53" s="295">
        <v>4867</v>
      </c>
      <c r="J53" s="213">
        <f t="shared" si="6"/>
        <v>8402666.6666666679</v>
      </c>
      <c r="K53" s="295">
        <v>1260400</v>
      </c>
      <c r="L53" s="213">
        <v>15</v>
      </c>
      <c r="M53" s="303">
        <f t="shared" si="7"/>
        <v>254346.66666666666</v>
      </c>
      <c r="N53" s="213">
        <v>38152</v>
      </c>
    </row>
    <row r="54" spans="1:14" ht="11.25" customHeight="1" x14ac:dyDescent="0.2">
      <c r="A54" s="296">
        <v>1989</v>
      </c>
      <c r="B54" s="297"/>
      <c r="C54" s="295">
        <v>2269</v>
      </c>
      <c r="D54" s="213">
        <f t="shared" si="4"/>
        <v>46595400</v>
      </c>
      <c r="E54" s="295">
        <v>3727632</v>
      </c>
      <c r="F54" s="213">
        <v>109</v>
      </c>
      <c r="G54" s="300">
        <f t="shared" si="5"/>
        <v>3097312.5</v>
      </c>
      <c r="H54" s="213">
        <v>247785</v>
      </c>
      <c r="I54" s="295">
        <v>5112</v>
      </c>
      <c r="J54" s="213">
        <f t="shared" si="6"/>
        <v>9444566.6666666679</v>
      </c>
      <c r="K54" s="295">
        <v>1416685</v>
      </c>
      <c r="L54" s="213">
        <v>22</v>
      </c>
      <c r="M54" s="303">
        <f t="shared" si="7"/>
        <v>196100</v>
      </c>
      <c r="N54" s="213">
        <v>29415</v>
      </c>
    </row>
    <row r="55" spans="1:14" ht="11.25" customHeight="1" x14ac:dyDescent="0.2">
      <c r="A55" s="296">
        <v>1990</v>
      </c>
      <c r="B55" s="297"/>
      <c r="C55" s="295">
        <v>2310</v>
      </c>
      <c r="D55" s="213">
        <f t="shared" si="4"/>
        <v>55652675</v>
      </c>
      <c r="E55" s="295">
        <v>4452214</v>
      </c>
      <c r="F55" s="213">
        <v>134</v>
      </c>
      <c r="G55" s="300">
        <f t="shared" si="5"/>
        <v>3937837.5</v>
      </c>
      <c r="H55" s="213">
        <v>315027</v>
      </c>
      <c r="I55" s="295">
        <v>5603</v>
      </c>
      <c r="J55" s="213">
        <f t="shared" si="6"/>
        <v>9949646.666666666</v>
      </c>
      <c r="K55" s="295">
        <v>1492447</v>
      </c>
      <c r="L55" s="213">
        <v>17</v>
      </c>
      <c r="M55" s="303">
        <f t="shared" si="7"/>
        <v>392200</v>
      </c>
      <c r="N55" s="213">
        <v>58830</v>
      </c>
    </row>
    <row r="56" spans="1:14" ht="11.25" customHeight="1" x14ac:dyDescent="0.2">
      <c r="A56" s="296">
        <v>1991</v>
      </c>
      <c r="B56" s="297"/>
      <c r="C56" s="295">
        <v>2652</v>
      </c>
      <c r="D56" s="213">
        <f t="shared" si="4"/>
        <v>63537737.5</v>
      </c>
      <c r="E56" s="295">
        <v>5083019</v>
      </c>
      <c r="F56" s="213">
        <v>144</v>
      </c>
      <c r="G56" s="300">
        <f t="shared" si="5"/>
        <v>5077600</v>
      </c>
      <c r="H56" s="213">
        <v>406208</v>
      </c>
      <c r="I56" s="295">
        <v>5881</v>
      </c>
      <c r="J56" s="213">
        <f t="shared" si="6"/>
        <v>10530840</v>
      </c>
      <c r="K56" s="295">
        <v>1579626</v>
      </c>
      <c r="L56" s="213">
        <v>10</v>
      </c>
      <c r="M56" s="303">
        <f t="shared" si="7"/>
        <v>190180</v>
      </c>
      <c r="N56" s="213">
        <v>28527</v>
      </c>
    </row>
    <row r="57" spans="1:14" ht="11.25" customHeight="1" x14ac:dyDescent="0.2">
      <c r="A57" s="302">
        <v>1992</v>
      </c>
      <c r="B57" s="301"/>
      <c r="C57" s="299">
        <v>3105</v>
      </c>
      <c r="D57" s="213">
        <f t="shared" si="4"/>
        <v>74963850</v>
      </c>
      <c r="E57" s="299">
        <v>5997108</v>
      </c>
      <c r="F57" s="298">
        <v>128</v>
      </c>
      <c r="G57" s="300">
        <f t="shared" si="5"/>
        <v>3579500</v>
      </c>
      <c r="H57" s="298">
        <v>286360</v>
      </c>
      <c r="I57" s="299">
        <v>6227</v>
      </c>
      <c r="J57" s="213">
        <f t="shared" si="6"/>
        <v>11081253.333333334</v>
      </c>
      <c r="K57" s="299">
        <v>1662188</v>
      </c>
      <c r="L57" s="298">
        <v>18</v>
      </c>
      <c r="M57" s="303">
        <f t="shared" si="7"/>
        <v>264573.33333333331</v>
      </c>
      <c r="N57" s="298">
        <v>39686</v>
      </c>
    </row>
    <row r="58" spans="1:14" ht="11.25" customHeight="1" x14ac:dyDescent="0.2">
      <c r="A58" s="296">
        <v>1993</v>
      </c>
      <c r="B58" s="297"/>
      <c r="C58" s="295">
        <v>3540</v>
      </c>
      <c r="D58" s="213">
        <f t="shared" si="4"/>
        <v>76352887.5</v>
      </c>
      <c r="E58" s="295">
        <v>6108231</v>
      </c>
      <c r="F58" s="213">
        <v>162</v>
      </c>
      <c r="G58" s="300">
        <f t="shared" si="5"/>
        <v>4174537.5</v>
      </c>
      <c r="H58" s="213">
        <v>333963</v>
      </c>
      <c r="I58" s="295">
        <v>6772</v>
      </c>
      <c r="J58" s="213">
        <f t="shared" si="6"/>
        <v>13559386.666666666</v>
      </c>
      <c r="K58" s="295">
        <v>2033908</v>
      </c>
      <c r="L58" s="213">
        <v>24</v>
      </c>
      <c r="M58" s="303">
        <f t="shared" si="7"/>
        <v>548853.33333333337</v>
      </c>
      <c r="N58" s="213">
        <v>82328</v>
      </c>
    </row>
    <row r="59" spans="1:14" ht="11.25" customHeight="1" x14ac:dyDescent="0.2">
      <c r="A59" s="296">
        <v>1994</v>
      </c>
      <c r="B59" s="297"/>
      <c r="C59" s="295">
        <v>3508</v>
      </c>
      <c r="D59" s="213">
        <f t="shared" si="4"/>
        <v>95323875</v>
      </c>
      <c r="E59" s="295">
        <v>7625910</v>
      </c>
      <c r="F59" s="213">
        <v>111</v>
      </c>
      <c r="G59" s="300">
        <f t="shared" si="5"/>
        <v>3639087.5</v>
      </c>
      <c r="H59" s="213">
        <v>291127</v>
      </c>
      <c r="I59" s="295">
        <v>6728</v>
      </c>
      <c r="J59" s="213">
        <f t="shared" si="6"/>
        <v>13136806.666666668</v>
      </c>
      <c r="K59" s="295">
        <v>1970521</v>
      </c>
      <c r="L59" s="213">
        <v>21</v>
      </c>
      <c r="M59" s="303">
        <f t="shared" si="7"/>
        <v>293546.66666666669</v>
      </c>
      <c r="N59" s="213">
        <v>44032</v>
      </c>
    </row>
    <row r="60" spans="1:14" ht="11.25" customHeight="1" x14ac:dyDescent="0.2">
      <c r="A60" s="296">
        <v>1995</v>
      </c>
      <c r="B60" s="297"/>
      <c r="C60" s="295">
        <v>3492</v>
      </c>
      <c r="D60" s="213">
        <f t="shared" si="4"/>
        <v>80037950</v>
      </c>
      <c r="E60" s="295">
        <v>6403036</v>
      </c>
      <c r="F60" s="213">
        <v>189</v>
      </c>
      <c r="G60" s="300">
        <f t="shared" si="5"/>
        <v>5048375</v>
      </c>
      <c r="H60" s="213">
        <v>403870</v>
      </c>
      <c r="I60" s="295">
        <v>7204</v>
      </c>
      <c r="J60" s="213">
        <f t="shared" si="6"/>
        <v>14100426.666666666</v>
      </c>
      <c r="K60" s="295">
        <v>2115064</v>
      </c>
      <c r="L60" s="213">
        <v>25</v>
      </c>
      <c r="M60" s="303">
        <f t="shared" si="7"/>
        <v>305660</v>
      </c>
      <c r="N60" s="213">
        <v>45849</v>
      </c>
    </row>
    <row r="61" spans="1:14" ht="11.25" customHeight="1" x14ac:dyDescent="0.2">
      <c r="A61" s="296">
        <v>1996</v>
      </c>
      <c r="B61" s="297"/>
      <c r="C61" s="295">
        <v>3812</v>
      </c>
      <c r="D61" s="213">
        <f t="shared" si="4"/>
        <v>85598824.5</v>
      </c>
      <c r="E61" s="295">
        <v>6847905.96</v>
      </c>
      <c r="F61" s="213">
        <v>89</v>
      </c>
      <c r="G61" s="300">
        <f t="shared" si="5"/>
        <v>3383387.5</v>
      </c>
      <c r="H61" s="213">
        <v>270671</v>
      </c>
      <c r="I61" s="295">
        <v>7186</v>
      </c>
      <c r="J61" s="213">
        <f t="shared" si="6"/>
        <v>15868819</v>
      </c>
      <c r="K61" s="295">
        <v>2380322.85</v>
      </c>
      <c r="L61" s="213">
        <v>41</v>
      </c>
      <c r="M61" s="295">
        <f t="shared" si="7"/>
        <v>746131.33333333337</v>
      </c>
      <c r="N61" s="213">
        <v>111919.7</v>
      </c>
    </row>
    <row r="62" spans="1:14" ht="11.25" customHeight="1" x14ac:dyDescent="0.2">
      <c r="A62" s="302">
        <v>1997</v>
      </c>
      <c r="B62" s="301"/>
      <c r="C62" s="295">
        <v>3583</v>
      </c>
      <c r="D62" s="213">
        <f t="shared" si="4"/>
        <v>93371680.75</v>
      </c>
      <c r="E62" s="295">
        <v>7469734.46</v>
      </c>
      <c r="F62" s="213">
        <v>111</v>
      </c>
      <c r="G62" s="300">
        <f t="shared" si="5"/>
        <v>4197401.875</v>
      </c>
      <c r="H62" s="213">
        <v>335792.15</v>
      </c>
      <c r="I62" s="299">
        <v>6828</v>
      </c>
      <c r="J62" s="213">
        <f t="shared" si="6"/>
        <v>16542288.399999999</v>
      </c>
      <c r="K62" s="299">
        <v>2481343.2599999998</v>
      </c>
      <c r="L62" s="298">
        <v>20</v>
      </c>
      <c r="M62" s="295">
        <f t="shared" si="7"/>
        <v>371368</v>
      </c>
      <c r="N62" s="298">
        <v>55705.2</v>
      </c>
    </row>
    <row r="63" spans="1:14" ht="11.25" customHeight="1" x14ac:dyDescent="0.2">
      <c r="A63" s="296">
        <v>1998</v>
      </c>
      <c r="B63" s="297"/>
      <c r="C63" s="295">
        <v>3743</v>
      </c>
      <c r="D63" s="213">
        <f t="shared" si="4"/>
        <v>99424414.75</v>
      </c>
      <c r="E63" s="295">
        <v>7953953.1799999997</v>
      </c>
      <c r="F63" s="213">
        <v>119</v>
      </c>
      <c r="G63" s="300">
        <f t="shared" si="5"/>
        <v>4677997.5</v>
      </c>
      <c r="H63" s="213">
        <v>374239.8</v>
      </c>
      <c r="I63" s="295">
        <v>8375</v>
      </c>
      <c r="J63" s="213">
        <f t="shared" si="6"/>
        <v>18148364</v>
      </c>
      <c r="K63" s="295">
        <v>2722254.6</v>
      </c>
      <c r="L63" s="213">
        <v>32</v>
      </c>
      <c r="M63" s="295">
        <f t="shared" si="7"/>
        <v>868374.33333333337</v>
      </c>
      <c r="N63" s="213">
        <v>130256.15</v>
      </c>
    </row>
    <row r="64" spans="1:14" ht="11.25" customHeight="1" x14ac:dyDescent="0.2">
      <c r="A64" s="296">
        <v>1999</v>
      </c>
      <c r="B64" s="297"/>
      <c r="C64" s="295">
        <v>3831</v>
      </c>
      <c r="D64" s="213">
        <f t="shared" si="4"/>
        <v>102125977.625</v>
      </c>
      <c r="E64" s="295">
        <v>8170078.21</v>
      </c>
      <c r="F64" s="213">
        <v>100</v>
      </c>
      <c r="G64" s="300">
        <f t="shared" si="5"/>
        <v>4825568.75</v>
      </c>
      <c r="H64" s="213">
        <v>386045.5</v>
      </c>
      <c r="I64" s="295">
        <v>9039</v>
      </c>
      <c r="J64" s="213">
        <f t="shared" si="6"/>
        <v>19884037.466666669</v>
      </c>
      <c r="K64" s="295">
        <v>2982605.62</v>
      </c>
      <c r="L64" s="213">
        <v>18</v>
      </c>
      <c r="M64" s="295">
        <f t="shared" si="7"/>
        <v>289711.33333333331</v>
      </c>
      <c r="N64" s="213">
        <v>43456.7</v>
      </c>
    </row>
    <row r="65" spans="1:14" ht="11.25" customHeight="1" x14ac:dyDescent="0.2">
      <c r="A65" s="296">
        <v>2000</v>
      </c>
      <c r="B65" s="297"/>
      <c r="C65" s="295">
        <v>3706</v>
      </c>
      <c r="D65" s="213">
        <f t="shared" si="4"/>
        <v>100750389.375</v>
      </c>
      <c r="E65" s="295">
        <v>8060031.1500000004</v>
      </c>
      <c r="F65" s="213">
        <v>124</v>
      </c>
      <c r="G65" s="300">
        <f t="shared" si="5"/>
        <v>4888533.75</v>
      </c>
      <c r="H65" s="213">
        <v>391082.7</v>
      </c>
      <c r="I65" s="295">
        <v>8640</v>
      </c>
      <c r="J65" s="213">
        <f t="shared" si="6"/>
        <v>20889653.866666667</v>
      </c>
      <c r="K65" s="295">
        <v>3133448.08</v>
      </c>
      <c r="L65" s="213">
        <v>19</v>
      </c>
      <c r="M65" s="295">
        <f t="shared" si="7"/>
        <v>328624</v>
      </c>
      <c r="N65" s="213">
        <v>49293.599999999999</v>
      </c>
    </row>
    <row r="66" spans="1:14" ht="11.25" customHeight="1" x14ac:dyDescent="0.2">
      <c r="A66" s="296">
        <v>2001</v>
      </c>
      <c r="B66" s="297"/>
      <c r="C66" s="295">
        <v>3836</v>
      </c>
      <c r="D66" s="213">
        <f t="shared" si="4"/>
        <v>116998896</v>
      </c>
      <c r="E66" s="295">
        <v>9359911.6799999997</v>
      </c>
      <c r="F66" s="213">
        <v>139</v>
      </c>
      <c r="G66" s="300">
        <f t="shared" si="5"/>
        <v>5725368.75</v>
      </c>
      <c r="H66" s="213">
        <v>458029.5</v>
      </c>
      <c r="I66" s="295">
        <v>9411</v>
      </c>
      <c r="J66" s="213">
        <f t="shared" si="6"/>
        <v>22791730.399999999</v>
      </c>
      <c r="K66" s="295">
        <v>3418759.56</v>
      </c>
      <c r="L66" s="213">
        <v>25</v>
      </c>
      <c r="M66" s="295">
        <f t="shared" si="7"/>
        <v>627171.19999999995</v>
      </c>
      <c r="N66" s="213">
        <v>94075.68</v>
      </c>
    </row>
    <row r="67" spans="1:14" ht="11.25" customHeight="1" x14ac:dyDescent="0.2">
      <c r="A67" s="302">
        <v>2002</v>
      </c>
      <c r="B67" s="301"/>
      <c r="C67" s="299">
        <v>3631</v>
      </c>
      <c r="D67" s="213">
        <f t="shared" si="4"/>
        <v>118258244.24999999</v>
      </c>
      <c r="E67" s="299">
        <v>9460659.5399999991</v>
      </c>
      <c r="F67" s="298">
        <v>153</v>
      </c>
      <c r="G67" s="300">
        <f t="shared" si="5"/>
        <v>6865773.75</v>
      </c>
      <c r="H67" s="298">
        <v>549261.9</v>
      </c>
      <c r="I67" s="299">
        <v>9012</v>
      </c>
      <c r="J67" s="213">
        <f t="shared" si="6"/>
        <v>22601569.333333332</v>
      </c>
      <c r="K67" s="299">
        <v>3390235.4</v>
      </c>
      <c r="L67" s="298">
        <v>42</v>
      </c>
      <c r="M67" s="295">
        <f t="shared" si="7"/>
        <v>1267096.6666666667</v>
      </c>
      <c r="N67" s="298">
        <v>190064.5</v>
      </c>
    </row>
    <row r="68" spans="1:14" ht="11.25" customHeight="1" x14ac:dyDescent="0.2">
      <c r="A68" s="296">
        <v>2003</v>
      </c>
      <c r="B68" s="297"/>
      <c r="C68" s="295">
        <v>3977</v>
      </c>
      <c r="D68" s="213">
        <f t="shared" si="4"/>
        <v>152529660.75</v>
      </c>
      <c r="E68" s="295">
        <v>12202372.859999999</v>
      </c>
      <c r="F68" s="213">
        <v>145</v>
      </c>
      <c r="G68" s="300">
        <f t="shared" si="5"/>
        <v>5084556.25</v>
      </c>
      <c r="H68" s="213">
        <v>406764.5</v>
      </c>
      <c r="I68" s="295">
        <v>9052</v>
      </c>
      <c r="J68" s="213">
        <f t="shared" si="6"/>
        <v>20036197.800000001</v>
      </c>
      <c r="K68" s="295">
        <v>3005429.67</v>
      </c>
      <c r="L68" s="213">
        <v>35</v>
      </c>
      <c r="M68" s="295">
        <f t="shared" si="7"/>
        <v>883164.00000000012</v>
      </c>
      <c r="N68" s="213">
        <v>132474.6</v>
      </c>
    </row>
    <row r="69" spans="1:14" ht="11.25" customHeight="1" x14ac:dyDescent="0.2">
      <c r="A69" s="296">
        <v>2004</v>
      </c>
      <c r="B69" s="297"/>
      <c r="C69" s="295">
        <v>3767</v>
      </c>
      <c r="D69" s="213">
        <f t="shared" si="4"/>
        <v>123962086.00000001</v>
      </c>
      <c r="E69" s="295">
        <v>9916966.8800000008</v>
      </c>
      <c r="F69" s="213">
        <v>210</v>
      </c>
      <c r="G69" s="300">
        <f t="shared" si="5"/>
        <v>13197181</v>
      </c>
      <c r="H69" s="213">
        <v>1055774.48</v>
      </c>
      <c r="I69" s="295">
        <v>8905</v>
      </c>
      <c r="J69" s="213">
        <f t="shared" si="6"/>
        <v>19418530.133333333</v>
      </c>
      <c r="K69" s="295">
        <v>2912779.52</v>
      </c>
      <c r="L69" s="213">
        <v>43</v>
      </c>
      <c r="M69" s="295">
        <f t="shared" si="7"/>
        <v>1004984.3333333333</v>
      </c>
      <c r="N69" s="213">
        <v>150747.65</v>
      </c>
    </row>
    <row r="70" spans="1:14" ht="11.25" customHeight="1" x14ac:dyDescent="0.2">
      <c r="A70" s="296">
        <v>2005</v>
      </c>
      <c r="B70" s="297"/>
      <c r="C70" s="295">
        <v>3620</v>
      </c>
      <c r="D70" s="213">
        <f t="shared" si="4"/>
        <v>135505260</v>
      </c>
      <c r="E70" s="295">
        <v>10840420.800000001</v>
      </c>
      <c r="F70" s="213">
        <v>145</v>
      </c>
      <c r="G70" s="300">
        <f t="shared" si="5"/>
        <v>5461178.75</v>
      </c>
      <c r="H70" s="213">
        <v>436894.3</v>
      </c>
      <c r="I70" s="295">
        <v>8571</v>
      </c>
      <c r="J70" s="213">
        <f t="shared" si="6"/>
        <v>18960620.066666663</v>
      </c>
      <c r="K70" s="295">
        <v>2844093.01</v>
      </c>
      <c r="L70" s="213">
        <v>63</v>
      </c>
      <c r="M70" s="295">
        <f t="shared" si="7"/>
        <v>1216099.3333333335</v>
      </c>
      <c r="N70" s="213">
        <v>182414.9</v>
      </c>
    </row>
    <row r="71" spans="1:14" ht="11.25" customHeight="1" x14ac:dyDescent="0.2">
      <c r="A71" s="296">
        <v>2006</v>
      </c>
      <c r="B71" s="297"/>
      <c r="C71" s="295">
        <v>3256</v>
      </c>
      <c r="D71" s="213">
        <f t="shared" si="4"/>
        <v>116930833.625</v>
      </c>
      <c r="E71" s="295">
        <v>9354466.6899999995</v>
      </c>
      <c r="F71" s="213">
        <v>139</v>
      </c>
      <c r="G71" s="300">
        <f t="shared" si="5"/>
        <v>6699323.875</v>
      </c>
      <c r="H71" s="213">
        <v>535945.91</v>
      </c>
      <c r="I71" s="295">
        <v>7876</v>
      </c>
      <c r="J71" s="213">
        <f t="shared" si="6"/>
        <v>18005518.733333334</v>
      </c>
      <c r="K71" s="295">
        <v>2700827.81</v>
      </c>
      <c r="L71" s="213">
        <v>64</v>
      </c>
      <c r="M71" s="295">
        <f t="shared" si="7"/>
        <v>1006935</v>
      </c>
      <c r="N71" s="213">
        <v>151040.25</v>
      </c>
    </row>
    <row r="72" spans="1:14" ht="11.25" customHeight="1" x14ac:dyDescent="0.2">
      <c r="A72" s="296">
        <v>2007</v>
      </c>
      <c r="B72" s="297"/>
      <c r="C72" s="295">
        <v>3241</v>
      </c>
      <c r="D72" s="213">
        <f t="shared" si="4"/>
        <v>119120260.375</v>
      </c>
      <c r="E72" s="295">
        <v>9529620.8300000001</v>
      </c>
      <c r="F72" s="213">
        <v>118</v>
      </c>
      <c r="G72" s="300">
        <f t="shared" si="5"/>
        <v>6864535.3749999991</v>
      </c>
      <c r="H72" s="213">
        <v>549162.82999999996</v>
      </c>
      <c r="I72" s="295">
        <v>7884</v>
      </c>
      <c r="J72" s="213">
        <f t="shared" si="6"/>
        <v>16764660.866666667</v>
      </c>
      <c r="K72" s="295">
        <v>2514699.13</v>
      </c>
      <c r="L72" s="213">
        <v>43</v>
      </c>
      <c r="M72" s="295">
        <f t="shared" si="7"/>
        <v>899586.99999999988</v>
      </c>
      <c r="N72" s="213">
        <v>134938.04999999999</v>
      </c>
    </row>
    <row r="73" spans="1:14" ht="11.25" customHeight="1" x14ac:dyDescent="0.2">
      <c r="A73" s="302">
        <v>2008</v>
      </c>
      <c r="B73" s="301"/>
      <c r="C73" s="299">
        <v>2881</v>
      </c>
      <c r="D73" s="213">
        <f t="shared" si="4"/>
        <v>104837473.625</v>
      </c>
      <c r="E73" s="299">
        <v>8386997.8899999997</v>
      </c>
      <c r="F73" s="298">
        <v>90</v>
      </c>
      <c r="G73" s="300">
        <f t="shared" si="5"/>
        <v>4523487.375</v>
      </c>
      <c r="H73" s="298">
        <v>361878.99</v>
      </c>
      <c r="I73" s="299">
        <v>7070</v>
      </c>
      <c r="J73" s="213">
        <f t="shared" si="6"/>
        <v>18151220.333333332</v>
      </c>
      <c r="K73" s="299">
        <v>2722683.05</v>
      </c>
      <c r="L73" s="298">
        <v>35</v>
      </c>
      <c r="M73" s="295">
        <f t="shared" si="7"/>
        <v>1093341.6666666665</v>
      </c>
      <c r="N73" s="298">
        <v>164001.25</v>
      </c>
    </row>
    <row r="74" spans="1:14" ht="11.25" customHeight="1" x14ac:dyDescent="0.2">
      <c r="A74" s="296">
        <v>2009</v>
      </c>
      <c r="B74" s="297"/>
      <c r="C74" s="295">
        <v>2473</v>
      </c>
      <c r="D74" s="213">
        <f t="shared" ref="D74:D81" si="8">E74/8*100</f>
        <v>90498083.625</v>
      </c>
      <c r="E74" s="295">
        <v>7239846.6900000004</v>
      </c>
      <c r="F74" s="213">
        <v>104</v>
      </c>
      <c r="G74" s="300">
        <f t="shared" ref="G74:G81" si="9">H74/8*100</f>
        <v>4091022.75</v>
      </c>
      <c r="H74" s="213">
        <v>327281.82</v>
      </c>
      <c r="I74" s="295">
        <v>6711</v>
      </c>
      <c r="J74" s="213">
        <f t="shared" ref="J74:J81" si="10">K74/15*100</f>
        <v>16394087.466666667</v>
      </c>
      <c r="K74" s="295">
        <v>2459113.12</v>
      </c>
      <c r="L74" s="213">
        <v>25</v>
      </c>
      <c r="M74" s="295">
        <f t="shared" si="7"/>
        <v>547238.73333333328</v>
      </c>
      <c r="N74" s="213">
        <v>82085.81</v>
      </c>
    </row>
    <row r="75" spans="1:14" ht="11.25" customHeight="1" x14ac:dyDescent="0.2">
      <c r="A75" s="296">
        <v>2010</v>
      </c>
      <c r="B75" s="297"/>
      <c r="C75" s="295">
        <v>2466</v>
      </c>
      <c r="D75" s="213">
        <f t="shared" si="8"/>
        <v>72268267.5</v>
      </c>
      <c r="E75" s="295">
        <v>5781461.4000000004</v>
      </c>
      <c r="F75" s="213">
        <v>78</v>
      </c>
      <c r="G75" s="300">
        <f t="shared" si="9"/>
        <v>4859164.375</v>
      </c>
      <c r="H75" s="213">
        <v>388733.15</v>
      </c>
      <c r="I75" s="295">
        <v>6609</v>
      </c>
      <c r="J75" s="213">
        <f t="shared" si="10"/>
        <v>14218788</v>
      </c>
      <c r="K75" s="295">
        <v>2132818.2000000002</v>
      </c>
      <c r="L75" s="213">
        <v>28</v>
      </c>
      <c r="M75" s="295">
        <f t="shared" ref="M75:M81" si="11">N75/15*100</f>
        <v>513756.66666666669</v>
      </c>
      <c r="N75" s="213">
        <v>77063.5</v>
      </c>
    </row>
    <row r="76" spans="1:14" ht="11.25" customHeight="1" x14ac:dyDescent="0.2">
      <c r="A76" s="296">
        <v>2011</v>
      </c>
      <c r="B76" s="297"/>
      <c r="C76" s="295">
        <v>2029</v>
      </c>
      <c r="D76" s="213">
        <f t="shared" si="8"/>
        <v>66843063.625</v>
      </c>
      <c r="E76" s="295">
        <v>5347445.09</v>
      </c>
      <c r="F76" s="213">
        <v>73</v>
      </c>
      <c r="G76" s="300">
        <f t="shared" si="9"/>
        <v>3551099</v>
      </c>
      <c r="H76" s="213">
        <v>284087.92</v>
      </c>
      <c r="I76" s="295">
        <v>6583</v>
      </c>
      <c r="J76" s="213">
        <f t="shared" si="10"/>
        <v>14826508.066666668</v>
      </c>
      <c r="K76" s="295">
        <v>2223976.21</v>
      </c>
      <c r="L76" s="213">
        <v>26</v>
      </c>
      <c r="M76" s="295">
        <f t="shared" si="11"/>
        <v>460979.46666666667</v>
      </c>
      <c r="N76" s="213">
        <v>69146.92</v>
      </c>
    </row>
    <row r="77" spans="1:14" ht="11.25" customHeight="1" x14ac:dyDescent="0.2">
      <c r="A77" s="296">
        <v>2012</v>
      </c>
      <c r="B77" s="297"/>
      <c r="C77" s="295">
        <v>1785</v>
      </c>
      <c r="D77" s="213">
        <f t="shared" si="8"/>
        <v>62299759.875</v>
      </c>
      <c r="E77" s="295">
        <v>4983980.79</v>
      </c>
      <c r="F77" s="213">
        <v>49</v>
      </c>
      <c r="G77" s="300">
        <f t="shared" si="9"/>
        <v>3112929.75</v>
      </c>
      <c r="H77" s="213">
        <v>249034.38</v>
      </c>
      <c r="I77" s="295">
        <v>5226</v>
      </c>
      <c r="J77" s="213">
        <f t="shared" si="10"/>
        <v>13192921.866666669</v>
      </c>
      <c r="K77" s="295">
        <v>1978938.28</v>
      </c>
      <c r="L77" s="213">
        <v>16</v>
      </c>
      <c r="M77" s="295">
        <f t="shared" si="11"/>
        <v>195685</v>
      </c>
      <c r="N77" s="213">
        <v>29352.75</v>
      </c>
    </row>
    <row r="78" spans="1:14" ht="11.25" customHeight="1" x14ac:dyDescent="0.2">
      <c r="A78" s="296">
        <v>2013</v>
      </c>
      <c r="B78" s="297"/>
      <c r="C78" s="295">
        <v>1946</v>
      </c>
      <c r="D78" s="213">
        <f t="shared" si="8"/>
        <v>62502714.75</v>
      </c>
      <c r="E78" s="295">
        <v>5000217.18</v>
      </c>
      <c r="F78" s="213">
        <v>70</v>
      </c>
      <c r="G78" s="300">
        <f t="shared" si="9"/>
        <v>5420280.125</v>
      </c>
      <c r="H78" s="213">
        <v>433622.41</v>
      </c>
      <c r="I78" s="295">
        <v>5507</v>
      </c>
      <c r="J78" s="213">
        <f t="shared" si="10"/>
        <v>12002976.866666667</v>
      </c>
      <c r="K78" s="295">
        <v>1800446.53</v>
      </c>
      <c r="L78" s="213">
        <v>28</v>
      </c>
      <c r="M78" s="295">
        <f t="shared" si="11"/>
        <v>1010180.1333333333</v>
      </c>
      <c r="N78" s="213">
        <v>151527.01999999999</v>
      </c>
    </row>
    <row r="79" spans="1:14" ht="11.25" customHeight="1" x14ac:dyDescent="0.2">
      <c r="A79" s="302">
        <v>2014</v>
      </c>
      <c r="B79" s="301"/>
      <c r="C79" s="295">
        <v>2013</v>
      </c>
      <c r="D79" s="213">
        <f t="shared" si="8"/>
        <v>52061308.375</v>
      </c>
      <c r="E79" s="295">
        <v>4164904.67</v>
      </c>
      <c r="F79" s="213">
        <v>62</v>
      </c>
      <c r="G79" s="300">
        <f t="shared" si="9"/>
        <v>2879301.25</v>
      </c>
      <c r="H79" s="213">
        <v>230344.1</v>
      </c>
      <c r="I79" s="295">
        <v>5419</v>
      </c>
      <c r="J79" s="213">
        <f t="shared" si="10"/>
        <v>11348530.800000001</v>
      </c>
      <c r="K79" s="295">
        <v>1702279.62</v>
      </c>
      <c r="L79" s="213">
        <v>16</v>
      </c>
      <c r="M79" s="295">
        <f t="shared" si="11"/>
        <v>485164.33333333326</v>
      </c>
      <c r="N79" s="213">
        <v>72774.649999999994</v>
      </c>
    </row>
    <row r="80" spans="1:14" ht="11.25" customHeight="1" x14ac:dyDescent="0.2">
      <c r="A80" s="296">
        <v>2015</v>
      </c>
      <c r="B80" s="297"/>
      <c r="C80" s="295">
        <v>1877</v>
      </c>
      <c r="D80" s="213">
        <f t="shared" si="8"/>
        <v>51947394.125</v>
      </c>
      <c r="E80" s="295">
        <v>4155791.53</v>
      </c>
      <c r="F80" s="213">
        <v>39</v>
      </c>
      <c r="G80" s="300">
        <f t="shared" si="9"/>
        <v>1779094.3749999998</v>
      </c>
      <c r="H80" s="213">
        <v>142327.54999999999</v>
      </c>
      <c r="I80" s="295">
        <v>4820</v>
      </c>
      <c r="J80" s="213">
        <f t="shared" si="10"/>
        <v>10000669.199999999</v>
      </c>
      <c r="K80" s="295">
        <v>1500100.38</v>
      </c>
      <c r="L80" s="213">
        <v>23</v>
      </c>
      <c r="M80" s="295">
        <f t="shared" si="11"/>
        <v>561108.53333333333</v>
      </c>
      <c r="N80" s="213">
        <v>84166.28</v>
      </c>
    </row>
    <row r="81" spans="1:16" ht="11.25" customHeight="1" x14ac:dyDescent="0.2">
      <c r="A81" s="296">
        <v>2016</v>
      </c>
      <c r="B81" s="297"/>
      <c r="C81" s="295">
        <v>1889</v>
      </c>
      <c r="D81" s="213">
        <f t="shared" si="8"/>
        <v>42278043.5</v>
      </c>
      <c r="E81" s="295">
        <v>3382243.48</v>
      </c>
      <c r="F81" s="213">
        <v>61</v>
      </c>
      <c r="G81" s="300">
        <f t="shared" si="9"/>
        <v>3231875.625</v>
      </c>
      <c r="H81" s="213">
        <v>258550.05</v>
      </c>
      <c r="I81" s="295">
        <v>4659</v>
      </c>
      <c r="J81" s="213">
        <f t="shared" si="10"/>
        <v>9545771.4666666668</v>
      </c>
      <c r="K81" s="295">
        <v>1431865.72</v>
      </c>
      <c r="L81" s="213">
        <v>26</v>
      </c>
      <c r="M81" s="295">
        <f t="shared" si="11"/>
        <v>614904.79999999993</v>
      </c>
      <c r="N81" s="213">
        <v>92235.72</v>
      </c>
    </row>
    <row r="82" spans="1:16" ht="11.25" customHeight="1" x14ac:dyDescent="0.2">
      <c r="A82" s="296"/>
      <c r="B82" s="297"/>
      <c r="C82" s="295"/>
      <c r="D82" s="213"/>
      <c r="E82" s="295"/>
      <c r="F82" s="213"/>
      <c r="G82" s="213"/>
      <c r="H82" s="213"/>
      <c r="I82" s="295"/>
      <c r="J82" s="213"/>
      <c r="K82" s="295"/>
      <c r="L82" s="213"/>
      <c r="M82" s="295"/>
      <c r="N82" s="213"/>
    </row>
    <row r="83" spans="1:16" ht="11.25" customHeight="1" x14ac:dyDescent="0.2">
      <c r="A83" s="296"/>
      <c r="B83" s="297"/>
      <c r="C83" s="295"/>
      <c r="D83" s="213"/>
      <c r="E83" s="295"/>
      <c r="F83" s="213"/>
      <c r="G83" s="213"/>
      <c r="H83" s="213"/>
      <c r="I83" s="299"/>
      <c r="J83" s="298"/>
      <c r="K83" s="299"/>
      <c r="L83" s="298"/>
      <c r="M83" s="299"/>
      <c r="N83" s="298"/>
    </row>
    <row r="84" spans="1:16" ht="11.25" customHeight="1" x14ac:dyDescent="0.2">
      <c r="A84" s="296"/>
      <c r="B84" s="297"/>
      <c r="C84" s="295"/>
      <c r="D84" s="213"/>
      <c r="E84" s="295"/>
      <c r="F84" s="213"/>
      <c r="G84" s="213"/>
      <c r="H84" s="213"/>
      <c r="I84" s="299"/>
      <c r="J84" s="298"/>
      <c r="K84" s="299"/>
      <c r="L84" s="298"/>
      <c r="M84" s="299"/>
      <c r="N84" s="298"/>
    </row>
    <row r="85" spans="1:16" ht="11.25" customHeight="1" x14ac:dyDescent="0.2">
      <c r="A85" s="296"/>
      <c r="B85" s="297"/>
      <c r="C85" s="295"/>
      <c r="D85" s="213"/>
      <c r="E85" s="295"/>
      <c r="F85" s="213"/>
      <c r="G85" s="213"/>
      <c r="H85" s="213"/>
      <c r="I85" s="299"/>
      <c r="J85" s="298"/>
      <c r="K85" s="299"/>
      <c r="L85" s="298"/>
      <c r="M85" s="299"/>
      <c r="N85" s="298"/>
    </row>
    <row r="86" spans="1:16" ht="11.25" customHeight="1" x14ac:dyDescent="0.2">
      <c r="A86" s="296"/>
      <c r="B86" s="297"/>
      <c r="C86" s="295"/>
      <c r="D86" s="213"/>
      <c r="E86" s="295"/>
      <c r="F86" s="213"/>
      <c r="G86" s="295"/>
      <c r="H86" s="213"/>
      <c r="I86" s="295"/>
      <c r="J86" s="213"/>
      <c r="K86" s="295"/>
      <c r="L86" s="213"/>
      <c r="M86" s="295"/>
      <c r="N86" s="213"/>
    </row>
    <row r="87" spans="1:16" ht="11.25" customHeight="1" x14ac:dyDescent="0.2">
      <c r="A87" s="296"/>
      <c r="B87" s="288"/>
      <c r="C87" s="295"/>
      <c r="D87" s="213"/>
      <c r="E87" s="295"/>
      <c r="F87" s="213"/>
      <c r="G87" s="295"/>
      <c r="H87" s="213"/>
      <c r="I87" s="295"/>
      <c r="J87" s="213"/>
      <c r="K87" s="295"/>
      <c r="L87" s="213"/>
      <c r="M87" s="295"/>
      <c r="N87" s="213"/>
    </row>
    <row r="88" spans="1:16" ht="11.25" customHeight="1" x14ac:dyDescent="0.2">
      <c r="A88" s="294"/>
      <c r="B88" s="293"/>
      <c r="C88" s="292"/>
      <c r="D88" s="291"/>
      <c r="E88" s="291"/>
      <c r="F88" s="291"/>
      <c r="G88" s="291"/>
      <c r="H88" s="291"/>
      <c r="I88" s="292"/>
      <c r="J88" s="291"/>
      <c r="K88" s="292"/>
      <c r="L88" s="291"/>
      <c r="M88" s="292"/>
      <c r="N88" s="291"/>
    </row>
    <row r="89" spans="1:16" ht="11.25" customHeight="1" x14ac:dyDescent="0.2">
      <c r="A89" s="290" t="s">
        <v>610</v>
      </c>
      <c r="B89" s="289"/>
      <c r="C89" s="289"/>
      <c r="D89" s="289"/>
      <c r="E89" s="289"/>
      <c r="F89" s="289"/>
      <c r="G89" s="289"/>
      <c r="H89" s="288"/>
      <c r="I89" s="287"/>
      <c r="J89" s="287"/>
      <c r="K89" s="287"/>
      <c r="L89" s="287"/>
      <c r="M89" s="287"/>
      <c r="N89" s="286"/>
      <c r="O89" s="280"/>
      <c r="P89" s="280"/>
    </row>
    <row r="90" spans="1:16" ht="11.25" customHeight="1" x14ac:dyDescent="0.2">
      <c r="A90" s="290" t="s">
        <v>256</v>
      </c>
      <c r="B90" s="289"/>
      <c r="C90" s="289"/>
      <c r="D90" s="289"/>
      <c r="E90" s="289"/>
      <c r="F90" s="289"/>
      <c r="G90" s="289"/>
      <c r="H90" s="288"/>
      <c r="I90" s="287"/>
      <c r="J90" s="287"/>
      <c r="K90" s="287"/>
      <c r="L90" s="287"/>
      <c r="M90" s="287"/>
      <c r="N90" s="286"/>
      <c r="O90" s="280"/>
      <c r="P90" s="280"/>
    </row>
    <row r="91" spans="1:16" ht="11.25" customHeight="1" x14ac:dyDescent="0.2">
      <c r="A91" s="285" t="s">
        <v>611</v>
      </c>
      <c r="B91" s="284"/>
      <c r="C91" s="284"/>
      <c r="D91" s="284"/>
      <c r="E91" s="284"/>
      <c r="F91" s="284"/>
      <c r="G91" s="284"/>
      <c r="H91" s="283"/>
      <c r="I91" s="282"/>
      <c r="J91" s="282"/>
      <c r="K91" s="282"/>
      <c r="L91" s="282"/>
      <c r="M91" s="282"/>
      <c r="N91" s="281"/>
      <c r="O91" s="280"/>
      <c r="P91" s="280"/>
    </row>
    <row r="95" spans="1:16" x14ac:dyDescent="0.2">
      <c r="A95" s="233"/>
      <c r="B95" s="233"/>
      <c r="C95" s="232"/>
      <c r="D95" s="232"/>
      <c r="E95" s="232"/>
      <c r="F95" s="232"/>
      <c r="G95" s="232"/>
      <c r="H95" s="232"/>
    </row>
    <row r="96" spans="1:16" x14ac:dyDescent="0.2">
      <c r="A96" s="233"/>
      <c r="B96" s="233"/>
      <c r="C96" s="232"/>
      <c r="D96" s="232"/>
      <c r="E96" s="232"/>
      <c r="F96" s="232"/>
      <c r="G96" s="232"/>
      <c r="H96" s="232"/>
    </row>
    <row r="97" spans="1:8" x14ac:dyDescent="0.2">
      <c r="A97" s="233"/>
      <c r="B97" s="233"/>
      <c r="C97" s="232"/>
      <c r="D97" s="232"/>
      <c r="E97" s="232"/>
      <c r="F97" s="232"/>
      <c r="G97" s="232"/>
      <c r="H97" s="232"/>
    </row>
    <row r="99" spans="1:8" x14ac:dyDescent="0.2">
      <c r="A99" s="233"/>
      <c r="B99" s="233"/>
      <c r="C99" s="232"/>
      <c r="D99" s="232"/>
      <c r="E99" s="232"/>
      <c r="F99" s="232"/>
      <c r="G99" s="232"/>
      <c r="H99" s="232"/>
    </row>
    <row r="102" spans="1:8" x14ac:dyDescent="0.2">
      <c r="A102" s="228"/>
      <c r="B102" s="228"/>
      <c r="C102" s="228"/>
      <c r="D102" s="228"/>
      <c r="E102" s="228"/>
      <c r="F102" s="228"/>
      <c r="G102" s="228"/>
      <c r="H102" s="228"/>
    </row>
    <row r="104" spans="1:8" x14ac:dyDescent="0.2">
      <c r="A104" s="228"/>
      <c r="B104" s="228"/>
      <c r="C104" s="228"/>
      <c r="D104" s="228"/>
      <c r="E104" s="228"/>
    </row>
    <row r="105" spans="1:8" x14ac:dyDescent="0.2">
      <c r="A105" s="228"/>
      <c r="B105" s="228"/>
      <c r="C105" s="228"/>
      <c r="D105" s="228"/>
      <c r="E105" s="228"/>
    </row>
  </sheetData>
  <pageMargins left="0.59055118110236227" right="0.74803149606299213" top="0.59055118110236227" bottom="0.55118110236220474" header="0.51181102362204722" footer="0.35433070866141736"/>
  <pageSetup paperSize="9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workbookViewId="0">
      <selection activeCell="A2" sqref="A2"/>
    </sheetView>
  </sheetViews>
  <sheetFormatPr baseColWidth="10" defaultColWidth="11" defaultRowHeight="9.9499999999999993" customHeight="1" x14ac:dyDescent="0.2"/>
  <cols>
    <col min="1" max="1" width="5.125" style="209" customWidth="1"/>
    <col min="2" max="2" width="2.625" style="209" customWidth="1"/>
    <col min="3" max="3" width="20.125" style="209" bestFit="1" customWidth="1"/>
    <col min="4" max="4" width="14.5" style="209" customWidth="1"/>
    <col min="5" max="5" width="16.375" style="209" bestFit="1" customWidth="1"/>
    <col min="6" max="6" width="22.375" style="209" customWidth="1"/>
    <col min="7" max="16384" width="11" style="209"/>
  </cols>
  <sheetData>
    <row r="1" spans="1:7" ht="12" customHeight="1" x14ac:dyDescent="0.2">
      <c r="A1" s="337" t="s">
        <v>319</v>
      </c>
      <c r="B1" s="337"/>
      <c r="C1" s="337"/>
      <c r="D1" s="228"/>
      <c r="E1" s="228"/>
      <c r="F1" s="228"/>
      <c r="G1" s="228"/>
    </row>
    <row r="2" spans="1:7" ht="8.85" customHeight="1" x14ac:dyDescent="0.2"/>
    <row r="3" spans="1:7" ht="11.25" customHeight="1" x14ac:dyDescent="0.2">
      <c r="A3" s="228" t="s">
        <v>82</v>
      </c>
      <c r="B3" s="228"/>
      <c r="C3" s="228"/>
      <c r="D3" s="228"/>
      <c r="E3" s="228"/>
      <c r="F3" s="228"/>
      <c r="G3" s="228"/>
    </row>
    <row r="4" spans="1:7" ht="8.85" customHeight="1" x14ac:dyDescent="0.2">
      <c r="A4" s="321"/>
      <c r="D4" s="321"/>
    </row>
    <row r="5" spans="1:7" ht="8.85" customHeight="1" x14ac:dyDescent="0.2">
      <c r="A5" s="311"/>
      <c r="B5" s="336"/>
      <c r="C5" s="269" t="s">
        <v>318</v>
      </c>
      <c r="D5" s="251" t="s">
        <v>13</v>
      </c>
      <c r="E5" s="268" t="s">
        <v>317</v>
      </c>
      <c r="F5" s="268" t="s">
        <v>316</v>
      </c>
    </row>
    <row r="6" spans="1:7" ht="8.85" customHeight="1" x14ac:dyDescent="0.2">
      <c r="A6" s="311" t="s">
        <v>70</v>
      </c>
      <c r="B6" s="335"/>
      <c r="C6" s="265" t="s">
        <v>315</v>
      </c>
      <c r="D6" s="251" t="s">
        <v>18</v>
      </c>
      <c r="E6" s="251" t="s">
        <v>314</v>
      </c>
      <c r="F6" s="251" t="s">
        <v>313</v>
      </c>
    </row>
    <row r="7" spans="1:7" ht="8.85" customHeight="1" x14ac:dyDescent="0.2">
      <c r="A7" s="311" t="s">
        <v>71</v>
      </c>
      <c r="B7" s="297"/>
      <c r="C7" s="265" t="s">
        <v>312</v>
      </c>
      <c r="D7" s="251" t="s">
        <v>22</v>
      </c>
      <c r="E7" s="251" t="s">
        <v>311</v>
      </c>
      <c r="F7" s="251" t="s">
        <v>310</v>
      </c>
    </row>
    <row r="8" spans="1:7" ht="8.85" customHeight="1" x14ac:dyDescent="0.2">
      <c r="A8" s="294"/>
      <c r="B8" s="293"/>
      <c r="C8" s="263" t="s">
        <v>309</v>
      </c>
      <c r="D8" s="241"/>
      <c r="E8" s="241" t="s">
        <v>21</v>
      </c>
      <c r="F8" s="241" t="s">
        <v>308</v>
      </c>
    </row>
    <row r="9" spans="1:7" ht="11.25" customHeight="1" x14ac:dyDescent="0.2">
      <c r="A9" s="311">
        <v>1</v>
      </c>
      <c r="B9" s="297"/>
      <c r="C9" s="251">
        <v>2</v>
      </c>
      <c r="D9" s="251">
        <v>3</v>
      </c>
      <c r="E9" s="268">
        <v>4</v>
      </c>
      <c r="F9" s="251">
        <v>5</v>
      </c>
    </row>
    <row r="10" spans="1:7" ht="11.25" customHeight="1" x14ac:dyDescent="0.2">
      <c r="A10" s="296">
        <v>1913</v>
      </c>
      <c r="B10" s="297"/>
      <c r="C10" s="300">
        <f t="shared" ref="C10:C41" si="0">D10+E10</f>
        <v>5052456</v>
      </c>
      <c r="D10" s="213">
        <v>2320277</v>
      </c>
      <c r="E10" s="213">
        <v>2732179</v>
      </c>
      <c r="F10" s="305" t="s">
        <v>307</v>
      </c>
    </row>
    <row r="11" spans="1:7" ht="11.25" customHeight="1" x14ac:dyDescent="0.2">
      <c r="A11" s="296">
        <v>1914</v>
      </c>
      <c r="B11" s="297"/>
      <c r="C11" s="300">
        <f t="shared" si="0"/>
        <v>4675203</v>
      </c>
      <c r="D11" s="213">
        <v>2148753</v>
      </c>
      <c r="E11" s="213">
        <v>2526450</v>
      </c>
      <c r="F11" s="305" t="s">
        <v>307</v>
      </c>
    </row>
    <row r="12" spans="1:7" ht="11.25" customHeight="1" x14ac:dyDescent="0.2">
      <c r="A12" s="296">
        <v>1915</v>
      </c>
      <c r="B12" s="297"/>
      <c r="C12" s="300">
        <f t="shared" si="0"/>
        <v>11040871</v>
      </c>
      <c r="D12" s="213">
        <v>5090605</v>
      </c>
      <c r="E12" s="213">
        <v>5950266</v>
      </c>
      <c r="F12" s="305" t="s">
        <v>307</v>
      </c>
    </row>
    <row r="13" spans="1:7" ht="11.25" customHeight="1" x14ac:dyDescent="0.2">
      <c r="A13" s="296">
        <v>1916</v>
      </c>
      <c r="B13" s="297"/>
      <c r="C13" s="300">
        <f t="shared" si="0"/>
        <v>9666105</v>
      </c>
      <c r="D13" s="213">
        <v>4446409</v>
      </c>
      <c r="E13" s="213">
        <v>5219696</v>
      </c>
      <c r="F13" s="305" t="s">
        <v>307</v>
      </c>
    </row>
    <row r="14" spans="1:7" ht="11.25" customHeight="1" x14ac:dyDescent="0.2">
      <c r="A14" s="296">
        <v>1917</v>
      </c>
      <c r="B14" s="297"/>
      <c r="C14" s="300">
        <f t="shared" si="0"/>
        <v>10627745</v>
      </c>
      <c r="D14" s="213">
        <v>4888644</v>
      </c>
      <c r="E14" s="213">
        <v>5739101</v>
      </c>
      <c r="F14" s="305" t="s">
        <v>307</v>
      </c>
    </row>
    <row r="15" spans="1:7" ht="11.25" customHeight="1" x14ac:dyDescent="0.2">
      <c r="A15" s="296">
        <v>1918</v>
      </c>
      <c r="B15" s="297"/>
      <c r="C15" s="300">
        <f t="shared" si="0"/>
        <v>11815562</v>
      </c>
      <c r="D15" s="213">
        <v>5435159</v>
      </c>
      <c r="E15" s="213">
        <v>6380403</v>
      </c>
      <c r="F15" s="305" t="s">
        <v>307</v>
      </c>
    </row>
    <row r="16" spans="1:7" ht="11.25" customHeight="1" x14ac:dyDescent="0.2">
      <c r="A16" s="296">
        <v>1919</v>
      </c>
      <c r="B16" s="297"/>
      <c r="C16" s="300">
        <f t="shared" si="0"/>
        <v>9066619</v>
      </c>
      <c r="D16" s="213">
        <v>4170645</v>
      </c>
      <c r="E16" s="213">
        <v>4895974</v>
      </c>
      <c r="F16" s="213">
        <v>888248</v>
      </c>
    </row>
    <row r="17" spans="1:6" ht="11.25" customHeight="1" x14ac:dyDescent="0.2">
      <c r="A17" s="296">
        <v>1920</v>
      </c>
      <c r="B17" s="297"/>
      <c r="C17" s="300">
        <f t="shared" si="0"/>
        <v>9307091</v>
      </c>
      <c r="D17" s="213">
        <v>4281362</v>
      </c>
      <c r="E17" s="213">
        <v>5025729</v>
      </c>
      <c r="F17" s="213">
        <v>426941</v>
      </c>
    </row>
    <row r="18" spans="1:6" ht="11.25" customHeight="1" x14ac:dyDescent="0.2">
      <c r="A18" s="296">
        <v>1921</v>
      </c>
      <c r="B18" s="297"/>
      <c r="C18" s="300">
        <f t="shared" si="0"/>
        <v>9290156</v>
      </c>
      <c r="D18" s="213">
        <v>4273472</v>
      </c>
      <c r="E18" s="213">
        <v>5016684</v>
      </c>
      <c r="F18" s="213">
        <v>585191</v>
      </c>
    </row>
    <row r="19" spans="1:6" ht="11.25" customHeight="1" x14ac:dyDescent="0.2">
      <c r="A19" s="296">
        <v>1922</v>
      </c>
      <c r="B19" s="297"/>
      <c r="C19" s="300">
        <f t="shared" si="0"/>
        <v>9208800</v>
      </c>
      <c r="D19" s="213">
        <v>4236061</v>
      </c>
      <c r="E19" s="213">
        <v>4972739</v>
      </c>
      <c r="F19" s="213">
        <v>711073</v>
      </c>
    </row>
    <row r="20" spans="1:6" ht="11.25" customHeight="1" x14ac:dyDescent="0.2">
      <c r="A20" s="296">
        <v>1923</v>
      </c>
      <c r="B20" s="297"/>
      <c r="C20" s="300">
        <f t="shared" si="0"/>
        <v>9641169</v>
      </c>
      <c r="D20" s="213">
        <v>4434938</v>
      </c>
      <c r="E20" s="213">
        <v>5206231</v>
      </c>
      <c r="F20" s="213">
        <v>1022977</v>
      </c>
    </row>
    <row r="21" spans="1:6" ht="11.25" customHeight="1" x14ac:dyDescent="0.2">
      <c r="A21" s="296">
        <v>1924</v>
      </c>
      <c r="B21" s="297"/>
      <c r="C21" s="300">
        <f t="shared" si="0"/>
        <v>9797646</v>
      </c>
      <c r="D21" s="213">
        <v>4506917</v>
      </c>
      <c r="E21" s="213">
        <v>5290729</v>
      </c>
      <c r="F21" s="213">
        <v>1134696</v>
      </c>
    </row>
    <row r="22" spans="1:6" ht="11.25" customHeight="1" x14ac:dyDescent="0.2">
      <c r="A22" s="296">
        <v>1925</v>
      </c>
      <c r="B22" s="297"/>
      <c r="C22" s="300">
        <f t="shared" si="0"/>
        <v>10177398</v>
      </c>
      <c r="D22" s="213">
        <v>4681589</v>
      </c>
      <c r="E22" s="213">
        <v>5495809</v>
      </c>
      <c r="F22" s="213">
        <v>1278085</v>
      </c>
    </row>
    <row r="23" spans="1:6" ht="11.25" customHeight="1" x14ac:dyDescent="0.2">
      <c r="A23" s="296">
        <v>1926</v>
      </c>
      <c r="B23" s="297"/>
      <c r="C23" s="300">
        <f t="shared" si="0"/>
        <v>10401521</v>
      </c>
      <c r="D23" s="213">
        <v>4785546</v>
      </c>
      <c r="E23" s="213">
        <v>5615975</v>
      </c>
      <c r="F23" s="213">
        <v>1379750</v>
      </c>
    </row>
    <row r="24" spans="1:6" ht="11.25" customHeight="1" x14ac:dyDescent="0.2">
      <c r="A24" s="296">
        <v>1927</v>
      </c>
      <c r="B24" s="297"/>
      <c r="C24" s="300">
        <f t="shared" si="0"/>
        <v>10735309</v>
      </c>
      <c r="D24" s="213">
        <v>4939176</v>
      </c>
      <c r="E24" s="213">
        <v>5796133</v>
      </c>
      <c r="F24" s="213">
        <v>1555016</v>
      </c>
    </row>
    <row r="25" spans="1:6" ht="11.25" customHeight="1" x14ac:dyDescent="0.2">
      <c r="A25" s="296">
        <v>1928</v>
      </c>
      <c r="B25" s="297"/>
      <c r="C25" s="300">
        <f t="shared" si="0"/>
        <v>11041592</v>
      </c>
      <c r="D25" s="213">
        <v>5080018</v>
      </c>
      <c r="E25" s="213">
        <v>5961574</v>
      </c>
      <c r="F25" s="213">
        <v>1672039</v>
      </c>
    </row>
    <row r="26" spans="1:6" ht="11.25" customHeight="1" x14ac:dyDescent="0.2">
      <c r="A26" s="296">
        <v>1929</v>
      </c>
      <c r="B26" s="297"/>
      <c r="C26" s="300">
        <f t="shared" si="0"/>
        <v>11271521</v>
      </c>
      <c r="D26" s="213">
        <v>5184900</v>
      </c>
      <c r="E26" s="213">
        <v>6086621</v>
      </c>
      <c r="F26" s="213">
        <v>1728656</v>
      </c>
    </row>
    <row r="27" spans="1:6" ht="11.25" customHeight="1" x14ac:dyDescent="0.2">
      <c r="A27" s="296">
        <v>1930</v>
      </c>
      <c r="B27" s="297"/>
      <c r="C27" s="300">
        <f t="shared" si="0"/>
        <v>11248490</v>
      </c>
      <c r="D27" s="213">
        <v>5174395</v>
      </c>
      <c r="E27" s="213">
        <v>6074095</v>
      </c>
      <c r="F27" s="213">
        <v>1628453</v>
      </c>
    </row>
    <row r="28" spans="1:6" ht="11.25" customHeight="1" x14ac:dyDescent="0.2">
      <c r="A28" s="296">
        <v>1931</v>
      </c>
      <c r="B28" s="297"/>
      <c r="C28" s="300">
        <f t="shared" si="0"/>
        <v>11005632</v>
      </c>
      <c r="D28" s="213">
        <v>5062501</v>
      </c>
      <c r="E28" s="213">
        <v>5943131</v>
      </c>
      <c r="F28" s="213">
        <v>1356377</v>
      </c>
    </row>
    <row r="29" spans="1:6" ht="11.25" customHeight="1" x14ac:dyDescent="0.2">
      <c r="A29" s="296">
        <v>1932</v>
      </c>
      <c r="B29" s="297"/>
      <c r="C29" s="300">
        <f t="shared" si="0"/>
        <v>10213489</v>
      </c>
      <c r="D29" s="213">
        <v>4698205</v>
      </c>
      <c r="E29" s="213">
        <v>5515284</v>
      </c>
      <c r="F29" s="213">
        <v>1126891</v>
      </c>
    </row>
    <row r="30" spans="1:6" ht="11.25" customHeight="1" x14ac:dyDescent="0.2">
      <c r="A30" s="296">
        <v>1933</v>
      </c>
      <c r="B30" s="297"/>
      <c r="C30" s="300">
        <f t="shared" si="0"/>
        <v>10172067</v>
      </c>
      <c r="D30" s="213">
        <v>4679150</v>
      </c>
      <c r="E30" s="213">
        <v>5492917</v>
      </c>
      <c r="F30" s="213">
        <v>1002664</v>
      </c>
    </row>
    <row r="31" spans="1:6" ht="11.25" customHeight="1" x14ac:dyDescent="0.2">
      <c r="A31" s="296">
        <v>1934</v>
      </c>
      <c r="B31" s="297"/>
      <c r="C31" s="300">
        <f t="shared" si="0"/>
        <v>9762368</v>
      </c>
      <c r="D31" s="213">
        <v>4490689</v>
      </c>
      <c r="E31" s="213">
        <v>5271679</v>
      </c>
      <c r="F31" s="213">
        <v>804734</v>
      </c>
    </row>
    <row r="32" spans="1:6" ht="11.25" customHeight="1" x14ac:dyDescent="0.2">
      <c r="A32" s="296">
        <v>1935</v>
      </c>
      <c r="B32" s="297"/>
      <c r="C32" s="300">
        <f t="shared" si="0"/>
        <v>9273369</v>
      </c>
      <c r="D32" s="213">
        <v>4254950</v>
      </c>
      <c r="E32" s="213">
        <v>5018419</v>
      </c>
      <c r="F32" s="213">
        <v>744984</v>
      </c>
    </row>
    <row r="33" spans="1:6" ht="11.25" customHeight="1" x14ac:dyDescent="0.2">
      <c r="A33" s="296">
        <v>1936</v>
      </c>
      <c r="B33" s="297"/>
      <c r="C33" s="300">
        <f t="shared" si="0"/>
        <v>9038308</v>
      </c>
      <c r="D33" s="213">
        <v>4157622</v>
      </c>
      <c r="E33" s="213">
        <v>4880686</v>
      </c>
      <c r="F33" s="213">
        <v>751409</v>
      </c>
    </row>
    <row r="34" spans="1:6" ht="11.25" customHeight="1" x14ac:dyDescent="0.2">
      <c r="A34" s="296">
        <v>1937</v>
      </c>
      <c r="B34" s="297"/>
      <c r="C34" s="300">
        <f t="shared" si="0"/>
        <v>9035768</v>
      </c>
      <c r="D34" s="213">
        <v>4156453</v>
      </c>
      <c r="E34" s="213">
        <v>4879315</v>
      </c>
      <c r="F34" s="213">
        <v>811594</v>
      </c>
    </row>
    <row r="35" spans="1:6" ht="11.25" customHeight="1" x14ac:dyDescent="0.2">
      <c r="A35" s="296">
        <v>1938</v>
      </c>
      <c r="B35" s="297"/>
      <c r="C35" s="300">
        <f t="shared" si="0"/>
        <v>8936240</v>
      </c>
      <c r="D35" s="213">
        <v>4110659</v>
      </c>
      <c r="E35" s="213">
        <v>4825581</v>
      </c>
      <c r="F35" s="213">
        <v>724552</v>
      </c>
    </row>
    <row r="36" spans="1:6" ht="11.25" customHeight="1" x14ac:dyDescent="0.2">
      <c r="A36" s="296">
        <v>1939</v>
      </c>
      <c r="B36" s="297"/>
      <c r="C36" s="300">
        <f t="shared" si="0"/>
        <v>9303682</v>
      </c>
      <c r="D36" s="213">
        <v>4279837</v>
      </c>
      <c r="E36" s="213">
        <v>5023845</v>
      </c>
      <c r="F36" s="213">
        <v>662336</v>
      </c>
    </row>
    <row r="37" spans="1:6" ht="11.25" customHeight="1" x14ac:dyDescent="0.2">
      <c r="A37" s="296">
        <v>1940</v>
      </c>
      <c r="B37" s="297"/>
      <c r="C37" s="300">
        <f t="shared" si="0"/>
        <v>17688732</v>
      </c>
      <c r="D37" s="213">
        <v>8136817</v>
      </c>
      <c r="E37" s="213">
        <v>9551915</v>
      </c>
      <c r="F37" s="213">
        <v>663142</v>
      </c>
    </row>
    <row r="38" spans="1:6" ht="11.25" customHeight="1" x14ac:dyDescent="0.2">
      <c r="A38" s="296">
        <v>1941</v>
      </c>
      <c r="B38" s="297"/>
      <c r="C38" s="300">
        <f t="shared" si="0"/>
        <v>16370869</v>
      </c>
      <c r="D38" s="213">
        <v>7530600</v>
      </c>
      <c r="E38" s="213">
        <v>8840269</v>
      </c>
      <c r="F38" s="213">
        <v>1312582</v>
      </c>
    </row>
    <row r="39" spans="1:6" ht="11.25" customHeight="1" x14ac:dyDescent="0.2">
      <c r="A39" s="296">
        <v>1942</v>
      </c>
      <c r="B39" s="297"/>
      <c r="C39" s="300">
        <f t="shared" si="0"/>
        <v>15656358</v>
      </c>
      <c r="D39" s="213">
        <v>7201925</v>
      </c>
      <c r="E39" s="213">
        <v>8454433</v>
      </c>
      <c r="F39" s="213">
        <v>1587379</v>
      </c>
    </row>
    <row r="40" spans="1:6" ht="11.25" customHeight="1" x14ac:dyDescent="0.2">
      <c r="A40" s="296">
        <v>1943</v>
      </c>
      <c r="B40" s="297"/>
      <c r="C40" s="300">
        <f t="shared" si="0"/>
        <v>12660038</v>
      </c>
      <c r="D40" s="213">
        <v>5823617</v>
      </c>
      <c r="E40" s="213">
        <v>6836421</v>
      </c>
      <c r="F40" s="213">
        <v>2000452</v>
      </c>
    </row>
    <row r="41" spans="1:6" ht="11.25" customHeight="1" x14ac:dyDescent="0.2">
      <c r="A41" s="296">
        <v>1944</v>
      </c>
      <c r="B41" s="297"/>
      <c r="C41" s="300">
        <f t="shared" si="0"/>
        <v>13602868</v>
      </c>
      <c r="D41" s="213">
        <v>6257319</v>
      </c>
      <c r="E41" s="213">
        <v>7345549</v>
      </c>
      <c r="F41" s="213">
        <v>1969360</v>
      </c>
    </row>
    <row r="42" spans="1:6" ht="11.25" customHeight="1" x14ac:dyDescent="0.2">
      <c r="A42" s="296">
        <v>1945</v>
      </c>
      <c r="B42" s="297"/>
      <c r="C42" s="300">
        <f t="shared" ref="C42:C73" si="1">D42+E42</f>
        <v>16314388</v>
      </c>
      <c r="D42" s="213">
        <v>7504619</v>
      </c>
      <c r="E42" s="213">
        <v>8809769</v>
      </c>
      <c r="F42" s="213">
        <v>1947359</v>
      </c>
    </row>
    <row r="43" spans="1:6" ht="11.25" customHeight="1" x14ac:dyDescent="0.2">
      <c r="A43" s="296">
        <v>1946</v>
      </c>
      <c r="B43" s="297"/>
      <c r="C43" s="300">
        <f t="shared" si="1"/>
        <v>17107611</v>
      </c>
      <c r="D43" s="213">
        <v>7869501</v>
      </c>
      <c r="E43" s="213">
        <v>9238110</v>
      </c>
      <c r="F43" s="213">
        <v>2023132</v>
      </c>
    </row>
    <row r="44" spans="1:6" ht="11.25" customHeight="1" x14ac:dyDescent="0.2">
      <c r="A44" s="296">
        <v>1947</v>
      </c>
      <c r="B44" s="297"/>
      <c r="C44" s="300">
        <f t="shared" si="1"/>
        <v>14786440</v>
      </c>
      <c r="D44" s="213">
        <v>6802935</v>
      </c>
      <c r="E44" s="213">
        <v>7983505</v>
      </c>
      <c r="F44" s="213">
        <v>1279111</v>
      </c>
    </row>
    <row r="45" spans="1:6" ht="11.25" customHeight="1" x14ac:dyDescent="0.2">
      <c r="A45" s="296">
        <v>1948</v>
      </c>
      <c r="B45" s="297"/>
      <c r="C45" s="300">
        <f t="shared" si="1"/>
        <v>16148507</v>
      </c>
      <c r="D45" s="213">
        <v>7428313</v>
      </c>
      <c r="E45" s="213">
        <v>8720194</v>
      </c>
      <c r="F45" s="213">
        <v>1353811</v>
      </c>
    </row>
    <row r="46" spans="1:6" ht="11.25" customHeight="1" x14ac:dyDescent="0.2">
      <c r="A46" s="296">
        <v>1949</v>
      </c>
      <c r="B46" s="297"/>
      <c r="C46" s="300">
        <f t="shared" si="1"/>
        <v>15733121</v>
      </c>
      <c r="D46" s="213">
        <v>7247979</v>
      </c>
      <c r="E46" s="213">
        <v>8485142</v>
      </c>
      <c r="F46" s="213">
        <v>1020347</v>
      </c>
    </row>
    <row r="47" spans="1:6" ht="11.25" customHeight="1" x14ac:dyDescent="0.2">
      <c r="A47" s="296">
        <v>1950</v>
      </c>
      <c r="B47" s="297"/>
      <c r="C47" s="300">
        <f t="shared" si="1"/>
        <v>16040235</v>
      </c>
      <c r="D47" s="213">
        <v>7375544</v>
      </c>
      <c r="E47" s="213">
        <v>8664691</v>
      </c>
      <c r="F47" s="213">
        <v>1170131</v>
      </c>
    </row>
    <row r="48" spans="1:6" ht="11.25" customHeight="1" x14ac:dyDescent="0.2">
      <c r="A48" s="296">
        <v>1951</v>
      </c>
      <c r="B48" s="297"/>
      <c r="C48" s="300">
        <f t="shared" si="1"/>
        <v>15618024</v>
      </c>
      <c r="D48" s="213">
        <v>7184291</v>
      </c>
      <c r="E48" s="213">
        <v>8433733</v>
      </c>
      <c r="F48" s="213">
        <v>1587905</v>
      </c>
    </row>
    <row r="49" spans="1:6" ht="11.25" customHeight="1" x14ac:dyDescent="0.2">
      <c r="A49" s="296">
        <v>1952</v>
      </c>
      <c r="B49" s="297"/>
      <c r="C49" s="300">
        <f t="shared" si="1"/>
        <v>15412119</v>
      </c>
      <c r="D49" s="213">
        <v>7089575</v>
      </c>
      <c r="E49" s="213">
        <v>8322544</v>
      </c>
      <c r="F49" s="213">
        <v>1667577</v>
      </c>
    </row>
    <row r="50" spans="1:6" ht="11.25" customHeight="1" x14ac:dyDescent="0.2">
      <c r="A50" s="296">
        <v>1953</v>
      </c>
      <c r="B50" s="297"/>
      <c r="C50" s="300">
        <f t="shared" si="1"/>
        <v>15754991</v>
      </c>
      <c r="D50" s="213">
        <v>7247296</v>
      </c>
      <c r="E50" s="213">
        <v>8507695</v>
      </c>
      <c r="F50" s="213">
        <v>2052899</v>
      </c>
    </row>
    <row r="51" spans="1:6" ht="11.25" customHeight="1" x14ac:dyDescent="0.2">
      <c r="A51" s="296">
        <v>1954</v>
      </c>
      <c r="B51" s="297"/>
      <c r="C51" s="300">
        <f t="shared" si="1"/>
        <v>16527310</v>
      </c>
      <c r="D51" s="213">
        <v>7602563</v>
      </c>
      <c r="E51" s="213">
        <v>8924747</v>
      </c>
      <c r="F51" s="213">
        <v>2174958</v>
      </c>
    </row>
    <row r="52" spans="1:6" ht="11.25" customHeight="1" x14ac:dyDescent="0.2">
      <c r="A52" s="296">
        <v>1955</v>
      </c>
      <c r="B52" s="297"/>
      <c r="C52" s="300">
        <f t="shared" si="1"/>
        <v>17772846</v>
      </c>
      <c r="D52" s="213">
        <v>8175509</v>
      </c>
      <c r="E52" s="213">
        <v>9597337</v>
      </c>
      <c r="F52" s="213">
        <v>2456681</v>
      </c>
    </row>
    <row r="53" spans="1:6" ht="11.25" customHeight="1" x14ac:dyDescent="0.2">
      <c r="A53" s="302">
        <v>1956</v>
      </c>
      <c r="B53" s="238"/>
      <c r="C53" s="300">
        <f t="shared" si="1"/>
        <v>18117001</v>
      </c>
      <c r="D53" s="298">
        <v>8333821</v>
      </c>
      <c r="E53" s="298">
        <v>9783180</v>
      </c>
      <c r="F53" s="298">
        <v>2430100</v>
      </c>
    </row>
    <row r="54" spans="1:6" ht="11.25" customHeight="1" x14ac:dyDescent="0.2">
      <c r="A54" s="302">
        <v>1957</v>
      </c>
      <c r="B54" s="238"/>
      <c r="C54" s="300">
        <f t="shared" si="1"/>
        <v>18986988</v>
      </c>
      <c r="D54" s="298">
        <v>8734015</v>
      </c>
      <c r="E54" s="298">
        <v>10252973</v>
      </c>
      <c r="F54" s="298">
        <v>2585419</v>
      </c>
    </row>
    <row r="55" spans="1:6" ht="11.25" customHeight="1" x14ac:dyDescent="0.2">
      <c r="A55" s="302">
        <v>1958</v>
      </c>
      <c r="B55" s="238"/>
      <c r="C55" s="300">
        <f t="shared" si="1"/>
        <v>20625883</v>
      </c>
      <c r="D55" s="298">
        <v>9487906</v>
      </c>
      <c r="E55" s="298">
        <v>11137977</v>
      </c>
      <c r="F55" s="298">
        <v>3379861</v>
      </c>
    </row>
    <row r="56" spans="1:6" ht="11.25" customHeight="1" x14ac:dyDescent="0.2">
      <c r="A56" s="302">
        <v>1959</v>
      </c>
      <c r="B56" s="238"/>
      <c r="C56" s="300">
        <f t="shared" si="1"/>
        <v>20216628</v>
      </c>
      <c r="D56" s="298">
        <v>13949473</v>
      </c>
      <c r="E56" s="298">
        <v>6267155</v>
      </c>
      <c r="F56" s="298">
        <v>2626668</v>
      </c>
    </row>
    <row r="57" spans="1:6" ht="11.25" customHeight="1" x14ac:dyDescent="0.2">
      <c r="A57" s="302">
        <v>1960</v>
      </c>
      <c r="B57" s="238" t="s">
        <v>73</v>
      </c>
      <c r="C57" s="300">
        <f t="shared" si="1"/>
        <v>2497262</v>
      </c>
      <c r="D57" s="298">
        <v>1723111</v>
      </c>
      <c r="E57" s="298">
        <v>774151</v>
      </c>
      <c r="F57" s="298">
        <v>1382660</v>
      </c>
    </row>
    <row r="58" spans="1:6" ht="11.25" customHeight="1" x14ac:dyDescent="0.2">
      <c r="A58" s="302">
        <v>1961</v>
      </c>
      <c r="B58" s="238"/>
      <c r="C58" s="300">
        <f t="shared" si="1"/>
        <v>22828286</v>
      </c>
      <c r="D58" s="298">
        <v>15751517</v>
      </c>
      <c r="E58" s="298">
        <v>7076769</v>
      </c>
      <c r="F58" s="298">
        <v>1606030</v>
      </c>
    </row>
    <row r="59" spans="1:6" ht="11.25" customHeight="1" x14ac:dyDescent="0.2">
      <c r="A59" s="302">
        <v>1962</v>
      </c>
      <c r="B59" s="238"/>
      <c r="C59" s="300">
        <f t="shared" si="1"/>
        <v>26210387</v>
      </c>
      <c r="D59" s="298">
        <v>20968310</v>
      </c>
      <c r="E59" s="298">
        <v>5242077</v>
      </c>
      <c r="F59" s="298">
        <v>1735966</v>
      </c>
    </row>
    <row r="60" spans="1:6" ht="11.25" customHeight="1" x14ac:dyDescent="0.2">
      <c r="A60" s="302">
        <v>1963</v>
      </c>
      <c r="B60" s="238"/>
      <c r="C60" s="300">
        <f t="shared" si="1"/>
        <v>30532636</v>
      </c>
      <c r="D60" s="298">
        <v>24426108</v>
      </c>
      <c r="E60" s="298">
        <v>6106528</v>
      </c>
      <c r="F60" s="298">
        <v>2334912</v>
      </c>
    </row>
    <row r="61" spans="1:6" ht="11.25" customHeight="1" x14ac:dyDescent="0.2">
      <c r="A61" s="302">
        <v>1964</v>
      </c>
      <c r="B61" s="238"/>
      <c r="C61" s="300">
        <f t="shared" si="1"/>
        <v>32929858</v>
      </c>
      <c r="D61" s="298">
        <v>26343339</v>
      </c>
      <c r="E61" s="298">
        <v>6586519</v>
      </c>
      <c r="F61" s="298">
        <v>2693929</v>
      </c>
    </row>
    <row r="62" spans="1:6" ht="11.25" customHeight="1" x14ac:dyDescent="0.2">
      <c r="A62" s="302">
        <v>1965</v>
      </c>
      <c r="B62" s="238"/>
      <c r="C62" s="300">
        <f t="shared" si="1"/>
        <v>35320663</v>
      </c>
      <c r="D62" s="298">
        <v>28257077</v>
      </c>
      <c r="E62" s="298">
        <v>7063586</v>
      </c>
      <c r="F62" s="298">
        <v>2729415</v>
      </c>
    </row>
    <row r="63" spans="1:6" ht="11.25" customHeight="1" x14ac:dyDescent="0.2">
      <c r="A63" s="296">
        <v>1966</v>
      </c>
      <c r="B63" s="297"/>
      <c r="C63" s="300">
        <f t="shared" si="1"/>
        <v>39343163</v>
      </c>
      <c r="D63" s="213">
        <v>31474530</v>
      </c>
      <c r="E63" s="213">
        <v>7868633</v>
      </c>
      <c r="F63" s="213">
        <v>2747137</v>
      </c>
    </row>
    <row r="64" spans="1:6" ht="11.25" customHeight="1" x14ac:dyDescent="0.2">
      <c r="A64" s="296">
        <v>1967</v>
      </c>
      <c r="B64" s="297"/>
      <c r="C64" s="300">
        <f t="shared" si="1"/>
        <v>41979310</v>
      </c>
      <c r="D64" s="213">
        <v>33583448</v>
      </c>
      <c r="E64" s="213">
        <v>8395862</v>
      </c>
      <c r="F64" s="213">
        <v>3019425</v>
      </c>
    </row>
    <row r="65" spans="1:6" ht="11.25" customHeight="1" x14ac:dyDescent="0.2">
      <c r="A65" s="296">
        <v>1968</v>
      </c>
      <c r="B65" s="297"/>
      <c r="C65" s="300">
        <f t="shared" si="1"/>
        <v>45338943</v>
      </c>
      <c r="D65" s="213">
        <v>36271154</v>
      </c>
      <c r="E65" s="213">
        <v>9067789</v>
      </c>
      <c r="F65" s="213">
        <v>3409146</v>
      </c>
    </row>
    <row r="66" spans="1:6" ht="11.25" customHeight="1" x14ac:dyDescent="0.2">
      <c r="A66" s="296">
        <v>1969</v>
      </c>
      <c r="B66" s="297"/>
      <c r="C66" s="300">
        <f t="shared" si="1"/>
        <v>47980460</v>
      </c>
      <c r="D66" s="213">
        <v>38384368</v>
      </c>
      <c r="E66" s="213">
        <v>9596092</v>
      </c>
      <c r="F66" s="213">
        <v>3395199</v>
      </c>
    </row>
    <row r="67" spans="1:6" ht="11.25" customHeight="1" x14ac:dyDescent="0.2">
      <c r="A67" s="296">
        <v>1970</v>
      </c>
      <c r="B67" s="297"/>
      <c r="C67" s="300">
        <f t="shared" si="1"/>
        <v>51645881</v>
      </c>
      <c r="D67" s="213">
        <v>41316705</v>
      </c>
      <c r="E67" s="213">
        <v>10329176</v>
      </c>
      <c r="F67" s="213">
        <v>3708659</v>
      </c>
    </row>
    <row r="68" spans="1:6" ht="11.25" customHeight="1" x14ac:dyDescent="0.2">
      <c r="A68" s="296">
        <v>1971</v>
      </c>
      <c r="B68" s="297"/>
      <c r="C68" s="300">
        <f t="shared" si="1"/>
        <v>53829608</v>
      </c>
      <c r="D68" s="213">
        <v>43063686</v>
      </c>
      <c r="E68" s="213">
        <v>10765922</v>
      </c>
      <c r="F68" s="213">
        <v>4114773</v>
      </c>
    </row>
    <row r="69" spans="1:6" ht="11.25" customHeight="1" x14ac:dyDescent="0.2">
      <c r="A69" s="296">
        <v>1972</v>
      </c>
      <c r="B69" s="297"/>
      <c r="C69" s="300">
        <f t="shared" si="1"/>
        <v>66240653</v>
      </c>
      <c r="D69" s="213">
        <v>52992522</v>
      </c>
      <c r="E69" s="213">
        <v>13248131</v>
      </c>
      <c r="F69" s="213">
        <v>4314982</v>
      </c>
    </row>
    <row r="70" spans="1:6" ht="11.25" customHeight="1" x14ac:dyDescent="0.2">
      <c r="A70" s="296">
        <v>1973</v>
      </c>
      <c r="B70" s="297"/>
      <c r="C70" s="300">
        <f t="shared" si="1"/>
        <v>72300217</v>
      </c>
      <c r="D70" s="213">
        <v>57840174</v>
      </c>
      <c r="E70" s="213">
        <v>14460043</v>
      </c>
      <c r="F70" s="213">
        <v>4147397</v>
      </c>
    </row>
    <row r="71" spans="1:6" ht="11.25" customHeight="1" x14ac:dyDescent="0.2">
      <c r="A71" s="296">
        <v>1974</v>
      </c>
      <c r="B71" s="297"/>
      <c r="C71" s="300">
        <f t="shared" si="1"/>
        <v>77841154</v>
      </c>
      <c r="D71" s="213">
        <v>62272923</v>
      </c>
      <c r="E71" s="213">
        <v>15568231</v>
      </c>
      <c r="F71" s="213">
        <v>3410639</v>
      </c>
    </row>
    <row r="72" spans="1:6" ht="11.25" customHeight="1" x14ac:dyDescent="0.2">
      <c r="A72" s="296">
        <v>1975</v>
      </c>
      <c r="B72" s="297"/>
      <c r="C72" s="300">
        <f t="shared" si="1"/>
        <v>87195670</v>
      </c>
      <c r="D72" s="213">
        <v>71500449</v>
      </c>
      <c r="E72" s="213">
        <v>15695221</v>
      </c>
      <c r="F72" s="213">
        <v>2796795</v>
      </c>
    </row>
    <row r="73" spans="1:6" ht="11.25" customHeight="1" x14ac:dyDescent="0.2">
      <c r="A73" s="296">
        <v>1976</v>
      </c>
      <c r="B73" s="297"/>
      <c r="C73" s="300">
        <f t="shared" si="1"/>
        <v>95081884</v>
      </c>
      <c r="D73" s="213">
        <v>76065507</v>
      </c>
      <c r="E73" s="213">
        <v>19016377</v>
      </c>
      <c r="F73" s="213">
        <v>2743850</v>
      </c>
    </row>
    <row r="74" spans="1:6" ht="11.25" customHeight="1" x14ac:dyDescent="0.2">
      <c r="A74" s="296">
        <v>1977</v>
      </c>
      <c r="B74" s="297"/>
      <c r="C74" s="300">
        <f t="shared" ref="C74:C105" si="2">D74+E74</f>
        <v>102463766</v>
      </c>
      <c r="D74" s="213">
        <v>81971013</v>
      </c>
      <c r="E74" s="213">
        <v>20492753</v>
      </c>
      <c r="F74" s="213">
        <v>2767651</v>
      </c>
    </row>
    <row r="75" spans="1:6" ht="11.25" customHeight="1" x14ac:dyDescent="0.2">
      <c r="A75" s="296">
        <v>1978</v>
      </c>
      <c r="B75" s="297"/>
      <c r="C75" s="300">
        <f t="shared" si="2"/>
        <v>100944782</v>
      </c>
      <c r="D75" s="213">
        <v>83784169</v>
      </c>
      <c r="E75" s="213">
        <v>17160613</v>
      </c>
      <c r="F75" s="213">
        <v>2847129</v>
      </c>
    </row>
    <row r="76" spans="1:6" ht="11.25" customHeight="1" x14ac:dyDescent="0.2">
      <c r="A76" s="296">
        <v>1979</v>
      </c>
      <c r="B76" s="297"/>
      <c r="C76" s="300">
        <f t="shared" si="2"/>
        <v>107317395</v>
      </c>
      <c r="D76" s="213">
        <v>85853916</v>
      </c>
      <c r="E76" s="213">
        <v>21463479</v>
      </c>
      <c r="F76" s="213">
        <v>2973772</v>
      </c>
    </row>
    <row r="77" spans="1:6" ht="11.25" customHeight="1" x14ac:dyDescent="0.2">
      <c r="A77" s="296">
        <v>1980</v>
      </c>
      <c r="B77" s="297"/>
      <c r="C77" s="300">
        <f t="shared" si="2"/>
        <v>103206665</v>
      </c>
      <c r="D77" s="213">
        <v>82565332</v>
      </c>
      <c r="E77" s="213">
        <v>20641333</v>
      </c>
      <c r="F77" s="213">
        <v>3010224</v>
      </c>
    </row>
    <row r="78" spans="1:6" ht="11.25" customHeight="1" x14ac:dyDescent="0.2">
      <c r="A78" s="296">
        <v>1981</v>
      </c>
      <c r="B78" s="297"/>
      <c r="C78" s="300">
        <f t="shared" si="2"/>
        <v>111058186</v>
      </c>
      <c r="D78" s="213">
        <v>88846549</v>
      </c>
      <c r="E78" s="213">
        <v>22211637</v>
      </c>
      <c r="F78" s="213">
        <v>3323361</v>
      </c>
    </row>
    <row r="79" spans="1:6" ht="11.25" customHeight="1" x14ac:dyDescent="0.2">
      <c r="A79" s="296">
        <v>1982</v>
      </c>
      <c r="B79" s="297"/>
      <c r="C79" s="300">
        <f t="shared" si="2"/>
        <v>108168332</v>
      </c>
      <c r="D79" s="213">
        <v>86534666</v>
      </c>
      <c r="E79" s="213">
        <v>21633666</v>
      </c>
      <c r="F79" s="213">
        <v>3369862</v>
      </c>
    </row>
    <row r="80" spans="1:6" ht="11.25" customHeight="1" x14ac:dyDescent="0.2">
      <c r="A80" s="296">
        <v>1983</v>
      </c>
      <c r="B80" s="297"/>
      <c r="C80" s="300">
        <f t="shared" si="2"/>
        <v>116680012</v>
      </c>
      <c r="D80" s="213">
        <v>93344010</v>
      </c>
      <c r="E80" s="213">
        <v>23336002</v>
      </c>
      <c r="F80" s="213">
        <v>3638882</v>
      </c>
    </row>
    <row r="81" spans="1:6" ht="11.25" customHeight="1" x14ac:dyDescent="0.2">
      <c r="A81" s="296">
        <v>1984</v>
      </c>
      <c r="B81" s="297"/>
      <c r="C81" s="300">
        <f t="shared" si="2"/>
        <v>113070224</v>
      </c>
      <c r="D81" s="213">
        <v>90456179</v>
      </c>
      <c r="E81" s="213">
        <v>22614045</v>
      </c>
      <c r="F81" s="213">
        <v>3368920</v>
      </c>
    </row>
    <row r="82" spans="1:6" ht="11.25" customHeight="1" x14ac:dyDescent="0.2">
      <c r="A82" s="296">
        <v>1985</v>
      </c>
      <c r="B82" s="297"/>
      <c r="C82" s="300">
        <f t="shared" si="2"/>
        <v>121591443</v>
      </c>
      <c r="D82" s="213">
        <v>97273154</v>
      </c>
      <c r="E82" s="213">
        <v>24318289</v>
      </c>
      <c r="F82" s="213">
        <v>2922146</v>
      </c>
    </row>
    <row r="83" spans="1:6" ht="11.25" customHeight="1" x14ac:dyDescent="0.2">
      <c r="A83" s="296">
        <v>1986</v>
      </c>
      <c r="B83" s="297"/>
      <c r="C83" s="300">
        <f t="shared" si="2"/>
        <v>118960978</v>
      </c>
      <c r="D83" s="213">
        <v>95168782</v>
      </c>
      <c r="E83" s="213">
        <v>23792196</v>
      </c>
      <c r="F83" s="213">
        <v>2684758</v>
      </c>
    </row>
    <row r="84" spans="1:6" ht="11.25" customHeight="1" x14ac:dyDescent="0.2">
      <c r="A84" s="296">
        <v>1987</v>
      </c>
      <c r="B84" s="297"/>
      <c r="C84" s="300">
        <f t="shared" si="2"/>
        <v>132429189</v>
      </c>
      <c r="D84" s="213">
        <v>105943351</v>
      </c>
      <c r="E84" s="213">
        <v>26485838</v>
      </c>
      <c r="F84" s="213">
        <v>2502014</v>
      </c>
    </row>
    <row r="85" spans="1:6" ht="11.25" customHeight="1" x14ac:dyDescent="0.2">
      <c r="A85" s="296">
        <v>1988</v>
      </c>
      <c r="B85" s="297"/>
      <c r="C85" s="300">
        <f t="shared" si="2"/>
        <v>128716943</v>
      </c>
      <c r="D85" s="213">
        <v>102973554</v>
      </c>
      <c r="E85" s="213">
        <v>25743389</v>
      </c>
      <c r="F85" s="213">
        <v>2569430</v>
      </c>
    </row>
    <row r="86" spans="1:6" ht="11.25" customHeight="1" x14ac:dyDescent="0.2">
      <c r="A86" s="296">
        <v>1989</v>
      </c>
      <c r="B86" s="297"/>
      <c r="C86" s="300">
        <f t="shared" si="2"/>
        <v>143651911</v>
      </c>
      <c r="D86" s="213">
        <v>114921529</v>
      </c>
      <c r="E86" s="213">
        <v>28730382</v>
      </c>
      <c r="F86" s="213">
        <v>3002998</v>
      </c>
    </row>
    <row r="87" spans="1:6" ht="11.25" customHeight="1" x14ac:dyDescent="0.2">
      <c r="A87" s="296">
        <v>1990</v>
      </c>
      <c r="B87" s="297"/>
      <c r="C87" s="300">
        <f t="shared" si="2"/>
        <v>134725092</v>
      </c>
      <c r="D87" s="213">
        <v>107780074</v>
      </c>
      <c r="E87" s="213">
        <v>26945018</v>
      </c>
      <c r="F87" s="213">
        <v>3358452</v>
      </c>
    </row>
    <row r="88" spans="1:6" ht="11.25" customHeight="1" x14ac:dyDescent="0.2">
      <c r="A88" s="296">
        <v>1991</v>
      </c>
      <c r="B88" s="297"/>
      <c r="C88" s="300">
        <f t="shared" si="2"/>
        <v>158070476</v>
      </c>
      <c r="D88" s="213">
        <v>126456381</v>
      </c>
      <c r="E88" s="213">
        <v>31614095</v>
      </c>
      <c r="F88" s="213">
        <v>3538387</v>
      </c>
    </row>
    <row r="89" spans="1:6" ht="11.25" customHeight="1" x14ac:dyDescent="0.2">
      <c r="A89" s="296">
        <v>1992</v>
      </c>
      <c r="B89" s="297"/>
      <c r="C89" s="300">
        <f t="shared" si="2"/>
        <v>156276794</v>
      </c>
      <c r="D89" s="213">
        <v>125021435</v>
      </c>
      <c r="E89" s="213">
        <v>31255359</v>
      </c>
      <c r="F89" s="213">
        <v>3754048</v>
      </c>
    </row>
    <row r="90" spans="1:6" ht="11.25" customHeight="1" x14ac:dyDescent="0.2">
      <c r="A90" s="296">
        <v>1993</v>
      </c>
      <c r="B90" s="297"/>
      <c r="C90" s="300">
        <f t="shared" si="2"/>
        <v>174404133</v>
      </c>
      <c r="D90" s="213">
        <v>139523306</v>
      </c>
      <c r="E90" s="213">
        <v>34880827</v>
      </c>
      <c r="F90" s="213">
        <v>3872581</v>
      </c>
    </row>
    <row r="91" spans="1:6" ht="11.25" customHeight="1" x14ac:dyDescent="0.2">
      <c r="A91" s="302">
        <v>1994</v>
      </c>
      <c r="B91" s="301"/>
      <c r="C91" s="300">
        <f t="shared" si="2"/>
        <v>177737287.40000001</v>
      </c>
      <c r="D91" s="298">
        <v>142189829.90000001</v>
      </c>
      <c r="E91" s="298">
        <v>35547457.5</v>
      </c>
      <c r="F91" s="298">
        <v>3586644.8</v>
      </c>
    </row>
    <row r="92" spans="1:6" ht="11.25" customHeight="1" x14ac:dyDescent="0.2">
      <c r="A92" s="296">
        <v>1995</v>
      </c>
      <c r="B92" s="297"/>
      <c r="C92" s="213">
        <f t="shared" si="2"/>
        <v>176258967</v>
      </c>
      <c r="D92" s="213">
        <v>141007174</v>
      </c>
      <c r="E92" s="213">
        <v>35251793</v>
      </c>
      <c r="F92" s="213">
        <v>3557550</v>
      </c>
    </row>
    <row r="93" spans="1:6" ht="11.25" customHeight="1" x14ac:dyDescent="0.2">
      <c r="A93" s="296">
        <v>1996</v>
      </c>
      <c r="B93" s="297"/>
      <c r="C93" s="213">
        <f t="shared" si="2"/>
        <v>153377704</v>
      </c>
      <c r="D93" s="213">
        <v>122702163</v>
      </c>
      <c r="E93" s="213">
        <v>30675541</v>
      </c>
      <c r="F93" s="213">
        <v>2161279</v>
      </c>
    </row>
    <row r="94" spans="1:6" ht="11.25" customHeight="1" x14ac:dyDescent="0.2">
      <c r="A94" s="296">
        <v>1997</v>
      </c>
      <c r="B94" s="297"/>
      <c r="C94" s="213">
        <f t="shared" si="2"/>
        <v>166329230.59999999</v>
      </c>
      <c r="D94" s="213">
        <v>133063384.5</v>
      </c>
      <c r="E94" s="213">
        <v>33265846.100000001</v>
      </c>
      <c r="F94" s="213">
        <v>1065261.45</v>
      </c>
    </row>
    <row r="95" spans="1:6" ht="11.25" customHeight="1" x14ac:dyDescent="0.2">
      <c r="A95" s="296">
        <v>1998</v>
      </c>
      <c r="B95" s="297"/>
      <c r="C95" s="213">
        <f t="shared" si="2"/>
        <v>156438118.15000001</v>
      </c>
      <c r="D95" s="213">
        <v>125150494.59999999</v>
      </c>
      <c r="E95" s="213">
        <v>31287623.550000001</v>
      </c>
      <c r="F95" s="213">
        <v>855742</v>
      </c>
    </row>
    <row r="96" spans="1:6" ht="11.25" customHeight="1" x14ac:dyDescent="0.2">
      <c r="A96" s="302">
        <v>1999</v>
      </c>
      <c r="B96" s="301"/>
      <c r="C96" s="213">
        <f t="shared" si="2"/>
        <v>168245470.14999998</v>
      </c>
      <c r="D96" s="298">
        <v>134596376.19999999</v>
      </c>
      <c r="E96" s="298">
        <v>33649093.950000003</v>
      </c>
      <c r="F96" s="298">
        <v>195351.59999999998</v>
      </c>
    </row>
    <row r="97" spans="1:6" ht="11.25" customHeight="1" x14ac:dyDescent="0.2">
      <c r="A97" s="296">
        <v>2000</v>
      </c>
      <c r="B97" s="297"/>
      <c r="C97" s="213">
        <f t="shared" si="2"/>
        <v>163124513.45000002</v>
      </c>
      <c r="D97" s="213">
        <v>130499610.76000001</v>
      </c>
      <c r="E97" s="213">
        <v>32624902.690000001</v>
      </c>
      <c r="F97" s="213">
        <v>116833.70000000001</v>
      </c>
    </row>
    <row r="98" spans="1:6" ht="11.25" customHeight="1" x14ac:dyDescent="0.2">
      <c r="A98" s="296">
        <v>2001</v>
      </c>
      <c r="B98" s="297"/>
      <c r="C98" s="213">
        <f t="shared" si="2"/>
        <v>170896425</v>
      </c>
      <c r="D98" s="213">
        <v>136717140</v>
      </c>
      <c r="E98" s="213">
        <v>34179285</v>
      </c>
      <c r="F98" s="213">
        <v>67139.25</v>
      </c>
    </row>
    <row r="99" spans="1:6" ht="11.25" customHeight="1" x14ac:dyDescent="0.2">
      <c r="A99" s="296">
        <v>2002</v>
      </c>
      <c r="B99" s="297"/>
      <c r="C99" s="213">
        <f t="shared" si="2"/>
        <v>164925377</v>
      </c>
      <c r="D99" s="213">
        <v>131940301.55</v>
      </c>
      <c r="E99" s="213">
        <v>32985075.449999999</v>
      </c>
      <c r="F99" s="213">
        <v>39412.400000000001</v>
      </c>
    </row>
    <row r="100" spans="1:6" ht="11.25" customHeight="1" x14ac:dyDescent="0.2">
      <c r="A100" s="296">
        <v>2003</v>
      </c>
      <c r="B100" s="297"/>
      <c r="C100" s="213">
        <f t="shared" si="2"/>
        <v>191902276.75</v>
      </c>
      <c r="D100" s="213">
        <v>153521821.34999999</v>
      </c>
      <c r="E100" s="213">
        <v>38380455.399999999</v>
      </c>
      <c r="F100" s="213">
        <v>27792.15</v>
      </c>
    </row>
    <row r="101" spans="1:6" ht="11.25" customHeight="1" x14ac:dyDescent="0.2">
      <c r="A101" s="302">
        <v>2004</v>
      </c>
      <c r="B101" s="301"/>
      <c r="C101" s="213">
        <f t="shared" si="2"/>
        <v>214420700.15000001</v>
      </c>
      <c r="D101" s="298">
        <v>171536560.15000001</v>
      </c>
      <c r="E101" s="298">
        <v>42884140</v>
      </c>
      <c r="F101" s="298">
        <v>11105.15</v>
      </c>
    </row>
    <row r="102" spans="1:6" ht="11.25" customHeight="1" x14ac:dyDescent="0.2">
      <c r="A102" s="302">
        <v>2005</v>
      </c>
      <c r="B102" s="301"/>
      <c r="C102" s="298">
        <f t="shared" si="2"/>
        <v>128516479.95</v>
      </c>
      <c r="D102" s="298">
        <v>102813184</v>
      </c>
      <c r="E102" s="298">
        <v>25703295.949999999</v>
      </c>
      <c r="F102" s="298">
        <v>9202.2999999999993</v>
      </c>
    </row>
    <row r="103" spans="1:6" ht="11.25" customHeight="1" x14ac:dyDescent="0.2">
      <c r="A103" s="302">
        <v>2006</v>
      </c>
      <c r="B103" s="301"/>
      <c r="C103" s="298">
        <f t="shared" si="2"/>
        <v>141205144</v>
      </c>
      <c r="D103" s="298">
        <v>112964115.15000001</v>
      </c>
      <c r="E103" s="298">
        <v>28241028.850000001</v>
      </c>
      <c r="F103" s="298">
        <v>14415.8</v>
      </c>
    </row>
    <row r="104" spans="1:6" ht="11.25" customHeight="1" x14ac:dyDescent="0.2">
      <c r="A104" s="302">
        <v>2007</v>
      </c>
      <c r="B104" s="301"/>
      <c r="C104" s="298">
        <f t="shared" si="2"/>
        <v>137956411.19999999</v>
      </c>
      <c r="D104" s="298">
        <v>110365129.2</v>
      </c>
      <c r="E104" s="298">
        <v>27591282</v>
      </c>
      <c r="F104" s="298">
        <v>1613.1</v>
      </c>
    </row>
    <row r="105" spans="1:6" ht="11.25" customHeight="1" x14ac:dyDescent="0.2">
      <c r="A105" s="302">
        <v>2008</v>
      </c>
      <c r="B105" s="301"/>
      <c r="C105" s="298">
        <f t="shared" si="2"/>
        <v>140456234.05000001</v>
      </c>
      <c r="D105" s="298">
        <v>112364987.25</v>
      </c>
      <c r="E105" s="298">
        <v>28091246.800000001</v>
      </c>
      <c r="F105" s="298">
        <v>4762.8999999999996</v>
      </c>
    </row>
    <row r="106" spans="1:6" ht="11.25" customHeight="1" x14ac:dyDescent="0.2">
      <c r="A106" s="302">
        <v>2009</v>
      </c>
      <c r="B106" s="301"/>
      <c r="C106" s="298">
        <f>D106+E106-1499.97</f>
        <v>147647241.93000001</v>
      </c>
      <c r="D106" s="298">
        <v>118118993.7</v>
      </c>
      <c r="E106" s="298">
        <v>29529748.199999999</v>
      </c>
      <c r="F106" s="298">
        <v>327</v>
      </c>
    </row>
    <row r="107" spans="1:6" ht="11.25" customHeight="1" x14ac:dyDescent="0.2">
      <c r="A107" s="302">
        <v>2010</v>
      </c>
      <c r="B107" s="301"/>
      <c r="C107" s="298">
        <f t="shared" ref="C107:C113" si="3">D107+E107</f>
        <v>156988759.25</v>
      </c>
      <c r="D107" s="298">
        <v>125591007.40000001</v>
      </c>
      <c r="E107" s="298">
        <v>31397751.850000001</v>
      </c>
      <c r="F107" s="298">
        <v>0</v>
      </c>
    </row>
    <row r="108" spans="1:6" ht="11.25" customHeight="1" x14ac:dyDescent="0.2">
      <c r="A108" s="302">
        <v>2011</v>
      </c>
      <c r="B108" s="301"/>
      <c r="C108" s="298">
        <f t="shared" si="3"/>
        <v>159055707.25</v>
      </c>
      <c r="D108" s="298">
        <v>127244565.75</v>
      </c>
      <c r="E108" s="298">
        <v>31811141.5</v>
      </c>
      <c r="F108" s="298">
        <v>0</v>
      </c>
    </row>
    <row r="109" spans="1:6" ht="11.25" customHeight="1" x14ac:dyDescent="0.2">
      <c r="A109" s="302">
        <v>2012</v>
      </c>
      <c r="B109" s="301"/>
      <c r="C109" s="298">
        <f t="shared" si="3"/>
        <v>161960616.81999999</v>
      </c>
      <c r="D109" s="298">
        <v>129568493.40000001</v>
      </c>
      <c r="E109" s="298">
        <v>32392123.420000002</v>
      </c>
      <c r="F109" s="298">
        <v>0</v>
      </c>
    </row>
    <row r="110" spans="1:6" ht="11.25" customHeight="1" x14ac:dyDescent="0.2">
      <c r="A110" s="302">
        <v>2013</v>
      </c>
      <c r="B110" s="301"/>
      <c r="C110" s="298">
        <f t="shared" si="3"/>
        <v>162928782.94999999</v>
      </c>
      <c r="D110" s="298">
        <v>130343026.36</v>
      </c>
      <c r="E110" s="298">
        <v>32585756.59</v>
      </c>
      <c r="F110" s="298">
        <v>10559.75</v>
      </c>
    </row>
    <row r="111" spans="1:6" ht="11.25" customHeight="1" x14ac:dyDescent="0.2">
      <c r="A111" s="302">
        <v>2014</v>
      </c>
      <c r="B111" s="301"/>
      <c r="C111" s="298">
        <f t="shared" si="3"/>
        <v>173582347.47</v>
      </c>
      <c r="D111" s="298">
        <v>138865877.97999999</v>
      </c>
      <c r="E111" s="298">
        <v>34716469.490000002</v>
      </c>
      <c r="F111" s="298">
        <v>77902.5</v>
      </c>
    </row>
    <row r="112" spans="1:6" ht="11.25" customHeight="1" x14ac:dyDescent="0.2">
      <c r="A112" s="302">
        <v>2015</v>
      </c>
      <c r="B112" s="301"/>
      <c r="C112" s="298">
        <f t="shared" si="3"/>
        <v>172949087.59</v>
      </c>
      <c r="D112" s="298">
        <v>138359270.09</v>
      </c>
      <c r="E112" s="298">
        <v>34589817.5</v>
      </c>
      <c r="F112" s="298">
        <v>130052.44</v>
      </c>
    </row>
    <row r="113" spans="1:6" ht="11.25" customHeight="1" x14ac:dyDescent="0.2">
      <c r="A113" s="302">
        <v>2016</v>
      </c>
      <c r="B113" s="301"/>
      <c r="C113" s="298">
        <f t="shared" si="3"/>
        <v>173730453.72</v>
      </c>
      <c r="D113" s="298">
        <v>138984362.99000001</v>
      </c>
      <c r="E113" s="298">
        <v>34746090.729999997</v>
      </c>
      <c r="F113" s="298">
        <v>191371.35</v>
      </c>
    </row>
    <row r="114" spans="1:6" ht="11.25" customHeight="1" x14ac:dyDescent="0.2">
      <c r="A114" s="302"/>
      <c r="B114" s="301"/>
      <c r="C114" s="299"/>
      <c r="D114" s="298"/>
      <c r="E114" s="298"/>
      <c r="F114" s="298"/>
    </row>
    <row r="115" spans="1:6" ht="11.25" customHeight="1" x14ac:dyDescent="0.2">
      <c r="A115" s="302"/>
      <c r="B115" s="301"/>
      <c r="C115" s="299"/>
      <c r="D115" s="298"/>
      <c r="E115" s="298"/>
      <c r="F115" s="298"/>
    </row>
    <row r="116" spans="1:6" ht="11.25" customHeight="1" x14ac:dyDescent="0.2">
      <c r="A116" s="302"/>
      <c r="B116" s="301"/>
      <c r="C116" s="299"/>
      <c r="D116" s="298"/>
      <c r="E116" s="298"/>
      <c r="F116" s="298"/>
    </row>
    <row r="117" spans="1:6" ht="11.25" customHeight="1" x14ac:dyDescent="0.2">
      <c r="A117" s="302"/>
      <c r="B117" s="301"/>
      <c r="C117" s="299"/>
      <c r="D117" s="298"/>
      <c r="E117" s="298"/>
      <c r="F117" s="298"/>
    </row>
    <row r="118" spans="1:6" ht="11.25" customHeight="1" x14ac:dyDescent="0.2">
      <c r="A118" s="334"/>
      <c r="B118" s="333"/>
      <c r="C118" s="332"/>
      <c r="D118" s="331"/>
      <c r="E118" s="331"/>
      <c r="F118" s="331"/>
    </row>
    <row r="119" spans="1:6" ht="11.25" customHeight="1" x14ac:dyDescent="0.2">
      <c r="A119" s="330" t="s">
        <v>306</v>
      </c>
      <c r="B119" s="210"/>
      <c r="C119" s="210"/>
      <c r="D119" s="210"/>
      <c r="E119" s="210"/>
      <c r="F119" s="315"/>
    </row>
    <row r="120" spans="1:6" ht="11.25" customHeight="1" x14ac:dyDescent="0.2">
      <c r="A120" s="330" t="s">
        <v>305</v>
      </c>
      <c r="B120" s="210"/>
      <c r="C120" s="210"/>
      <c r="D120" s="210"/>
      <c r="E120" s="210"/>
      <c r="F120" s="238"/>
    </row>
    <row r="121" spans="1:6" ht="11.25" customHeight="1" x14ac:dyDescent="0.2">
      <c r="A121" s="322" t="s">
        <v>304</v>
      </c>
      <c r="B121" s="321"/>
      <c r="C121" s="321"/>
      <c r="D121" s="321"/>
      <c r="E121" s="321"/>
      <c r="F121" s="320"/>
    </row>
  </sheetData>
  <pageMargins left="0.59055118110236227" right="0.78740157480314965" top="0.47244094488188981" bottom="0.51181102362204722" header="0.35433070866141736" footer="0.31496062992125984"/>
  <pageSetup paperSize="9" orientation="portrait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workbookViewId="0">
      <selection activeCell="A2" sqref="A2"/>
    </sheetView>
  </sheetViews>
  <sheetFormatPr baseColWidth="10" defaultColWidth="11" defaultRowHeight="11.25" customHeight="1" x14ac:dyDescent="0.2"/>
  <cols>
    <col min="1" max="1" width="5.125" style="209" customWidth="1"/>
    <col min="2" max="2" width="14.75" style="209" bestFit="1" customWidth="1"/>
    <col min="3" max="3" width="13.875" style="209" customWidth="1"/>
    <col min="4" max="6" width="10.625" style="209" customWidth="1"/>
    <col min="7" max="7" width="19.25" style="209" customWidth="1"/>
    <col min="8" max="16384" width="11" style="209"/>
  </cols>
  <sheetData>
    <row r="1" spans="1:8" ht="12" customHeight="1" x14ac:dyDescent="0.2">
      <c r="A1" s="337" t="s">
        <v>340</v>
      </c>
      <c r="B1" s="337"/>
      <c r="C1" s="337"/>
      <c r="D1" s="228"/>
      <c r="E1" s="228"/>
      <c r="F1" s="228"/>
      <c r="G1" s="228"/>
      <c r="H1" s="228"/>
    </row>
    <row r="2" spans="1:8" ht="8.25" customHeight="1" x14ac:dyDescent="0.2">
      <c r="A2" s="228"/>
      <c r="B2" s="228"/>
      <c r="C2" s="228"/>
      <c r="D2" s="228"/>
      <c r="E2" s="228"/>
      <c r="F2" s="228"/>
      <c r="G2" s="228"/>
      <c r="H2" s="228"/>
    </row>
    <row r="3" spans="1:8" ht="8.25" customHeight="1" x14ac:dyDescent="0.2">
      <c r="A3" s="228" t="s">
        <v>339</v>
      </c>
      <c r="B3" s="228"/>
      <c r="C3" s="228"/>
      <c r="D3" s="228"/>
      <c r="E3" s="228"/>
      <c r="F3" s="228"/>
      <c r="G3" s="228"/>
      <c r="H3" s="228"/>
    </row>
    <row r="4" spans="1:8" ht="8.25" customHeight="1" x14ac:dyDescent="0.2"/>
    <row r="5" spans="1:8" ht="11.25" customHeight="1" x14ac:dyDescent="0.2">
      <c r="A5" s="268"/>
      <c r="B5" s="314" t="s">
        <v>338</v>
      </c>
      <c r="C5" s="354"/>
      <c r="D5" s="354"/>
      <c r="E5" s="271"/>
      <c r="F5" s="312" t="s">
        <v>13</v>
      </c>
      <c r="G5" s="268" t="s">
        <v>107</v>
      </c>
    </row>
    <row r="6" spans="1:8" ht="11.25" customHeight="1" x14ac:dyDescent="0.2">
      <c r="A6" s="251" t="s">
        <v>70</v>
      </c>
      <c r="B6" s="353" t="s">
        <v>337</v>
      </c>
      <c r="C6" s="268" t="s">
        <v>336</v>
      </c>
      <c r="D6" s="352" t="s">
        <v>335</v>
      </c>
      <c r="E6" s="268" t="s">
        <v>334</v>
      </c>
      <c r="F6" s="352" t="s">
        <v>18</v>
      </c>
      <c r="G6" s="251" t="s">
        <v>11</v>
      </c>
    </row>
    <row r="7" spans="1:8" ht="11.25" customHeight="1" x14ac:dyDescent="0.2">
      <c r="A7" s="251" t="s">
        <v>71</v>
      </c>
      <c r="B7" s="353" t="s">
        <v>333</v>
      </c>
      <c r="C7" s="251" t="s">
        <v>332</v>
      </c>
      <c r="D7" s="352" t="s">
        <v>332</v>
      </c>
      <c r="E7" s="251" t="s">
        <v>331</v>
      </c>
      <c r="F7" s="352" t="s">
        <v>22</v>
      </c>
      <c r="G7" s="251" t="s">
        <v>17</v>
      </c>
    </row>
    <row r="8" spans="1:8" ht="11.25" customHeight="1" x14ac:dyDescent="0.2">
      <c r="A8" s="241"/>
      <c r="B8" s="351" t="s">
        <v>73</v>
      </c>
      <c r="C8" s="241" t="s">
        <v>330</v>
      </c>
      <c r="D8" s="351" t="s">
        <v>329</v>
      </c>
      <c r="E8" s="241" t="s">
        <v>328</v>
      </c>
      <c r="F8" s="351" t="s">
        <v>23</v>
      </c>
      <c r="G8" s="241" t="s">
        <v>21</v>
      </c>
    </row>
    <row r="9" spans="1:8" ht="11.25" customHeight="1" x14ac:dyDescent="0.2">
      <c r="A9" s="251">
        <v>1918</v>
      </c>
      <c r="B9" s="295">
        <v>11556187</v>
      </c>
      <c r="C9" s="213">
        <v>11556187</v>
      </c>
      <c r="D9" s="306" t="s">
        <v>3</v>
      </c>
      <c r="E9" s="305" t="s">
        <v>3</v>
      </c>
      <c r="F9" s="295">
        <v>9110663</v>
      </c>
      <c r="G9" s="213">
        <v>2226395</v>
      </c>
    </row>
    <row r="10" spans="1:8" ht="11.25" customHeight="1" x14ac:dyDescent="0.2">
      <c r="A10" s="251">
        <v>1919</v>
      </c>
      <c r="B10" s="295">
        <v>19972165</v>
      </c>
      <c r="C10" s="213">
        <v>19962662</v>
      </c>
      <c r="D10" s="306" t="s">
        <v>3</v>
      </c>
      <c r="E10" s="305" t="s">
        <v>3</v>
      </c>
      <c r="F10" s="295">
        <v>15740734</v>
      </c>
      <c r="G10" s="213">
        <v>3871198</v>
      </c>
    </row>
    <row r="11" spans="1:8" ht="11.25" customHeight="1" x14ac:dyDescent="0.2">
      <c r="A11" s="251">
        <v>1920</v>
      </c>
      <c r="B11" s="295">
        <v>21701524</v>
      </c>
      <c r="C11" s="213">
        <v>21681980</v>
      </c>
      <c r="D11" s="306" t="s">
        <v>3</v>
      </c>
      <c r="E11" s="305" t="s">
        <v>3</v>
      </c>
      <c r="F11" s="295">
        <v>17155039</v>
      </c>
      <c r="G11" s="213">
        <v>4225798</v>
      </c>
    </row>
    <row r="12" spans="1:8" ht="11.25" customHeight="1" x14ac:dyDescent="0.2">
      <c r="A12" s="251">
        <v>1921</v>
      </c>
      <c r="B12" s="295">
        <v>20453861</v>
      </c>
      <c r="C12" s="213">
        <v>20394536</v>
      </c>
      <c r="D12" s="295">
        <v>48925</v>
      </c>
      <c r="E12" s="305" t="s">
        <v>3</v>
      </c>
      <c r="F12" s="295">
        <v>16215239</v>
      </c>
      <c r="G12" s="213">
        <v>3984089</v>
      </c>
    </row>
    <row r="13" spans="1:8" ht="11.25" customHeight="1" x14ac:dyDescent="0.2">
      <c r="A13" s="251">
        <v>1922</v>
      </c>
      <c r="B13" s="295">
        <v>30172380</v>
      </c>
      <c r="C13" s="213">
        <v>15497151</v>
      </c>
      <c r="D13" s="295">
        <v>14667765</v>
      </c>
      <c r="E13" s="305" t="s">
        <v>3</v>
      </c>
      <c r="F13" s="295">
        <v>24045797</v>
      </c>
      <c r="G13" s="213">
        <v>5932676</v>
      </c>
    </row>
    <row r="14" spans="1:8" ht="11.25" customHeight="1" x14ac:dyDescent="0.2">
      <c r="A14" s="251">
        <v>1923</v>
      </c>
      <c r="B14" s="295">
        <v>34479878</v>
      </c>
      <c r="C14" s="213">
        <v>17997502</v>
      </c>
      <c r="D14" s="295">
        <v>16473355</v>
      </c>
      <c r="E14" s="305" t="s">
        <v>3</v>
      </c>
      <c r="F14" s="295">
        <v>27504579</v>
      </c>
      <c r="G14" s="213">
        <v>6783373</v>
      </c>
    </row>
    <row r="15" spans="1:8" ht="11.25" customHeight="1" x14ac:dyDescent="0.2">
      <c r="A15" s="251">
        <v>1924</v>
      </c>
      <c r="B15" s="295">
        <v>39151253</v>
      </c>
      <c r="C15" s="213">
        <v>20093477</v>
      </c>
      <c r="D15" s="295">
        <v>19048918</v>
      </c>
      <c r="E15" s="305" t="s">
        <v>3</v>
      </c>
      <c r="F15" s="295">
        <v>31223204</v>
      </c>
      <c r="G15" s="213">
        <v>7706042</v>
      </c>
    </row>
    <row r="16" spans="1:8" ht="11.25" customHeight="1" x14ac:dyDescent="0.2">
      <c r="A16" s="251">
        <v>1925</v>
      </c>
      <c r="B16" s="295">
        <v>43211873</v>
      </c>
      <c r="C16" s="213">
        <v>21085589</v>
      </c>
      <c r="D16" s="295">
        <v>22101414</v>
      </c>
      <c r="E16" s="305" t="s">
        <v>3</v>
      </c>
      <c r="F16" s="295">
        <v>34472136</v>
      </c>
      <c r="G16" s="213">
        <v>8516195</v>
      </c>
    </row>
    <row r="17" spans="1:7" ht="11.25" customHeight="1" x14ac:dyDescent="0.2">
      <c r="A17" s="251">
        <v>1926</v>
      </c>
      <c r="B17" s="295">
        <v>52563204</v>
      </c>
      <c r="C17" s="213">
        <v>27592896</v>
      </c>
      <c r="D17" s="295">
        <v>24950836</v>
      </c>
      <c r="E17" s="305" t="s">
        <v>3</v>
      </c>
      <c r="F17" s="295">
        <v>41988178</v>
      </c>
      <c r="G17" s="213">
        <v>10384230</v>
      </c>
    </row>
    <row r="18" spans="1:7" ht="11.25" customHeight="1" x14ac:dyDescent="0.2">
      <c r="A18" s="251">
        <v>1927</v>
      </c>
      <c r="B18" s="295">
        <v>59535201</v>
      </c>
      <c r="C18" s="213">
        <v>33000957</v>
      </c>
      <c r="D18" s="295">
        <v>26517244</v>
      </c>
      <c r="E18" s="305" t="s">
        <v>3</v>
      </c>
      <c r="F18" s="295">
        <v>47538623</v>
      </c>
      <c r="G18" s="213">
        <v>11763570</v>
      </c>
    </row>
    <row r="19" spans="1:7" ht="11.25" customHeight="1" x14ac:dyDescent="0.2">
      <c r="A19" s="251">
        <v>1928</v>
      </c>
      <c r="B19" s="295">
        <v>86267426</v>
      </c>
      <c r="C19" s="213">
        <v>57009780</v>
      </c>
      <c r="D19" s="295">
        <v>29244324</v>
      </c>
      <c r="E19" s="305" t="s">
        <v>3</v>
      </c>
      <c r="F19" s="295">
        <v>68920358</v>
      </c>
      <c r="G19" s="213">
        <v>17104811</v>
      </c>
    </row>
    <row r="20" spans="1:7" ht="11.25" customHeight="1" x14ac:dyDescent="0.2">
      <c r="A20" s="251">
        <v>1929</v>
      </c>
      <c r="B20" s="295">
        <v>80106887</v>
      </c>
      <c r="C20" s="213">
        <v>51530354</v>
      </c>
      <c r="D20" s="295">
        <v>28532862</v>
      </c>
      <c r="E20" s="305" t="s">
        <v>3</v>
      </c>
      <c r="F20" s="295">
        <v>64014111</v>
      </c>
      <c r="G20" s="213">
        <v>15885152</v>
      </c>
    </row>
    <row r="21" spans="1:7" ht="11.25" customHeight="1" x14ac:dyDescent="0.2">
      <c r="A21" s="251">
        <v>1930</v>
      </c>
      <c r="B21" s="295">
        <v>83471849</v>
      </c>
      <c r="C21" s="213">
        <v>50638129</v>
      </c>
      <c r="D21" s="295">
        <v>32809039</v>
      </c>
      <c r="E21" s="305" t="s">
        <v>3</v>
      </c>
      <c r="F21" s="295">
        <v>66738913</v>
      </c>
      <c r="G21" s="213">
        <v>16559418</v>
      </c>
    </row>
    <row r="22" spans="1:7" ht="11.25" customHeight="1" x14ac:dyDescent="0.2">
      <c r="A22" s="251">
        <v>1931</v>
      </c>
      <c r="B22" s="295">
        <v>73165035</v>
      </c>
      <c r="C22" s="213">
        <v>44235957</v>
      </c>
      <c r="D22" s="295">
        <v>28873469</v>
      </c>
      <c r="E22" s="305" t="s">
        <v>3</v>
      </c>
      <c r="F22" s="295">
        <v>58497701</v>
      </c>
      <c r="G22" s="213">
        <v>14499461</v>
      </c>
    </row>
    <row r="23" spans="1:7" ht="11.25" customHeight="1" x14ac:dyDescent="0.2">
      <c r="A23" s="251">
        <v>1932</v>
      </c>
      <c r="B23" s="295">
        <v>55899378</v>
      </c>
      <c r="C23" s="213">
        <v>31599146</v>
      </c>
      <c r="D23" s="295">
        <v>24274026</v>
      </c>
      <c r="E23" s="305" t="s">
        <v>3</v>
      </c>
      <c r="F23" s="295">
        <v>44729865</v>
      </c>
      <c r="G23" s="213">
        <v>11050587</v>
      </c>
    </row>
    <row r="24" spans="1:7" ht="11.25" customHeight="1" x14ac:dyDescent="0.2">
      <c r="A24" s="251">
        <v>1933</v>
      </c>
      <c r="B24" s="295">
        <v>51077635</v>
      </c>
      <c r="C24" s="213">
        <v>29094512</v>
      </c>
      <c r="D24" s="295">
        <v>21959032</v>
      </c>
      <c r="E24" s="305" t="s">
        <v>3</v>
      </c>
      <c r="F24" s="295">
        <v>40885234</v>
      </c>
      <c r="G24" s="213">
        <v>10084406</v>
      </c>
    </row>
    <row r="25" spans="1:7" ht="11.25" customHeight="1" x14ac:dyDescent="0.2">
      <c r="A25" s="251">
        <v>1934</v>
      </c>
      <c r="B25" s="295">
        <v>54644307</v>
      </c>
      <c r="C25" s="213">
        <v>25110092</v>
      </c>
      <c r="D25" s="295">
        <v>20650664</v>
      </c>
      <c r="E25" s="213">
        <v>8855172</v>
      </c>
      <c r="F25" s="295">
        <v>43742802</v>
      </c>
      <c r="G25" s="213">
        <v>10804254</v>
      </c>
    </row>
    <row r="26" spans="1:7" ht="11.25" customHeight="1" x14ac:dyDescent="0.2">
      <c r="A26" s="251">
        <v>1935</v>
      </c>
      <c r="B26" s="295">
        <v>54274593</v>
      </c>
      <c r="C26" s="213">
        <v>23323397</v>
      </c>
      <c r="D26" s="295">
        <v>20638595</v>
      </c>
      <c r="E26" s="213">
        <v>10281528</v>
      </c>
      <c r="F26" s="295">
        <v>43453948</v>
      </c>
      <c r="G26" s="213">
        <v>10732971</v>
      </c>
    </row>
    <row r="27" spans="1:7" ht="11.25" customHeight="1" x14ac:dyDescent="0.2">
      <c r="A27" s="251">
        <v>1936</v>
      </c>
      <c r="B27" s="295">
        <v>61834935</v>
      </c>
      <c r="C27" s="213">
        <v>23766392</v>
      </c>
      <c r="D27" s="295">
        <v>19772727</v>
      </c>
      <c r="E27" s="213">
        <v>18271931</v>
      </c>
      <c r="F27" s="295">
        <v>49514246</v>
      </c>
      <c r="G27" s="213">
        <v>12254427</v>
      </c>
    </row>
    <row r="28" spans="1:7" ht="11.25" customHeight="1" x14ac:dyDescent="0.2">
      <c r="A28" s="251">
        <v>1937</v>
      </c>
      <c r="B28" s="295">
        <v>73058239</v>
      </c>
      <c r="C28" s="213">
        <v>31063766</v>
      </c>
      <c r="D28" s="295">
        <v>21607496</v>
      </c>
      <c r="E28" s="213">
        <v>20372444</v>
      </c>
      <c r="F28" s="295">
        <v>58498816</v>
      </c>
      <c r="G28" s="213">
        <v>14494833</v>
      </c>
    </row>
    <row r="29" spans="1:7" ht="11.25" customHeight="1" x14ac:dyDescent="0.2">
      <c r="A29" s="251">
        <v>1938</v>
      </c>
      <c r="B29" s="295">
        <v>72863142</v>
      </c>
      <c r="C29" s="213">
        <v>28738710</v>
      </c>
      <c r="D29" s="295">
        <v>22313210</v>
      </c>
      <c r="E29" s="213">
        <v>21783018</v>
      </c>
      <c r="F29" s="295">
        <v>58344937</v>
      </c>
      <c r="G29" s="213">
        <v>14452257</v>
      </c>
    </row>
    <row r="30" spans="1:7" ht="11.25" customHeight="1" x14ac:dyDescent="0.2">
      <c r="A30" s="251">
        <v>1939</v>
      </c>
      <c r="B30" s="295">
        <v>67867860</v>
      </c>
      <c r="C30" s="213">
        <v>23629533</v>
      </c>
      <c r="D30" s="295">
        <v>22249727</v>
      </c>
      <c r="E30" s="213">
        <v>21943522</v>
      </c>
      <c r="F30" s="295">
        <v>54329002</v>
      </c>
      <c r="G30" s="213">
        <v>13468458</v>
      </c>
    </row>
    <row r="31" spans="1:7" ht="11.25" customHeight="1" x14ac:dyDescent="0.2">
      <c r="A31" s="251">
        <v>1940</v>
      </c>
      <c r="B31" s="295">
        <v>61092619</v>
      </c>
      <c r="C31" s="213">
        <v>20868417</v>
      </c>
      <c r="D31" s="295">
        <v>19916300</v>
      </c>
      <c r="E31" s="213">
        <v>20295457</v>
      </c>
      <c r="F31" s="295">
        <v>48931539</v>
      </c>
      <c r="G31" s="213">
        <v>12105058</v>
      </c>
    </row>
    <row r="32" spans="1:7" ht="11.25" customHeight="1" x14ac:dyDescent="0.2">
      <c r="A32" s="251">
        <v>1941</v>
      </c>
      <c r="B32" s="295">
        <v>73076063</v>
      </c>
      <c r="C32" s="213">
        <v>30941018</v>
      </c>
      <c r="D32" s="295">
        <v>20878602</v>
      </c>
      <c r="E32" s="213">
        <v>21170447</v>
      </c>
      <c r="F32" s="295">
        <v>58511881</v>
      </c>
      <c r="G32" s="213">
        <v>14513363</v>
      </c>
    </row>
    <row r="33" spans="1:7" ht="11.25" customHeight="1" x14ac:dyDescent="0.2">
      <c r="A33" s="251">
        <v>1942</v>
      </c>
      <c r="B33" s="295">
        <v>71600432</v>
      </c>
      <c r="C33" s="213">
        <v>29689006</v>
      </c>
      <c r="D33" s="295">
        <v>20771585</v>
      </c>
      <c r="E33" s="213">
        <v>21109041</v>
      </c>
      <c r="F33" s="295">
        <v>57338663</v>
      </c>
      <c r="G33" s="213">
        <v>14201647</v>
      </c>
    </row>
    <row r="34" spans="1:7" ht="11.25" customHeight="1" x14ac:dyDescent="0.2">
      <c r="A34" s="251">
        <v>1943</v>
      </c>
      <c r="B34" s="295">
        <v>71543544</v>
      </c>
      <c r="C34" s="213">
        <v>30013902</v>
      </c>
      <c r="D34" s="295">
        <v>20645780</v>
      </c>
      <c r="E34" s="213">
        <v>20848740</v>
      </c>
      <c r="F34" s="295">
        <v>57297660</v>
      </c>
      <c r="G34" s="213">
        <v>14181348</v>
      </c>
    </row>
    <row r="35" spans="1:7" ht="11.25" customHeight="1" x14ac:dyDescent="0.2">
      <c r="A35" s="251">
        <v>1944</v>
      </c>
      <c r="B35" s="295">
        <v>70983479</v>
      </c>
      <c r="C35" s="213">
        <v>31269562</v>
      </c>
      <c r="D35" s="295">
        <v>19679170</v>
      </c>
      <c r="E35" s="213">
        <v>19912773</v>
      </c>
      <c r="F35" s="295">
        <v>56840172</v>
      </c>
      <c r="G35" s="213">
        <v>14080719</v>
      </c>
    </row>
    <row r="36" spans="1:7" ht="11.25" customHeight="1" x14ac:dyDescent="0.2">
      <c r="A36" s="251">
        <v>1945</v>
      </c>
      <c r="B36" s="295">
        <v>79506210</v>
      </c>
      <c r="C36" s="213">
        <v>32857843</v>
      </c>
      <c r="D36" s="295">
        <v>46544186</v>
      </c>
      <c r="E36" s="305" t="s">
        <v>24</v>
      </c>
      <c r="F36" s="295">
        <v>63677095</v>
      </c>
      <c r="G36" s="213">
        <v>15772682</v>
      </c>
    </row>
    <row r="37" spans="1:7" ht="11.25" customHeight="1" x14ac:dyDescent="0.2">
      <c r="A37" s="251">
        <v>1946</v>
      </c>
      <c r="B37" s="295">
        <v>83535098</v>
      </c>
      <c r="C37" s="213">
        <v>36971928</v>
      </c>
      <c r="D37" s="295">
        <v>46533869</v>
      </c>
      <c r="E37" s="305" t="s">
        <v>3</v>
      </c>
      <c r="F37" s="295">
        <v>66914764</v>
      </c>
      <c r="G37" s="213">
        <v>16544758</v>
      </c>
    </row>
    <row r="38" spans="1:7" ht="11.25" customHeight="1" x14ac:dyDescent="0.2">
      <c r="A38" s="251">
        <v>1947</v>
      </c>
      <c r="B38" s="295">
        <v>98313851</v>
      </c>
      <c r="C38" s="213">
        <v>45357536</v>
      </c>
      <c r="D38" s="295">
        <v>52899822</v>
      </c>
      <c r="E38" s="305" t="s">
        <v>3</v>
      </c>
      <c r="F38" s="295">
        <v>78723622</v>
      </c>
      <c r="G38" s="213">
        <v>19494670</v>
      </c>
    </row>
    <row r="39" spans="1:7" ht="11.25" customHeight="1" x14ac:dyDescent="0.2">
      <c r="A39" s="251">
        <v>1948</v>
      </c>
      <c r="B39" s="295">
        <v>98752083</v>
      </c>
      <c r="C39" s="213">
        <v>43069039</v>
      </c>
      <c r="D39" s="295">
        <v>55616225</v>
      </c>
      <c r="E39" s="305" t="s">
        <v>3</v>
      </c>
      <c r="F39" s="295">
        <v>79062341</v>
      </c>
      <c r="G39" s="213">
        <v>19576632</v>
      </c>
    </row>
    <row r="40" spans="1:7" ht="11.25" customHeight="1" x14ac:dyDescent="0.2">
      <c r="A40" s="251">
        <v>1949</v>
      </c>
      <c r="B40" s="295">
        <v>89647483</v>
      </c>
      <c r="C40" s="213">
        <v>35848661</v>
      </c>
      <c r="D40" s="295">
        <v>53719978</v>
      </c>
      <c r="E40" s="305" t="s">
        <v>3</v>
      </c>
      <c r="F40" s="295">
        <v>71784593</v>
      </c>
      <c r="G40" s="213">
        <v>17753027</v>
      </c>
    </row>
    <row r="41" spans="1:7" ht="11.25" customHeight="1" x14ac:dyDescent="0.2">
      <c r="A41" s="251">
        <v>1950</v>
      </c>
      <c r="B41" s="295">
        <v>100197828</v>
      </c>
      <c r="C41" s="213">
        <v>45526626</v>
      </c>
      <c r="D41" s="295">
        <v>54615318</v>
      </c>
      <c r="E41" s="305" t="s">
        <v>3</v>
      </c>
      <c r="F41" s="295">
        <v>80225024</v>
      </c>
      <c r="G41" s="213">
        <v>19859536</v>
      </c>
    </row>
    <row r="42" spans="1:7" ht="11.25" customHeight="1" x14ac:dyDescent="0.2">
      <c r="A42" s="251">
        <v>1951</v>
      </c>
      <c r="B42" s="295">
        <v>101591450</v>
      </c>
      <c r="C42" s="213">
        <v>46983569</v>
      </c>
      <c r="D42" s="295">
        <v>54563260</v>
      </c>
      <c r="E42" s="305" t="s">
        <v>3</v>
      </c>
      <c r="F42" s="295">
        <v>81369672</v>
      </c>
      <c r="G42" s="213">
        <v>20083793</v>
      </c>
    </row>
    <row r="43" spans="1:7" ht="11.25" customHeight="1" x14ac:dyDescent="0.2">
      <c r="A43" s="251">
        <v>1952</v>
      </c>
      <c r="B43" s="295">
        <v>109267288</v>
      </c>
      <c r="C43" s="213">
        <v>48989123</v>
      </c>
      <c r="D43" s="295">
        <v>60233268</v>
      </c>
      <c r="E43" s="305" t="s">
        <v>3</v>
      </c>
      <c r="F43" s="295">
        <v>87520223</v>
      </c>
      <c r="G43" s="213">
        <v>21600081</v>
      </c>
    </row>
    <row r="44" spans="1:7" ht="11.25" customHeight="1" x14ac:dyDescent="0.2">
      <c r="A44" s="251">
        <v>1953</v>
      </c>
      <c r="B44" s="295">
        <v>111882679</v>
      </c>
      <c r="C44" s="213">
        <v>47994293</v>
      </c>
      <c r="D44" s="295">
        <v>63818990</v>
      </c>
      <c r="E44" s="305" t="s">
        <v>3</v>
      </c>
      <c r="F44" s="295">
        <v>89625196</v>
      </c>
      <c r="G44" s="213">
        <v>22117899</v>
      </c>
    </row>
    <row r="45" spans="1:7" ht="11.25" customHeight="1" x14ac:dyDescent="0.2">
      <c r="A45" s="251">
        <v>1954</v>
      </c>
      <c r="B45" s="295">
        <v>128894504</v>
      </c>
      <c r="C45" s="213">
        <v>57284675</v>
      </c>
      <c r="D45" s="295">
        <v>71554817</v>
      </c>
      <c r="E45" s="305" t="s">
        <v>3</v>
      </c>
      <c r="F45" s="295">
        <v>103245517</v>
      </c>
      <c r="G45" s="213">
        <v>25511084</v>
      </c>
    </row>
    <row r="46" spans="1:7" ht="11.25" customHeight="1" x14ac:dyDescent="0.2">
      <c r="A46" s="251">
        <v>1955</v>
      </c>
      <c r="B46" s="295">
        <v>141010069</v>
      </c>
      <c r="C46" s="213">
        <v>71262078</v>
      </c>
      <c r="D46" s="295">
        <v>69639157</v>
      </c>
      <c r="E46" s="305" t="s">
        <v>3</v>
      </c>
      <c r="F46" s="295">
        <v>112943078</v>
      </c>
      <c r="G46" s="213">
        <v>27922921</v>
      </c>
    </row>
    <row r="47" spans="1:7" ht="11.25" customHeight="1" x14ac:dyDescent="0.2">
      <c r="A47" s="251">
        <v>1956</v>
      </c>
      <c r="B47" s="295">
        <v>148057155</v>
      </c>
      <c r="C47" s="213">
        <v>74312393</v>
      </c>
      <c r="D47" s="295">
        <v>73642208</v>
      </c>
      <c r="E47" s="305" t="s">
        <v>3</v>
      </c>
      <c r="F47" s="295">
        <v>118605188</v>
      </c>
      <c r="G47" s="213">
        <v>29299699</v>
      </c>
    </row>
    <row r="48" spans="1:7" ht="11.25" customHeight="1" x14ac:dyDescent="0.2">
      <c r="A48" s="251">
        <v>1957</v>
      </c>
      <c r="B48" s="295">
        <v>148728984</v>
      </c>
      <c r="C48" s="213">
        <v>70826385</v>
      </c>
      <c r="D48" s="295">
        <v>77822356</v>
      </c>
      <c r="E48" s="305" t="s">
        <v>3</v>
      </c>
      <c r="F48" s="295">
        <v>119156529</v>
      </c>
      <c r="G48" s="213">
        <v>29396449</v>
      </c>
    </row>
    <row r="49" spans="1:7" ht="11.25" customHeight="1" x14ac:dyDescent="0.2">
      <c r="A49" s="251">
        <v>1958</v>
      </c>
      <c r="B49" s="295">
        <v>159249724</v>
      </c>
      <c r="C49" s="213">
        <v>76862664</v>
      </c>
      <c r="D49" s="295">
        <v>82329041</v>
      </c>
      <c r="E49" s="305" t="s">
        <v>3</v>
      </c>
      <c r="F49" s="295">
        <v>127590554</v>
      </c>
      <c r="G49" s="213">
        <v>31483622</v>
      </c>
    </row>
    <row r="50" spans="1:7" ht="11.25" customHeight="1" x14ac:dyDescent="0.2">
      <c r="A50" s="251">
        <v>1959</v>
      </c>
      <c r="B50" s="295">
        <v>162011600</v>
      </c>
      <c r="C50" s="213">
        <v>97033471</v>
      </c>
      <c r="D50" s="295">
        <v>64879906</v>
      </c>
      <c r="E50" s="305" t="s">
        <v>3</v>
      </c>
      <c r="F50" s="295">
        <v>129735836</v>
      </c>
      <c r="G50" s="213">
        <v>32093749</v>
      </c>
    </row>
    <row r="51" spans="1:7" ht="11.25" customHeight="1" x14ac:dyDescent="0.2">
      <c r="A51" s="251">
        <v>1960</v>
      </c>
      <c r="B51" s="295">
        <v>173843967</v>
      </c>
      <c r="C51" s="213">
        <v>103806541</v>
      </c>
      <c r="D51" s="295">
        <v>69778232</v>
      </c>
      <c r="E51" s="305" t="s">
        <v>3</v>
      </c>
      <c r="F51" s="295">
        <v>139212720</v>
      </c>
      <c r="G51" s="213">
        <v>34403547</v>
      </c>
    </row>
    <row r="52" spans="1:7" ht="11.25" customHeight="1" x14ac:dyDescent="0.2">
      <c r="A52" s="251">
        <v>1961</v>
      </c>
      <c r="B52" s="295">
        <v>218582478</v>
      </c>
      <c r="C52" s="213">
        <v>134226231</v>
      </c>
      <c r="D52" s="295">
        <v>84238630</v>
      </c>
      <c r="E52" s="305" t="s">
        <v>3</v>
      </c>
      <c r="F52" s="213">
        <v>175019256</v>
      </c>
      <c r="G52" s="350">
        <v>43311869</v>
      </c>
    </row>
    <row r="53" spans="1:7" ht="11.25" customHeight="1" x14ac:dyDescent="0.2">
      <c r="A53" s="251">
        <v>1962</v>
      </c>
      <c r="B53" s="295">
        <v>231940055</v>
      </c>
      <c r="C53" s="213">
        <v>145879214</v>
      </c>
      <c r="D53" s="295">
        <v>85926776</v>
      </c>
      <c r="E53" s="305" t="s">
        <v>3</v>
      </c>
      <c r="F53" s="213">
        <v>185784206</v>
      </c>
      <c r="G53" s="350">
        <v>45867089</v>
      </c>
    </row>
    <row r="54" spans="1:7" ht="11.25" customHeight="1" x14ac:dyDescent="0.2">
      <c r="A54" s="251">
        <v>1963</v>
      </c>
      <c r="B54" s="295">
        <v>242594436</v>
      </c>
      <c r="C54" s="213">
        <v>152841660</v>
      </c>
      <c r="D54" s="295">
        <v>89539669</v>
      </c>
      <c r="E54" s="305" t="s">
        <v>3</v>
      </c>
      <c r="F54" s="213">
        <v>194264568</v>
      </c>
      <c r="G54" s="350">
        <v>47992873</v>
      </c>
    </row>
    <row r="55" spans="1:7" ht="11.25" customHeight="1" x14ac:dyDescent="0.2">
      <c r="A55" s="251">
        <v>1964</v>
      </c>
      <c r="B55" s="295">
        <v>267895786</v>
      </c>
      <c r="C55" s="213">
        <v>165148828</v>
      </c>
      <c r="D55" s="295">
        <v>102555980</v>
      </c>
      <c r="E55" s="305" t="s">
        <v>3</v>
      </c>
      <c r="F55" s="213">
        <v>214464866</v>
      </c>
      <c r="G55" s="350">
        <v>53054925</v>
      </c>
    </row>
    <row r="56" spans="1:7" ht="11.25" customHeight="1" x14ac:dyDescent="0.2">
      <c r="A56" s="251">
        <v>1965</v>
      </c>
      <c r="B56" s="295">
        <v>280981208</v>
      </c>
      <c r="C56" s="213">
        <v>166409588</v>
      </c>
      <c r="D56" s="295">
        <v>114397052</v>
      </c>
      <c r="E56" s="305" t="s">
        <v>3</v>
      </c>
      <c r="F56" s="213">
        <v>224962637</v>
      </c>
      <c r="G56" s="350">
        <v>55620620</v>
      </c>
    </row>
    <row r="57" spans="1:7" ht="11.25" customHeight="1" x14ac:dyDescent="0.2">
      <c r="A57" s="251">
        <v>1966</v>
      </c>
      <c r="B57" s="295">
        <v>286562043</v>
      </c>
      <c r="C57" s="213">
        <v>168096048</v>
      </c>
      <c r="D57" s="295">
        <v>118034956</v>
      </c>
      <c r="E57" s="305" t="s">
        <v>3</v>
      </c>
      <c r="F57" s="213">
        <v>229396005</v>
      </c>
      <c r="G57" s="350">
        <v>56735138</v>
      </c>
    </row>
    <row r="58" spans="1:7" ht="11.25" customHeight="1" x14ac:dyDescent="0.2">
      <c r="A58" s="251">
        <v>1967</v>
      </c>
      <c r="B58" s="295">
        <v>200627155</v>
      </c>
      <c r="C58" s="213">
        <v>185007925</v>
      </c>
      <c r="D58" s="295">
        <v>14944137</v>
      </c>
      <c r="E58" s="305" t="s">
        <v>3</v>
      </c>
      <c r="F58" s="213">
        <v>160482129</v>
      </c>
      <c r="G58" s="350">
        <v>39713995</v>
      </c>
    </row>
    <row r="59" spans="1:7" ht="11.25" customHeight="1" x14ac:dyDescent="0.2">
      <c r="A59" s="251">
        <v>1968</v>
      </c>
      <c r="B59" s="295">
        <v>239526348</v>
      </c>
      <c r="C59" s="213">
        <v>237099014</v>
      </c>
      <c r="D59" s="295">
        <v>2224919</v>
      </c>
      <c r="E59" s="305" t="s">
        <v>3</v>
      </c>
      <c r="F59" s="213">
        <v>191771146</v>
      </c>
      <c r="G59" s="350">
        <v>47449322</v>
      </c>
    </row>
    <row r="60" spans="1:7" ht="11.25" customHeight="1" x14ac:dyDescent="0.2">
      <c r="A60" s="251">
        <v>1969</v>
      </c>
      <c r="B60" s="295">
        <v>272417289</v>
      </c>
      <c r="C60" s="213">
        <v>271059801</v>
      </c>
      <c r="D60" s="295">
        <v>1107915</v>
      </c>
      <c r="E60" s="305" t="s">
        <v>3</v>
      </c>
      <c r="F60" s="213">
        <v>218128374</v>
      </c>
      <c r="G60" s="350">
        <v>54036930</v>
      </c>
    </row>
    <row r="61" spans="1:7" ht="11.25" customHeight="1" x14ac:dyDescent="0.2">
      <c r="A61" s="251">
        <v>1970</v>
      </c>
      <c r="B61" s="295">
        <v>308018671</v>
      </c>
      <c r="C61" s="213">
        <v>306853217</v>
      </c>
      <c r="D61" s="295">
        <v>821600</v>
      </c>
      <c r="E61" s="305" t="s">
        <v>3</v>
      </c>
      <c r="F61" s="213">
        <v>246705745</v>
      </c>
      <c r="G61" s="350">
        <v>61070700</v>
      </c>
    </row>
    <row r="62" spans="1:7" ht="11.25" customHeight="1" x14ac:dyDescent="0.2">
      <c r="A62" s="251">
        <v>1971</v>
      </c>
      <c r="B62" s="295">
        <v>402246490</v>
      </c>
      <c r="C62" s="213">
        <v>401120699</v>
      </c>
      <c r="D62" s="295">
        <v>489893</v>
      </c>
      <c r="E62" s="305" t="s">
        <v>3</v>
      </c>
      <c r="F62" s="213">
        <v>322074032</v>
      </c>
      <c r="G62" s="350">
        <v>79918476</v>
      </c>
    </row>
    <row r="63" spans="1:7" ht="11.25" customHeight="1" x14ac:dyDescent="0.2">
      <c r="A63" s="251">
        <v>1972</v>
      </c>
      <c r="B63" s="295">
        <v>443376967</v>
      </c>
      <c r="C63" s="213">
        <v>443238543</v>
      </c>
      <c r="D63" s="295">
        <v>132406</v>
      </c>
      <c r="E63" s="305" t="s">
        <v>3</v>
      </c>
      <c r="F63" s="213">
        <v>355167056</v>
      </c>
      <c r="G63" s="350">
        <v>87978928</v>
      </c>
    </row>
    <row r="64" spans="1:7" ht="11.25" customHeight="1" x14ac:dyDescent="0.2">
      <c r="A64" s="251">
        <v>1973</v>
      </c>
      <c r="B64" s="295">
        <v>451757954</v>
      </c>
      <c r="C64" s="213">
        <v>451753014</v>
      </c>
      <c r="D64" s="306" t="s">
        <v>3</v>
      </c>
      <c r="E64" s="305" t="s">
        <v>3</v>
      </c>
      <c r="F64" s="213">
        <v>361953674</v>
      </c>
      <c r="G64" s="350">
        <v>89562107</v>
      </c>
    </row>
    <row r="65" spans="1:7" ht="11.25" customHeight="1" x14ac:dyDescent="0.2">
      <c r="A65" s="251">
        <v>1974</v>
      </c>
      <c r="B65" s="295">
        <v>437591357</v>
      </c>
      <c r="C65" s="213">
        <v>437589301</v>
      </c>
      <c r="D65" s="306" t="s">
        <v>3</v>
      </c>
      <c r="E65" s="305" t="s">
        <v>3</v>
      </c>
      <c r="F65" s="213">
        <v>350821079</v>
      </c>
      <c r="G65" s="350">
        <v>86631482</v>
      </c>
    </row>
    <row r="66" spans="1:7" ht="11.25" customHeight="1" x14ac:dyDescent="0.2">
      <c r="A66" s="251">
        <v>1975</v>
      </c>
      <c r="B66" s="295">
        <v>468966710</v>
      </c>
      <c r="C66" s="213">
        <v>468939254</v>
      </c>
      <c r="D66" s="306" t="s">
        <v>3</v>
      </c>
      <c r="E66" s="305" t="s">
        <v>3</v>
      </c>
      <c r="F66" s="213">
        <v>385416791</v>
      </c>
      <c r="G66" s="350">
        <v>83549919</v>
      </c>
    </row>
    <row r="67" spans="1:7" ht="11.25" customHeight="1" x14ac:dyDescent="0.2">
      <c r="A67" s="251">
        <v>1976</v>
      </c>
      <c r="B67" s="295">
        <v>495458542</v>
      </c>
      <c r="C67" s="213">
        <v>495400578</v>
      </c>
      <c r="D67" s="306" t="s">
        <v>3</v>
      </c>
      <c r="E67" s="305" t="s">
        <v>3</v>
      </c>
      <c r="F67" s="213">
        <v>397424334</v>
      </c>
      <c r="G67" s="350">
        <v>98034208</v>
      </c>
    </row>
    <row r="68" spans="1:7" ht="11.25" customHeight="1" x14ac:dyDescent="0.2">
      <c r="A68" s="251">
        <v>1977</v>
      </c>
      <c r="B68" s="295">
        <v>488712736</v>
      </c>
      <c r="C68" s="213">
        <v>488625455</v>
      </c>
      <c r="D68" s="306" t="s">
        <v>3</v>
      </c>
      <c r="E68" s="305" t="s">
        <v>3</v>
      </c>
      <c r="F68" s="213">
        <v>392120369</v>
      </c>
      <c r="G68" s="350">
        <v>96592367</v>
      </c>
    </row>
    <row r="69" spans="1:7" ht="11.25" customHeight="1" x14ac:dyDescent="0.2">
      <c r="A69" s="251">
        <v>1978</v>
      </c>
      <c r="B69" s="295">
        <v>530615268</v>
      </c>
      <c r="C69" s="213">
        <v>530369627</v>
      </c>
      <c r="D69" s="306" t="s">
        <v>3</v>
      </c>
      <c r="E69" s="305" t="s">
        <v>3</v>
      </c>
      <c r="F69" s="213">
        <v>441355362</v>
      </c>
      <c r="G69" s="350">
        <v>89259906</v>
      </c>
    </row>
    <row r="70" spans="1:7" ht="11.25" customHeight="1" x14ac:dyDescent="0.2">
      <c r="A70" s="251">
        <v>1979</v>
      </c>
      <c r="B70" s="295">
        <v>643839187</v>
      </c>
      <c r="C70" s="213">
        <v>643672523</v>
      </c>
      <c r="D70" s="306" t="s">
        <v>3</v>
      </c>
      <c r="E70" s="305" t="s">
        <v>3</v>
      </c>
      <c r="F70" s="213">
        <v>516273350</v>
      </c>
      <c r="G70" s="350">
        <v>127565837</v>
      </c>
    </row>
    <row r="71" spans="1:7" ht="11.25" customHeight="1" x14ac:dyDescent="0.2">
      <c r="A71" s="251">
        <v>1980</v>
      </c>
      <c r="B71" s="295">
        <v>695729590</v>
      </c>
      <c r="C71" s="213">
        <v>695631409</v>
      </c>
      <c r="D71" s="306" t="s">
        <v>3</v>
      </c>
      <c r="E71" s="305" t="s">
        <v>3</v>
      </c>
      <c r="F71" s="213">
        <v>557789372</v>
      </c>
      <c r="G71" s="350">
        <v>137940218</v>
      </c>
    </row>
    <row r="72" spans="1:7" ht="11.25" customHeight="1" x14ac:dyDescent="0.2">
      <c r="A72" s="251">
        <v>1981</v>
      </c>
      <c r="B72" s="295">
        <v>876538474</v>
      </c>
      <c r="C72" s="213">
        <v>876442991</v>
      </c>
      <c r="D72" s="306" t="s">
        <v>3</v>
      </c>
      <c r="E72" s="305" t="s">
        <v>3</v>
      </c>
      <c r="F72" s="213">
        <f t="shared" ref="F72:F107" si="0">B72</f>
        <v>876538474</v>
      </c>
      <c r="G72" s="349" t="s">
        <v>327</v>
      </c>
    </row>
    <row r="73" spans="1:7" ht="11.25" customHeight="1" x14ac:dyDescent="0.2">
      <c r="A73" s="251">
        <v>1982</v>
      </c>
      <c r="B73" s="295">
        <v>947777585</v>
      </c>
      <c r="C73" s="213">
        <v>946833380</v>
      </c>
      <c r="D73" s="306" t="s">
        <v>3</v>
      </c>
      <c r="E73" s="305" t="s">
        <v>3</v>
      </c>
      <c r="F73" s="213">
        <f t="shared" si="0"/>
        <v>947777585</v>
      </c>
      <c r="G73" s="349" t="s">
        <v>327</v>
      </c>
    </row>
    <row r="74" spans="1:7" ht="11.25" customHeight="1" x14ac:dyDescent="0.2">
      <c r="A74" s="251">
        <v>1983</v>
      </c>
      <c r="B74" s="295">
        <v>1233429455</v>
      </c>
      <c r="C74" s="213">
        <v>1233369641</v>
      </c>
      <c r="D74" s="306" t="s">
        <v>3</v>
      </c>
      <c r="E74" s="305" t="s">
        <v>3</v>
      </c>
      <c r="F74" s="213">
        <f t="shared" si="0"/>
        <v>1233429455</v>
      </c>
      <c r="G74" s="349" t="s">
        <v>327</v>
      </c>
    </row>
    <row r="75" spans="1:7" ht="11.25" customHeight="1" x14ac:dyDescent="0.2">
      <c r="A75" s="251">
        <v>1984</v>
      </c>
      <c r="B75" s="295">
        <v>1447195279</v>
      </c>
      <c r="C75" s="213">
        <v>1446997632</v>
      </c>
      <c r="D75" s="306" t="s">
        <v>3</v>
      </c>
      <c r="E75" s="305" t="s">
        <v>3</v>
      </c>
      <c r="F75" s="213">
        <f t="shared" si="0"/>
        <v>1447195279</v>
      </c>
      <c r="G75" s="349" t="s">
        <v>327</v>
      </c>
    </row>
    <row r="76" spans="1:7" ht="11.25" customHeight="1" x14ac:dyDescent="0.2">
      <c r="A76" s="251">
        <v>1985</v>
      </c>
      <c r="B76" s="295">
        <v>1873891763</v>
      </c>
      <c r="C76" s="213">
        <v>1873846764</v>
      </c>
      <c r="D76" s="306" t="s">
        <v>3</v>
      </c>
      <c r="E76" s="305" t="s">
        <v>3</v>
      </c>
      <c r="F76" s="213">
        <f t="shared" si="0"/>
        <v>1873891763</v>
      </c>
      <c r="G76" s="349" t="s">
        <v>327</v>
      </c>
    </row>
    <row r="77" spans="1:7" ht="11.25" customHeight="1" x14ac:dyDescent="0.2">
      <c r="A77" s="251">
        <v>1986</v>
      </c>
      <c r="B77" s="295">
        <v>2228413738</v>
      </c>
      <c r="C77" s="213">
        <v>2228203965</v>
      </c>
      <c r="D77" s="306" t="s">
        <v>3</v>
      </c>
      <c r="E77" s="305" t="s">
        <v>3</v>
      </c>
      <c r="F77" s="213">
        <f t="shared" si="0"/>
        <v>2228413738</v>
      </c>
      <c r="G77" s="349" t="s">
        <v>326</v>
      </c>
    </row>
    <row r="78" spans="1:7" ht="11.25" customHeight="1" x14ac:dyDescent="0.2">
      <c r="A78" s="251">
        <v>1987</v>
      </c>
      <c r="B78" s="295">
        <v>2267442123</v>
      </c>
      <c r="C78" s="213">
        <v>2267133790</v>
      </c>
      <c r="D78" s="306" t="s">
        <v>3</v>
      </c>
      <c r="E78" s="305" t="s">
        <v>3</v>
      </c>
      <c r="F78" s="213">
        <f t="shared" si="0"/>
        <v>2267442123</v>
      </c>
      <c r="G78" s="348" t="s">
        <v>3</v>
      </c>
    </row>
    <row r="79" spans="1:7" ht="11.25" customHeight="1" x14ac:dyDescent="0.2">
      <c r="A79" s="251">
        <v>1988</v>
      </c>
      <c r="B79" s="295">
        <v>2095636498</v>
      </c>
      <c r="C79" s="213">
        <v>2095048794</v>
      </c>
      <c r="D79" s="306" t="s">
        <v>3</v>
      </c>
      <c r="E79" s="305" t="s">
        <v>3</v>
      </c>
      <c r="F79" s="213">
        <f t="shared" si="0"/>
        <v>2095636498</v>
      </c>
      <c r="G79" s="348" t="s">
        <v>3</v>
      </c>
    </row>
    <row r="80" spans="1:7" ht="11.25" customHeight="1" x14ac:dyDescent="0.2">
      <c r="A80" s="251">
        <v>1989</v>
      </c>
      <c r="B80" s="295">
        <v>2379011851</v>
      </c>
      <c r="C80" s="213">
        <v>2378655313</v>
      </c>
      <c r="D80" s="306" t="s">
        <v>3</v>
      </c>
      <c r="E80" s="305" t="s">
        <v>3</v>
      </c>
      <c r="F80" s="213">
        <f t="shared" si="0"/>
        <v>2379011851</v>
      </c>
      <c r="G80" s="348" t="s">
        <v>3</v>
      </c>
    </row>
    <row r="81" spans="1:7" ht="11.25" customHeight="1" x14ac:dyDescent="0.2">
      <c r="A81" s="251">
        <v>1990</v>
      </c>
      <c r="B81" s="295">
        <v>2090604716</v>
      </c>
      <c r="C81" s="213">
        <v>2090180378</v>
      </c>
      <c r="D81" s="306" t="s">
        <v>3</v>
      </c>
      <c r="E81" s="305" t="s">
        <v>3</v>
      </c>
      <c r="F81" s="213">
        <f t="shared" si="0"/>
        <v>2090604716</v>
      </c>
      <c r="G81" s="348" t="s">
        <v>3</v>
      </c>
    </row>
    <row r="82" spans="1:7" ht="11.25" customHeight="1" x14ac:dyDescent="0.2">
      <c r="A82" s="251">
        <v>1991</v>
      </c>
      <c r="B82" s="239">
        <v>1934472637</v>
      </c>
      <c r="C82" s="249">
        <v>1933037582</v>
      </c>
      <c r="D82" s="306" t="s">
        <v>3</v>
      </c>
      <c r="E82" s="305" t="s">
        <v>3</v>
      </c>
      <c r="F82" s="213">
        <f t="shared" si="0"/>
        <v>1934472637</v>
      </c>
      <c r="G82" s="348" t="s">
        <v>3</v>
      </c>
    </row>
    <row r="83" spans="1:7" ht="11.25" customHeight="1" x14ac:dyDescent="0.2">
      <c r="A83" s="251">
        <v>1992</v>
      </c>
      <c r="B83" s="239">
        <v>1953096821</v>
      </c>
      <c r="C83" s="249">
        <v>1950534973</v>
      </c>
      <c r="D83" s="306" t="s">
        <v>3</v>
      </c>
      <c r="E83" s="305" t="s">
        <v>3</v>
      </c>
      <c r="F83" s="213">
        <f t="shared" si="0"/>
        <v>1953096821</v>
      </c>
      <c r="G83" s="348" t="s">
        <v>3</v>
      </c>
    </row>
    <row r="84" spans="1:7" ht="11.25" customHeight="1" x14ac:dyDescent="0.2">
      <c r="A84" s="251">
        <v>1993</v>
      </c>
      <c r="B84" s="239">
        <v>2181222335</v>
      </c>
      <c r="C84" s="249">
        <v>2180989315</v>
      </c>
      <c r="D84" s="306" t="s">
        <v>3</v>
      </c>
      <c r="E84" s="305" t="s">
        <v>3</v>
      </c>
      <c r="F84" s="213">
        <f t="shared" si="0"/>
        <v>2181222335</v>
      </c>
      <c r="G84" s="348" t="s">
        <v>3</v>
      </c>
    </row>
    <row r="85" spans="1:7" ht="11.25" customHeight="1" x14ac:dyDescent="0.2">
      <c r="A85" s="251">
        <v>1994</v>
      </c>
      <c r="B85" s="239">
        <v>2023618925</v>
      </c>
      <c r="C85" s="249">
        <v>2023003230</v>
      </c>
      <c r="D85" s="261" t="s">
        <v>3</v>
      </c>
      <c r="E85" s="218" t="s">
        <v>3</v>
      </c>
      <c r="F85" s="213">
        <f t="shared" si="0"/>
        <v>2023618925</v>
      </c>
      <c r="G85" s="348" t="s">
        <v>3</v>
      </c>
    </row>
    <row r="86" spans="1:7" ht="11.25" customHeight="1" x14ac:dyDescent="0.2">
      <c r="A86" s="251">
        <v>1995</v>
      </c>
      <c r="B86" s="239">
        <v>1702949295</v>
      </c>
      <c r="C86" s="249">
        <v>1702000641</v>
      </c>
      <c r="D86" s="261" t="s">
        <v>3</v>
      </c>
      <c r="E86" s="218" t="s">
        <v>3</v>
      </c>
      <c r="F86" s="213">
        <f t="shared" si="0"/>
        <v>1702949295</v>
      </c>
      <c r="G86" s="348" t="s">
        <v>3</v>
      </c>
    </row>
    <row r="87" spans="1:7" ht="11.25" customHeight="1" x14ac:dyDescent="0.2">
      <c r="A87" s="251">
        <v>1996</v>
      </c>
      <c r="B87" s="295">
        <v>1977444605</v>
      </c>
      <c r="C87" s="213">
        <v>1974405586</v>
      </c>
      <c r="D87" s="306" t="s">
        <v>3</v>
      </c>
      <c r="E87" s="305" t="s">
        <v>3</v>
      </c>
      <c r="F87" s="213">
        <f t="shared" si="0"/>
        <v>1977444605</v>
      </c>
      <c r="G87" s="348" t="s">
        <v>3</v>
      </c>
    </row>
    <row r="88" spans="1:7" ht="11.25" customHeight="1" x14ac:dyDescent="0.2">
      <c r="A88" s="251">
        <v>1997</v>
      </c>
      <c r="B88" s="295">
        <v>2513316223.9899998</v>
      </c>
      <c r="C88" s="213">
        <v>2512267148.7399998</v>
      </c>
      <c r="D88" s="306" t="s">
        <v>3</v>
      </c>
      <c r="E88" s="305" t="s">
        <v>3</v>
      </c>
      <c r="F88" s="213">
        <f t="shared" si="0"/>
        <v>2513316223.9899998</v>
      </c>
      <c r="G88" s="348" t="s">
        <v>3</v>
      </c>
    </row>
    <row r="89" spans="1:7" ht="11.25" customHeight="1" x14ac:dyDescent="0.2">
      <c r="A89" s="251">
        <v>1998</v>
      </c>
      <c r="B89" s="295">
        <v>3256306074.5</v>
      </c>
      <c r="C89" s="213">
        <v>3253748944.6900001</v>
      </c>
      <c r="D89" s="306" t="s">
        <v>3</v>
      </c>
      <c r="E89" s="305" t="s">
        <v>3</v>
      </c>
      <c r="F89" s="213">
        <f t="shared" si="0"/>
        <v>3256306074.5</v>
      </c>
      <c r="G89" s="348" t="s">
        <v>3</v>
      </c>
    </row>
    <row r="90" spans="1:7" ht="11.25" customHeight="1" x14ac:dyDescent="0.2">
      <c r="A90" s="251">
        <v>1999</v>
      </c>
      <c r="B90" s="295">
        <v>3126106424.4000001</v>
      </c>
      <c r="C90" s="213">
        <v>3117036308.3299999</v>
      </c>
      <c r="D90" s="306" t="s">
        <v>3</v>
      </c>
      <c r="E90" s="305" t="s">
        <v>3</v>
      </c>
      <c r="F90" s="213">
        <f t="shared" si="0"/>
        <v>3126106424.4000001</v>
      </c>
      <c r="G90" s="348" t="s">
        <v>3</v>
      </c>
    </row>
    <row r="91" spans="1:7" ht="11.25" customHeight="1" x14ac:dyDescent="0.2">
      <c r="A91" s="251">
        <v>2000</v>
      </c>
      <c r="B91" s="295">
        <v>4145766019</v>
      </c>
      <c r="C91" s="213">
        <v>4141525850</v>
      </c>
      <c r="D91" s="306" t="s">
        <v>3</v>
      </c>
      <c r="E91" s="305" t="s">
        <v>3</v>
      </c>
      <c r="F91" s="213">
        <f t="shared" si="0"/>
        <v>4145766019</v>
      </c>
      <c r="G91" s="348" t="s">
        <v>3</v>
      </c>
    </row>
    <row r="92" spans="1:7" ht="11.25" customHeight="1" x14ac:dyDescent="0.2">
      <c r="A92" s="343">
        <v>2001</v>
      </c>
      <c r="B92" s="346">
        <v>3453205217.8499999</v>
      </c>
      <c r="C92" s="340">
        <v>3445645951.5300002</v>
      </c>
      <c r="D92" s="345" t="s">
        <v>3</v>
      </c>
      <c r="E92" s="344" t="s">
        <v>3</v>
      </c>
      <c r="F92" s="213">
        <f t="shared" si="0"/>
        <v>3453205217.8499999</v>
      </c>
      <c r="G92" s="347" t="s">
        <v>3</v>
      </c>
    </row>
    <row r="93" spans="1:7" ht="11.25" customHeight="1" x14ac:dyDescent="0.2">
      <c r="A93" s="343">
        <v>2002</v>
      </c>
      <c r="B93" s="346">
        <v>2818792016.23</v>
      </c>
      <c r="C93" s="340">
        <v>2814678661.9699998</v>
      </c>
      <c r="D93" s="345" t="s">
        <v>3</v>
      </c>
      <c r="E93" s="344" t="s">
        <v>3</v>
      </c>
      <c r="F93" s="213">
        <f t="shared" si="0"/>
        <v>2818792016.23</v>
      </c>
      <c r="G93" s="347" t="s">
        <v>3</v>
      </c>
    </row>
    <row r="94" spans="1:7" ht="11.25" customHeight="1" x14ac:dyDescent="0.2">
      <c r="A94" s="343">
        <v>2003</v>
      </c>
      <c r="B94" s="346">
        <v>2624419392.5500002</v>
      </c>
      <c r="C94" s="340">
        <v>2618480442.1199999</v>
      </c>
      <c r="D94" s="344" t="s">
        <v>3</v>
      </c>
      <c r="E94" s="345" t="s">
        <v>3</v>
      </c>
      <c r="F94" s="213">
        <f t="shared" si="0"/>
        <v>2624419392.5500002</v>
      </c>
      <c r="G94" s="344" t="s">
        <v>3</v>
      </c>
    </row>
    <row r="95" spans="1:7" ht="11.25" customHeight="1" x14ac:dyDescent="0.2">
      <c r="A95" s="343">
        <v>2004</v>
      </c>
      <c r="B95" s="340">
        <v>2754749511.77</v>
      </c>
      <c r="C95" s="340">
        <v>2749100038.6599998</v>
      </c>
      <c r="D95" s="342" t="s">
        <v>3</v>
      </c>
      <c r="E95" s="341" t="s">
        <v>3</v>
      </c>
      <c r="F95" s="213">
        <f t="shared" si="0"/>
        <v>2754749511.77</v>
      </c>
      <c r="G95" s="339" t="s">
        <v>3</v>
      </c>
    </row>
    <row r="96" spans="1:7" ht="11.25" customHeight="1" x14ac:dyDescent="0.2">
      <c r="A96" s="343">
        <v>2005</v>
      </c>
      <c r="B96" s="340">
        <v>2703295598.9699998</v>
      </c>
      <c r="C96" s="340">
        <v>2694381192.6199999</v>
      </c>
      <c r="D96" s="342" t="s">
        <v>3</v>
      </c>
      <c r="E96" s="341" t="s">
        <v>3</v>
      </c>
      <c r="F96" s="213">
        <f t="shared" si="0"/>
        <v>2703295598.9699998</v>
      </c>
      <c r="G96" s="339" t="s">
        <v>3</v>
      </c>
    </row>
    <row r="97" spans="1:7" ht="11.25" customHeight="1" x14ac:dyDescent="0.2">
      <c r="A97" s="343">
        <v>2006</v>
      </c>
      <c r="B97" s="340">
        <v>2889283974.1500001</v>
      </c>
      <c r="C97" s="340">
        <v>2884898994.8099999</v>
      </c>
      <c r="D97" s="342" t="s">
        <v>3</v>
      </c>
      <c r="E97" s="341" t="s">
        <v>3</v>
      </c>
      <c r="F97" s="213">
        <f t="shared" si="0"/>
        <v>2889283974.1500001</v>
      </c>
      <c r="G97" s="339" t="s">
        <v>3</v>
      </c>
    </row>
    <row r="98" spans="1:7" ht="11.25" customHeight="1" x14ac:dyDescent="0.2">
      <c r="A98" s="343">
        <v>2007</v>
      </c>
      <c r="B98" s="340">
        <v>2989555229.1799998</v>
      </c>
      <c r="C98" s="340">
        <v>2982399733.5799999</v>
      </c>
      <c r="D98" s="342" t="s">
        <v>3</v>
      </c>
      <c r="E98" s="341" t="s">
        <v>3</v>
      </c>
      <c r="F98" s="213">
        <f t="shared" si="0"/>
        <v>2989555229.1799998</v>
      </c>
      <c r="G98" s="339" t="s">
        <v>3</v>
      </c>
    </row>
    <row r="99" spans="1:7" ht="11.25" customHeight="1" x14ac:dyDescent="0.2">
      <c r="A99" s="343">
        <v>2008</v>
      </c>
      <c r="B99" s="340">
        <v>2974666840.9099998</v>
      </c>
      <c r="C99" s="340">
        <v>2970867640.75</v>
      </c>
      <c r="D99" s="342" t="s">
        <v>3</v>
      </c>
      <c r="E99" s="341" t="s">
        <v>3</v>
      </c>
      <c r="F99" s="213">
        <f t="shared" si="0"/>
        <v>2974666840.9099998</v>
      </c>
      <c r="G99" s="339" t="s">
        <v>3</v>
      </c>
    </row>
    <row r="100" spans="1:7" ht="11.25" customHeight="1" x14ac:dyDescent="0.2">
      <c r="A100" s="343">
        <v>2009</v>
      </c>
      <c r="B100" s="340">
        <v>2810140303.9000001</v>
      </c>
      <c r="C100" s="340">
        <v>2805715735.1999998</v>
      </c>
      <c r="D100" s="342" t="s">
        <v>3</v>
      </c>
      <c r="E100" s="341" t="s">
        <v>3</v>
      </c>
      <c r="F100" s="213">
        <f t="shared" si="0"/>
        <v>2810140303.9000001</v>
      </c>
      <c r="G100" s="339" t="s">
        <v>3</v>
      </c>
    </row>
    <row r="101" spans="1:7" ht="11.25" customHeight="1" x14ac:dyDescent="0.2">
      <c r="A101" s="343">
        <v>2010</v>
      </c>
      <c r="B101" s="340">
        <v>2858108687.1399999</v>
      </c>
      <c r="C101" s="340">
        <v>2854987165.4400001</v>
      </c>
      <c r="D101" s="342" t="s">
        <v>3</v>
      </c>
      <c r="E101" s="341" t="s">
        <v>3</v>
      </c>
      <c r="F101" s="213">
        <f t="shared" si="0"/>
        <v>2858108687.1399999</v>
      </c>
      <c r="G101" s="339" t="s">
        <v>3</v>
      </c>
    </row>
    <row r="102" spans="1:7" ht="11.25" customHeight="1" x14ac:dyDescent="0.2">
      <c r="A102" s="343">
        <v>2011</v>
      </c>
      <c r="B102" s="340">
        <v>2861051099.1700001</v>
      </c>
      <c r="C102" s="340">
        <v>2856896449.8299999</v>
      </c>
      <c r="D102" s="342" t="s">
        <v>3</v>
      </c>
      <c r="E102" s="341" t="s">
        <v>3</v>
      </c>
      <c r="F102" s="213">
        <f t="shared" si="0"/>
        <v>2861051099.1700001</v>
      </c>
      <c r="G102" s="339" t="s">
        <v>3</v>
      </c>
    </row>
    <row r="103" spans="1:7" ht="11.25" customHeight="1" x14ac:dyDescent="0.2">
      <c r="A103" s="343">
        <v>2012</v>
      </c>
      <c r="B103" s="340">
        <v>2139199835.8599999</v>
      </c>
      <c r="C103" s="340">
        <v>2135986644.8499999</v>
      </c>
      <c r="D103" s="342" t="s">
        <v>3</v>
      </c>
      <c r="E103" s="341" t="s">
        <v>3</v>
      </c>
      <c r="F103" s="213">
        <f t="shared" si="0"/>
        <v>2139199835.8599999</v>
      </c>
      <c r="G103" s="339" t="s">
        <v>3</v>
      </c>
    </row>
    <row r="104" spans="1:7" ht="11.25" customHeight="1" x14ac:dyDescent="0.2">
      <c r="A104" s="343">
        <v>2013</v>
      </c>
      <c r="B104" s="340">
        <v>2141209613.9200001</v>
      </c>
      <c r="C104" s="340">
        <v>2134415700.4200001</v>
      </c>
      <c r="D104" s="342" t="s">
        <v>3</v>
      </c>
      <c r="E104" s="341" t="s">
        <v>3</v>
      </c>
      <c r="F104" s="340">
        <f t="shared" si="0"/>
        <v>2141209613.9200001</v>
      </c>
      <c r="G104" s="339" t="s">
        <v>3</v>
      </c>
    </row>
    <row r="105" spans="1:7" ht="11.25" customHeight="1" x14ac:dyDescent="0.2">
      <c r="A105" s="343">
        <v>2014</v>
      </c>
      <c r="B105" s="340">
        <v>2147592010.5700002</v>
      </c>
      <c r="C105" s="340">
        <v>2144425877.1300001</v>
      </c>
      <c r="D105" s="342" t="s">
        <v>3</v>
      </c>
      <c r="E105" s="341" t="s">
        <v>3</v>
      </c>
      <c r="F105" s="340">
        <f t="shared" si="0"/>
        <v>2147592010.5700002</v>
      </c>
      <c r="G105" s="339" t="s">
        <v>3</v>
      </c>
    </row>
    <row r="106" spans="1:7" ht="11.25" customHeight="1" x14ac:dyDescent="0.2">
      <c r="A106" s="343">
        <v>2015</v>
      </c>
      <c r="B106" s="340">
        <v>2392446988.2600002</v>
      </c>
      <c r="C106" s="340">
        <v>2388221447.0900002</v>
      </c>
      <c r="D106" s="342" t="s">
        <v>3</v>
      </c>
      <c r="E106" s="341" t="s">
        <v>3</v>
      </c>
      <c r="F106" s="340">
        <f t="shared" si="0"/>
        <v>2392446988.2600002</v>
      </c>
      <c r="G106" s="339" t="s">
        <v>3</v>
      </c>
    </row>
    <row r="107" spans="1:7" ht="11.25" customHeight="1" x14ac:dyDescent="0.2">
      <c r="A107" s="343">
        <v>2016</v>
      </c>
      <c r="B107" s="340">
        <v>2019507742.96</v>
      </c>
      <c r="C107" s="340">
        <v>2016637413.49</v>
      </c>
      <c r="D107" s="342" t="s">
        <v>3</v>
      </c>
      <c r="E107" s="341" t="s">
        <v>3</v>
      </c>
      <c r="F107" s="340">
        <f t="shared" si="0"/>
        <v>2019507742.96</v>
      </c>
      <c r="G107" s="339" t="s">
        <v>3</v>
      </c>
    </row>
    <row r="108" spans="1:7" ht="11.25" customHeight="1" x14ac:dyDescent="0.2">
      <c r="A108" s="343"/>
      <c r="B108" s="340"/>
      <c r="C108" s="340"/>
      <c r="D108" s="342"/>
      <c r="E108" s="341"/>
      <c r="F108" s="340"/>
      <c r="G108" s="339"/>
    </row>
    <row r="109" spans="1:7" ht="11.25" customHeight="1" x14ac:dyDescent="0.2">
      <c r="A109" s="343"/>
      <c r="B109" s="340"/>
      <c r="C109" s="340"/>
      <c r="D109" s="342"/>
      <c r="E109" s="341"/>
      <c r="F109" s="340"/>
      <c r="G109" s="339"/>
    </row>
    <row r="110" spans="1:7" ht="11.25" customHeight="1" x14ac:dyDescent="0.2">
      <c r="A110" s="343"/>
      <c r="B110" s="340"/>
      <c r="C110" s="340"/>
      <c r="D110" s="342"/>
      <c r="E110" s="341"/>
      <c r="F110" s="340"/>
      <c r="G110" s="339"/>
    </row>
    <row r="111" spans="1:7" ht="11.25" customHeight="1" x14ac:dyDescent="0.2">
      <c r="A111" s="343"/>
      <c r="B111" s="340"/>
      <c r="C111" s="340"/>
      <c r="D111" s="342"/>
      <c r="E111" s="341"/>
      <c r="F111" s="340"/>
      <c r="G111" s="339"/>
    </row>
    <row r="112" spans="1:7" ht="11.25" customHeight="1" x14ac:dyDescent="0.2">
      <c r="A112" s="343"/>
      <c r="B112" s="340"/>
      <c r="C112" s="340"/>
      <c r="D112" s="342"/>
      <c r="E112" s="341"/>
      <c r="F112" s="340"/>
      <c r="G112" s="339"/>
    </row>
    <row r="113" spans="1:7" ht="11.25" customHeight="1" x14ac:dyDescent="0.2">
      <c r="A113" s="343"/>
      <c r="B113" s="340"/>
      <c r="C113" s="340"/>
      <c r="D113" s="342"/>
      <c r="E113" s="341"/>
      <c r="F113" s="340"/>
      <c r="G113" s="339"/>
    </row>
    <row r="114" spans="1:7" ht="11.25" customHeight="1" x14ac:dyDescent="0.2">
      <c r="A114" s="343"/>
      <c r="B114" s="340"/>
      <c r="C114" s="340"/>
      <c r="D114" s="342"/>
      <c r="E114" s="341"/>
      <c r="F114" s="340"/>
      <c r="G114" s="339"/>
    </row>
    <row r="115" spans="1:7" ht="11.25" customHeight="1" x14ac:dyDescent="0.2">
      <c r="A115" s="343"/>
      <c r="B115" s="340"/>
      <c r="C115" s="340"/>
      <c r="D115" s="342"/>
      <c r="E115" s="341"/>
      <c r="F115" s="340"/>
      <c r="G115" s="339"/>
    </row>
    <row r="116" spans="1:7" ht="11.25" customHeight="1" x14ac:dyDescent="0.2">
      <c r="A116" s="343"/>
      <c r="B116" s="340"/>
      <c r="C116" s="340"/>
      <c r="D116" s="342"/>
      <c r="E116" s="341"/>
      <c r="F116" s="340"/>
      <c r="G116" s="339"/>
    </row>
    <row r="117" spans="1:7" ht="11.25" customHeight="1" x14ac:dyDescent="0.2">
      <c r="A117" s="285"/>
      <c r="B117" s="285"/>
      <c r="C117" s="285"/>
      <c r="D117" s="285"/>
      <c r="E117" s="322"/>
      <c r="F117" s="322"/>
      <c r="G117" s="338"/>
    </row>
    <row r="118" spans="1:7" ht="11.25" customHeight="1" x14ac:dyDescent="0.2">
      <c r="A118" s="330" t="s">
        <v>325</v>
      </c>
      <c r="B118" s="210"/>
      <c r="C118" s="210"/>
      <c r="D118" s="210"/>
      <c r="E118" s="210"/>
      <c r="F118" s="210"/>
      <c r="G118" s="238"/>
    </row>
    <row r="119" spans="1:7" ht="11.25" customHeight="1" x14ac:dyDescent="0.2">
      <c r="A119" s="330" t="s">
        <v>324</v>
      </c>
      <c r="B119" s="210"/>
      <c r="C119" s="210"/>
      <c r="D119" s="210"/>
      <c r="E119" s="210"/>
      <c r="F119" s="210"/>
      <c r="G119" s="238"/>
    </row>
    <row r="120" spans="1:7" ht="11.25" customHeight="1" x14ac:dyDescent="0.2">
      <c r="A120" s="330" t="s">
        <v>323</v>
      </c>
      <c r="B120" s="210"/>
      <c r="C120" s="210"/>
      <c r="D120" s="210"/>
      <c r="E120" s="210"/>
      <c r="F120" s="210"/>
      <c r="G120" s="238"/>
    </row>
    <row r="121" spans="1:7" ht="11.25" customHeight="1" x14ac:dyDescent="0.2">
      <c r="A121" s="290" t="s">
        <v>322</v>
      </c>
      <c r="B121" s="289"/>
      <c r="C121" s="289"/>
      <c r="D121" s="289"/>
      <c r="E121" s="210"/>
      <c r="F121" s="210"/>
      <c r="G121" s="238"/>
    </row>
    <row r="122" spans="1:7" ht="11.25" customHeight="1" x14ac:dyDescent="0.2">
      <c r="A122" s="290" t="s">
        <v>321</v>
      </c>
      <c r="B122" s="289"/>
      <c r="C122" s="289"/>
      <c r="D122" s="289"/>
      <c r="E122" s="210"/>
      <c r="F122" s="210"/>
      <c r="G122" s="238"/>
    </row>
    <row r="123" spans="1:7" ht="11.25" customHeight="1" x14ac:dyDescent="0.2">
      <c r="A123" s="285" t="s">
        <v>320</v>
      </c>
      <c r="B123" s="284"/>
      <c r="C123" s="284"/>
      <c r="D123" s="284"/>
      <c r="E123" s="321"/>
      <c r="F123" s="321"/>
      <c r="G123" s="320"/>
    </row>
  </sheetData>
  <pageMargins left="0.59055118110236227" right="0.70866141732283472" top="0.51181102362204722" bottom="0.19685039370078741" header="0.47244094488188981" footer="0.23622047244094491"/>
  <pageSetup paperSize="9" orientation="portrait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" sqref="A2"/>
    </sheetView>
  </sheetViews>
  <sheetFormatPr baseColWidth="10" defaultColWidth="11" defaultRowHeight="11.25" customHeight="1" x14ac:dyDescent="0.2"/>
  <cols>
    <col min="1" max="1" width="37.125" style="355" bestFit="1" customWidth="1"/>
    <col min="2" max="6" width="10.75" style="355" customWidth="1"/>
    <col min="7" max="12" width="11" style="356"/>
    <col min="13" max="16384" width="11" style="355"/>
  </cols>
  <sheetData>
    <row r="1" spans="1:12" ht="12.6" customHeight="1" x14ac:dyDescent="0.2">
      <c r="A1" s="384" t="s">
        <v>355</v>
      </c>
      <c r="F1" s="384"/>
    </row>
    <row r="2" spans="1:12" ht="9.9499999999999993" customHeight="1" x14ac:dyDescent="0.2"/>
    <row r="3" spans="1:12" ht="9.9499999999999993" customHeight="1" x14ac:dyDescent="0.2">
      <c r="A3" s="383" t="s">
        <v>354</v>
      </c>
      <c r="F3" s="383"/>
    </row>
    <row r="4" spans="1:12" ht="9.9499999999999993" customHeight="1" x14ac:dyDescent="0.2"/>
    <row r="5" spans="1:12" ht="9.9499999999999993" customHeight="1" x14ac:dyDescent="0.2">
      <c r="A5" s="382" t="s">
        <v>353</v>
      </c>
      <c r="B5" s="381">
        <v>2006</v>
      </c>
      <c r="C5" s="379">
        <v>2007</v>
      </c>
      <c r="D5" s="379">
        <v>2008</v>
      </c>
      <c r="E5" s="379">
        <v>2009</v>
      </c>
      <c r="F5" s="379">
        <v>2010</v>
      </c>
      <c r="G5" s="379">
        <v>2011</v>
      </c>
      <c r="H5" s="380">
        <v>2012</v>
      </c>
      <c r="I5" s="380">
        <v>2013</v>
      </c>
      <c r="J5" s="380">
        <v>2014</v>
      </c>
      <c r="K5" s="379">
        <v>2015</v>
      </c>
      <c r="L5" s="379">
        <v>2016</v>
      </c>
    </row>
    <row r="6" spans="1:12" ht="11.25" customHeight="1" x14ac:dyDescent="0.2">
      <c r="A6" s="374" t="s">
        <v>352</v>
      </c>
      <c r="B6" s="371"/>
      <c r="C6" s="371"/>
      <c r="D6" s="371"/>
      <c r="E6" s="371"/>
      <c r="F6" s="371"/>
      <c r="G6" s="371"/>
      <c r="H6" s="378"/>
      <c r="I6" s="378"/>
      <c r="J6" s="378"/>
      <c r="K6" s="371"/>
      <c r="L6" s="371"/>
    </row>
    <row r="7" spans="1:12" ht="11.25" customHeight="1" x14ac:dyDescent="0.2">
      <c r="A7" s="373" t="s">
        <v>351</v>
      </c>
      <c r="B7" s="376">
        <v>295343855.32999998</v>
      </c>
      <c r="C7" s="376">
        <v>263985079.00999999</v>
      </c>
      <c r="D7" s="376">
        <v>219413717.53999999</v>
      </c>
      <c r="E7" s="376">
        <v>340908969.86000001</v>
      </c>
      <c r="F7" s="376">
        <v>526862179.56999999</v>
      </c>
      <c r="G7" s="376">
        <v>595780310.45000005</v>
      </c>
      <c r="H7" s="377">
        <v>151476381.03</v>
      </c>
      <c r="I7" s="377">
        <v>1842280.07</v>
      </c>
      <c r="J7" s="377">
        <v>2016876.9</v>
      </c>
      <c r="K7" s="376">
        <v>75171.259999999995</v>
      </c>
      <c r="L7" s="376">
        <v>596130.27</v>
      </c>
    </row>
    <row r="8" spans="1:12" ht="11.25" customHeight="1" x14ac:dyDescent="0.2">
      <c r="A8" s="373" t="s">
        <v>350</v>
      </c>
      <c r="B8" s="366">
        <v>234031672.96000001</v>
      </c>
      <c r="C8" s="366">
        <v>140417581.34999999</v>
      </c>
      <c r="D8" s="366">
        <v>363494039.66000003</v>
      </c>
      <c r="E8" s="366">
        <v>330418505.75999999</v>
      </c>
      <c r="F8" s="366">
        <v>251717524.66999999</v>
      </c>
      <c r="G8" s="366">
        <v>278094219.31</v>
      </c>
      <c r="H8" s="372">
        <v>199368617.74000001</v>
      </c>
      <c r="I8" s="372">
        <v>176328616.16999999</v>
      </c>
      <c r="J8" s="372">
        <v>174722851.12</v>
      </c>
      <c r="K8" s="366">
        <v>357293384.42000002</v>
      </c>
      <c r="L8" s="366">
        <v>193285732.80000001</v>
      </c>
    </row>
    <row r="9" spans="1:12" ht="11.25" customHeight="1" x14ac:dyDescent="0.2">
      <c r="A9" s="373" t="s">
        <v>241</v>
      </c>
      <c r="B9" s="366">
        <v>726877.1</v>
      </c>
      <c r="C9" s="366">
        <v>673442.85</v>
      </c>
      <c r="D9" s="366">
        <v>1283190.55</v>
      </c>
      <c r="E9" s="366">
        <v>785625.19</v>
      </c>
      <c r="F9" s="366">
        <v>560891.80000000005</v>
      </c>
      <c r="G9" s="366">
        <v>558276.9</v>
      </c>
      <c r="H9" s="372">
        <v>2294587.5</v>
      </c>
      <c r="I9" s="372">
        <v>3530898.44</v>
      </c>
      <c r="J9" s="372">
        <v>614690.80000000005</v>
      </c>
      <c r="K9" s="366">
        <v>2526413.4300000002</v>
      </c>
      <c r="L9" s="366">
        <v>14751943.779999999</v>
      </c>
    </row>
    <row r="10" spans="1:12" ht="11.25" customHeight="1" x14ac:dyDescent="0.2">
      <c r="A10" s="373" t="s">
        <v>349</v>
      </c>
      <c r="B10" s="375" t="s">
        <v>3</v>
      </c>
      <c r="C10" s="375" t="s">
        <v>3</v>
      </c>
      <c r="D10" s="375" t="s">
        <v>3</v>
      </c>
      <c r="E10" s="375" t="s">
        <v>3</v>
      </c>
      <c r="F10" s="375" t="s">
        <v>3</v>
      </c>
      <c r="G10" s="375" t="s">
        <v>3</v>
      </c>
      <c r="H10" s="375" t="s">
        <v>3</v>
      </c>
      <c r="I10" s="375" t="s">
        <v>3</v>
      </c>
      <c r="J10" s="375" t="s">
        <v>3</v>
      </c>
      <c r="K10" s="375" t="s">
        <v>3</v>
      </c>
      <c r="L10" s="375" t="s">
        <v>3</v>
      </c>
    </row>
    <row r="11" spans="1:12" ht="11.25" customHeight="1" x14ac:dyDescent="0.2">
      <c r="A11" s="373" t="s">
        <v>72</v>
      </c>
      <c r="B11" s="366">
        <f t="shared" ref="B11:K11" si="0">SUM(B7:B10)</f>
        <v>530102405.38999999</v>
      </c>
      <c r="C11" s="366">
        <f t="shared" si="0"/>
        <v>405076103.21000004</v>
      </c>
      <c r="D11" s="366">
        <f t="shared" si="0"/>
        <v>584190947.75</v>
      </c>
      <c r="E11" s="366">
        <f t="shared" si="0"/>
        <v>672113100.81000006</v>
      </c>
      <c r="F11" s="366">
        <f t="shared" si="0"/>
        <v>779140596.03999996</v>
      </c>
      <c r="G11" s="366">
        <f t="shared" si="0"/>
        <v>874432806.65999997</v>
      </c>
      <c r="H11" s="366">
        <f t="shared" si="0"/>
        <v>353139586.26999998</v>
      </c>
      <c r="I11" s="366">
        <f t="shared" si="0"/>
        <v>181701794.67999998</v>
      </c>
      <c r="J11" s="366">
        <f t="shared" si="0"/>
        <v>177354418.82000002</v>
      </c>
      <c r="K11" s="366">
        <f t="shared" si="0"/>
        <v>359894969.11000001</v>
      </c>
      <c r="L11" s="366">
        <f t="shared" ref="L11" si="1">SUM(L7:L10)</f>
        <v>208633806.85000002</v>
      </c>
    </row>
    <row r="12" spans="1:12" ht="11.25" customHeight="1" x14ac:dyDescent="0.2">
      <c r="A12" s="374" t="s">
        <v>348</v>
      </c>
      <c r="B12" s="366"/>
      <c r="C12" s="366"/>
      <c r="D12" s="366"/>
      <c r="E12" s="366"/>
      <c r="F12" s="366"/>
      <c r="G12" s="366"/>
      <c r="H12" s="372"/>
      <c r="I12" s="372"/>
      <c r="J12" s="372"/>
      <c r="K12" s="366"/>
      <c r="L12" s="366"/>
    </row>
    <row r="13" spans="1:12" ht="11.25" customHeight="1" x14ac:dyDescent="0.2">
      <c r="A13" s="373" t="s">
        <v>347</v>
      </c>
      <c r="B13" s="366">
        <v>258837113.63</v>
      </c>
      <c r="C13" s="366">
        <v>279818538.56999999</v>
      </c>
      <c r="D13" s="366">
        <v>249989132.09</v>
      </c>
      <c r="E13" s="366">
        <v>227923562.96000001</v>
      </c>
      <c r="F13" s="366">
        <v>232082191.19</v>
      </c>
      <c r="G13" s="366">
        <v>191617656.62</v>
      </c>
      <c r="H13" s="372">
        <v>162038899.63</v>
      </c>
      <c r="I13" s="372">
        <v>173535083.72999999</v>
      </c>
      <c r="J13" s="372">
        <v>183015340.49000001</v>
      </c>
      <c r="K13" s="366">
        <v>195298444.36000001</v>
      </c>
      <c r="L13" s="366">
        <v>165473896.86000001</v>
      </c>
    </row>
    <row r="14" spans="1:12" ht="11.25" customHeight="1" x14ac:dyDescent="0.2">
      <c r="A14" s="373" t="s">
        <v>346</v>
      </c>
      <c r="B14" s="366">
        <v>1462875937.6600001</v>
      </c>
      <c r="C14" s="366">
        <v>1660114241.8800001</v>
      </c>
      <c r="D14" s="366">
        <v>1477060734.77</v>
      </c>
      <c r="E14" s="366">
        <v>1243943888.97</v>
      </c>
      <c r="F14" s="366">
        <v>1184966976.3099999</v>
      </c>
      <c r="G14" s="366">
        <v>1120289355.6300001</v>
      </c>
      <c r="H14" s="372">
        <v>945418226.94000006</v>
      </c>
      <c r="I14" s="372">
        <v>1088124793</v>
      </c>
      <c r="J14" s="372">
        <v>1077111720.29</v>
      </c>
      <c r="K14" s="366">
        <v>1123412761.8499999</v>
      </c>
      <c r="L14" s="366">
        <v>940749305.17999995</v>
      </c>
    </row>
    <row r="15" spans="1:12" ht="11.25" customHeight="1" x14ac:dyDescent="0.2">
      <c r="A15" s="373" t="s">
        <v>72</v>
      </c>
      <c r="B15" s="366">
        <f t="shared" ref="B15:K15" si="2">SUM(B13:B14)</f>
        <v>1721713051.29</v>
      </c>
      <c r="C15" s="366">
        <f t="shared" si="2"/>
        <v>1939932780.45</v>
      </c>
      <c r="D15" s="366">
        <f t="shared" si="2"/>
        <v>1727049866.8599999</v>
      </c>
      <c r="E15" s="366">
        <f t="shared" si="2"/>
        <v>1471867451.9300001</v>
      </c>
      <c r="F15" s="366">
        <f t="shared" si="2"/>
        <v>1417049167.5</v>
      </c>
      <c r="G15" s="366">
        <f t="shared" si="2"/>
        <v>1311907012.25</v>
      </c>
      <c r="H15" s="366">
        <f t="shared" si="2"/>
        <v>1107457126.5700002</v>
      </c>
      <c r="I15" s="366">
        <f t="shared" si="2"/>
        <v>1261659876.73</v>
      </c>
      <c r="J15" s="366">
        <f t="shared" si="2"/>
        <v>1260127060.78</v>
      </c>
      <c r="K15" s="366">
        <f t="shared" si="2"/>
        <v>1318711206.21</v>
      </c>
      <c r="L15" s="366">
        <f t="shared" ref="L15" si="3">SUM(L13:L14)</f>
        <v>1106223202.04</v>
      </c>
    </row>
    <row r="16" spans="1:12" ht="11.25" customHeight="1" x14ac:dyDescent="0.2">
      <c r="A16" s="374" t="s">
        <v>345</v>
      </c>
      <c r="B16" s="366">
        <v>633083538.13</v>
      </c>
      <c r="C16" s="366">
        <v>637390849.91999996</v>
      </c>
      <c r="D16" s="366">
        <v>659626826.13999999</v>
      </c>
      <c r="E16" s="366">
        <v>661735182.46000004</v>
      </c>
      <c r="F16" s="366">
        <v>658797401.89999998</v>
      </c>
      <c r="G16" s="366">
        <v>670556630.91999996</v>
      </c>
      <c r="H16" s="372">
        <v>675389932.00999999</v>
      </c>
      <c r="I16" s="372">
        <v>691054029.00999999</v>
      </c>
      <c r="J16" s="372">
        <v>706944397.52999997</v>
      </c>
      <c r="K16" s="366">
        <v>709615271.76999998</v>
      </c>
      <c r="L16" s="366">
        <v>701780404.60000002</v>
      </c>
    </row>
    <row r="17" spans="1:12" ht="11.25" customHeight="1" x14ac:dyDescent="0.2">
      <c r="A17" s="373" t="s">
        <v>344</v>
      </c>
      <c r="B17" s="366">
        <f t="shared" ref="B17:K17" si="4">B11+B15+B16</f>
        <v>2884898994.8099999</v>
      </c>
      <c r="C17" s="366">
        <f t="shared" si="4"/>
        <v>2982399733.5799999</v>
      </c>
      <c r="D17" s="366">
        <f t="shared" si="4"/>
        <v>2970867640.7499995</v>
      </c>
      <c r="E17" s="366">
        <f t="shared" si="4"/>
        <v>2805715735.2000003</v>
      </c>
      <c r="F17" s="366">
        <f t="shared" si="4"/>
        <v>2854987165.4400001</v>
      </c>
      <c r="G17" s="366">
        <f t="shared" si="4"/>
        <v>2856896449.8299999</v>
      </c>
      <c r="H17" s="366">
        <f t="shared" si="4"/>
        <v>2135986644.8500001</v>
      </c>
      <c r="I17" s="366">
        <f t="shared" si="4"/>
        <v>2134415700.4200001</v>
      </c>
      <c r="J17" s="366">
        <f t="shared" si="4"/>
        <v>2144425877.1299999</v>
      </c>
      <c r="K17" s="366">
        <f t="shared" si="4"/>
        <v>2388221447.0900002</v>
      </c>
      <c r="L17" s="366">
        <f t="shared" ref="L17" si="5">L11+L15+L16</f>
        <v>2016637413.4899998</v>
      </c>
    </row>
    <row r="18" spans="1:12" ht="11.25" customHeight="1" x14ac:dyDescent="0.2">
      <c r="A18" s="373" t="s">
        <v>225</v>
      </c>
      <c r="B18" s="366">
        <v>4384979.34</v>
      </c>
      <c r="C18" s="366">
        <v>7155495.5999999996</v>
      </c>
      <c r="D18" s="366">
        <v>3799200.16</v>
      </c>
      <c r="E18" s="366">
        <v>5553498.5800000001</v>
      </c>
      <c r="F18" s="366">
        <v>3387392.45</v>
      </c>
      <c r="G18" s="366">
        <v>4766464.62</v>
      </c>
      <c r="H18" s="372">
        <v>5129351.4800000004</v>
      </c>
      <c r="I18" s="372">
        <v>8883966.0999999996</v>
      </c>
      <c r="J18" s="372">
        <v>3974664.08</v>
      </c>
      <c r="K18" s="366">
        <v>5019938.7300000004</v>
      </c>
      <c r="L18" s="366">
        <v>3998046.51</v>
      </c>
    </row>
    <row r="19" spans="1:12" ht="11.25" customHeight="1" x14ac:dyDescent="0.2">
      <c r="A19" s="371" t="s">
        <v>343</v>
      </c>
      <c r="B19" s="370" t="s">
        <v>3</v>
      </c>
      <c r="C19" s="370" t="s">
        <v>3</v>
      </c>
      <c r="D19" s="370" t="s">
        <v>3</v>
      </c>
      <c r="E19" s="368">
        <v>-1128929.8799999999</v>
      </c>
      <c r="F19" s="368">
        <v>-265870.75</v>
      </c>
      <c r="G19" s="368">
        <v>-611815.28</v>
      </c>
      <c r="H19" s="369">
        <v>-1916160.47</v>
      </c>
      <c r="I19" s="369">
        <v>-2090052.6</v>
      </c>
      <c r="J19" s="369">
        <v>-808530.64</v>
      </c>
      <c r="K19" s="368">
        <v>-794397.56</v>
      </c>
      <c r="L19" s="368">
        <v>-1127717.04</v>
      </c>
    </row>
    <row r="20" spans="1:12" ht="11.25" customHeight="1" x14ac:dyDescent="0.2">
      <c r="A20" s="367" t="s">
        <v>224</v>
      </c>
      <c r="B20" s="366">
        <f>B17+B18</f>
        <v>2889283974.1500001</v>
      </c>
      <c r="C20" s="366">
        <f>C17+C18</f>
        <v>2989555229.1799998</v>
      </c>
      <c r="D20" s="366">
        <f>D17+D18</f>
        <v>2974666840.9099994</v>
      </c>
      <c r="E20" s="366">
        <f t="shared" ref="E20:K20" si="6">E17+E18+E19</f>
        <v>2810140303.9000001</v>
      </c>
      <c r="F20" s="366">
        <f t="shared" si="6"/>
        <v>2858108687.1399999</v>
      </c>
      <c r="G20" s="366">
        <f t="shared" si="6"/>
        <v>2861051099.1699996</v>
      </c>
      <c r="H20" s="366">
        <f t="shared" si="6"/>
        <v>2139199835.8600001</v>
      </c>
      <c r="I20" s="366">
        <f t="shared" si="6"/>
        <v>2141209613.9200001</v>
      </c>
      <c r="J20" s="366">
        <f t="shared" si="6"/>
        <v>2147592010.5700002</v>
      </c>
      <c r="K20" s="366">
        <f t="shared" si="6"/>
        <v>2392446988.2600002</v>
      </c>
      <c r="L20" s="366">
        <f t="shared" ref="L20" si="7">L17+L18+L19</f>
        <v>2019507742.9599998</v>
      </c>
    </row>
    <row r="21" spans="1:12" ht="11.25" customHeight="1" x14ac:dyDescent="0.2">
      <c r="A21" s="365" t="s">
        <v>342</v>
      </c>
      <c r="B21" s="364"/>
      <c r="C21" s="364"/>
      <c r="D21" s="364"/>
      <c r="E21" s="364"/>
      <c r="F21" s="364"/>
      <c r="G21" s="363"/>
      <c r="H21" s="363"/>
      <c r="I21" s="363"/>
      <c r="J21" s="363"/>
      <c r="K21" s="363"/>
      <c r="L21" s="362"/>
    </row>
    <row r="22" spans="1:12" ht="11.25" customHeight="1" x14ac:dyDescent="0.2">
      <c r="A22" s="361" t="s">
        <v>341</v>
      </c>
      <c r="B22" s="360"/>
      <c r="C22" s="360"/>
      <c r="D22" s="360"/>
      <c r="E22" s="360"/>
      <c r="F22" s="360"/>
      <c r="G22" s="359"/>
      <c r="H22" s="359"/>
      <c r="I22" s="359"/>
      <c r="J22" s="359"/>
      <c r="K22" s="359"/>
      <c r="L22" s="358"/>
    </row>
    <row r="23" spans="1:12" ht="9.75" customHeight="1" x14ac:dyDescent="0.2"/>
    <row r="24" spans="1:12" ht="9.75" customHeight="1" x14ac:dyDescent="0.2"/>
    <row r="25" spans="1:12" ht="9.6" customHeight="1" x14ac:dyDescent="0.2"/>
    <row r="26" spans="1:12" ht="11.25" customHeight="1" x14ac:dyDescent="0.2">
      <c r="A26" s="357"/>
    </row>
  </sheetData>
  <pageMargins left="0.59055118110236227" right="0.35433070866141736" top="0.47244094488188981" bottom="0.51181102362204722" header="0.43307086614173229" footer="0.31496062992125984"/>
  <pageSetup paperSize="9" orientation="portrait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A2" sqref="A2"/>
    </sheetView>
  </sheetViews>
  <sheetFormatPr baseColWidth="10" defaultColWidth="11" defaultRowHeight="11.25" x14ac:dyDescent="0.2"/>
  <cols>
    <col min="1" max="1" width="12.625" style="385" customWidth="1"/>
    <col min="2" max="2" width="21.625" style="385" customWidth="1"/>
    <col min="3" max="3" width="20.625" style="385" customWidth="1"/>
    <col min="4" max="4" width="27.625" style="385" customWidth="1"/>
    <col min="5" max="16384" width="11" style="385"/>
  </cols>
  <sheetData>
    <row r="1" spans="1:11" ht="12.95" customHeight="1" x14ac:dyDescent="0.2">
      <c r="A1" s="419" t="s">
        <v>365</v>
      </c>
      <c r="B1" s="418"/>
      <c r="C1" s="418"/>
      <c r="D1" s="418"/>
      <c r="E1" s="418"/>
      <c r="F1" s="419"/>
      <c r="G1" s="419"/>
      <c r="H1" s="418"/>
      <c r="I1" s="418"/>
    </row>
    <row r="2" spans="1:11" ht="8.1" customHeight="1" x14ac:dyDescent="0.2"/>
    <row r="3" spans="1:11" ht="11.25" customHeight="1" x14ac:dyDescent="0.2">
      <c r="A3" s="418" t="s">
        <v>82</v>
      </c>
      <c r="B3" s="418"/>
      <c r="C3" s="418"/>
      <c r="D3" s="418"/>
      <c r="E3" s="418"/>
      <c r="F3" s="418"/>
      <c r="G3" s="418"/>
      <c r="H3" s="418"/>
      <c r="I3" s="418"/>
    </row>
    <row r="4" spans="1:11" ht="11.25" customHeight="1" x14ac:dyDescent="0.2">
      <c r="A4" s="417"/>
      <c r="B4" s="417"/>
      <c r="C4" s="417"/>
      <c r="D4" s="417"/>
    </row>
    <row r="5" spans="1:11" ht="11.25" customHeight="1" x14ac:dyDescent="0.2">
      <c r="A5" s="416" t="s">
        <v>70</v>
      </c>
      <c r="B5" s="416" t="s">
        <v>364</v>
      </c>
      <c r="C5" s="415" t="s">
        <v>363</v>
      </c>
      <c r="D5" s="414" t="s">
        <v>362</v>
      </c>
      <c r="E5" s="402"/>
      <c r="G5" s="402"/>
      <c r="H5" s="402"/>
      <c r="I5" s="402"/>
      <c r="J5" s="402"/>
      <c r="K5" s="402"/>
    </row>
    <row r="6" spans="1:11" ht="11.25" customHeight="1" x14ac:dyDescent="0.2">
      <c r="A6" s="413"/>
      <c r="B6" s="413" t="s">
        <v>361</v>
      </c>
      <c r="C6" s="412" t="s">
        <v>361</v>
      </c>
      <c r="D6" s="411" t="s">
        <v>16</v>
      </c>
      <c r="E6" s="402"/>
      <c r="G6" s="402"/>
      <c r="H6" s="402"/>
      <c r="I6" s="402"/>
      <c r="J6" s="402"/>
      <c r="K6" s="402"/>
    </row>
    <row r="7" spans="1:11" ht="11.25" customHeight="1" x14ac:dyDescent="0.2">
      <c r="A7" s="410" t="s">
        <v>71</v>
      </c>
      <c r="B7" s="410" t="s">
        <v>360</v>
      </c>
      <c r="C7" s="409" t="s">
        <v>359</v>
      </c>
      <c r="D7" s="408" t="s">
        <v>20</v>
      </c>
      <c r="E7" s="402"/>
      <c r="G7" s="402"/>
      <c r="H7" s="402"/>
      <c r="I7" s="402"/>
      <c r="J7" s="402"/>
      <c r="K7" s="402"/>
    </row>
    <row r="8" spans="1:11" ht="11.25" customHeight="1" x14ac:dyDescent="0.2">
      <c r="A8" s="403" t="s">
        <v>358</v>
      </c>
      <c r="B8" s="405">
        <v>2533989</v>
      </c>
      <c r="C8" s="404">
        <v>4375652</v>
      </c>
      <c r="D8" s="407">
        <f t="shared" ref="D8:D39" si="0">B8+C8</f>
        <v>6909641</v>
      </c>
      <c r="E8" s="402"/>
      <c r="F8" s="383"/>
      <c r="G8" s="383"/>
      <c r="H8" s="383"/>
      <c r="I8" s="383"/>
      <c r="J8" s="383"/>
      <c r="K8" s="383"/>
    </row>
    <row r="9" spans="1:11" ht="11.25" customHeight="1" x14ac:dyDescent="0.2">
      <c r="A9" s="403">
        <v>1942</v>
      </c>
      <c r="B9" s="405">
        <v>107564591</v>
      </c>
      <c r="C9" s="404">
        <v>26089179</v>
      </c>
      <c r="D9" s="401">
        <f t="shared" si="0"/>
        <v>133653770</v>
      </c>
      <c r="E9" s="402"/>
      <c r="F9" s="383"/>
      <c r="G9" s="383"/>
      <c r="H9" s="383"/>
      <c r="I9" s="383"/>
      <c r="J9" s="383"/>
      <c r="K9" s="383"/>
    </row>
    <row r="10" spans="1:11" ht="11.25" customHeight="1" x14ac:dyDescent="0.2">
      <c r="A10" s="403">
        <v>1943</v>
      </c>
      <c r="B10" s="405">
        <v>164874051</v>
      </c>
      <c r="C10" s="404">
        <v>35581071</v>
      </c>
      <c r="D10" s="401">
        <f t="shared" si="0"/>
        <v>200455122</v>
      </c>
      <c r="E10" s="402"/>
      <c r="F10" s="383"/>
      <c r="G10" s="383"/>
      <c r="H10" s="383"/>
      <c r="I10" s="383"/>
      <c r="J10" s="383"/>
      <c r="K10" s="383"/>
    </row>
    <row r="11" spans="1:11" ht="11.25" customHeight="1" x14ac:dyDescent="0.2">
      <c r="A11" s="403">
        <v>1944</v>
      </c>
      <c r="B11" s="405">
        <v>222386263</v>
      </c>
      <c r="C11" s="404">
        <v>26454979</v>
      </c>
      <c r="D11" s="401">
        <f t="shared" si="0"/>
        <v>248841242</v>
      </c>
      <c r="E11" s="402"/>
      <c r="F11" s="383"/>
      <c r="G11" s="383"/>
      <c r="H11" s="383"/>
      <c r="I11" s="383"/>
      <c r="J11" s="383"/>
      <c r="K11" s="383"/>
    </row>
    <row r="12" spans="1:11" ht="11.25" customHeight="1" x14ac:dyDescent="0.2">
      <c r="A12" s="403">
        <v>1945</v>
      </c>
      <c r="B12" s="405">
        <v>257184785</v>
      </c>
      <c r="C12" s="404">
        <v>25325592</v>
      </c>
      <c r="D12" s="401">
        <f t="shared" si="0"/>
        <v>282510377</v>
      </c>
      <c r="E12" s="402"/>
      <c r="F12" s="383"/>
      <c r="G12" s="383"/>
      <c r="H12" s="383"/>
      <c r="I12" s="383"/>
      <c r="J12" s="383"/>
      <c r="K12" s="383"/>
    </row>
    <row r="13" spans="1:11" ht="11.25" customHeight="1" x14ac:dyDescent="0.2">
      <c r="A13" s="403">
        <v>1946</v>
      </c>
      <c r="B13" s="405">
        <v>266397293</v>
      </c>
      <c r="C13" s="404">
        <v>84434995</v>
      </c>
      <c r="D13" s="401">
        <f t="shared" si="0"/>
        <v>350832288</v>
      </c>
      <c r="E13" s="402"/>
      <c r="F13" s="383"/>
      <c r="G13" s="383"/>
      <c r="H13" s="383"/>
      <c r="I13" s="383"/>
      <c r="J13" s="383"/>
      <c r="K13" s="383"/>
    </row>
    <row r="14" spans="1:11" ht="11.25" customHeight="1" x14ac:dyDescent="0.2">
      <c r="A14" s="403">
        <v>1947</v>
      </c>
      <c r="B14" s="405">
        <v>315782384</v>
      </c>
      <c r="C14" s="404">
        <v>119777167</v>
      </c>
      <c r="D14" s="401">
        <f t="shared" si="0"/>
        <v>435559551</v>
      </c>
      <c r="E14" s="402"/>
      <c r="F14" s="383"/>
      <c r="G14" s="383"/>
      <c r="H14" s="383"/>
      <c r="I14" s="383"/>
      <c r="J14" s="383"/>
      <c r="K14" s="383"/>
    </row>
    <row r="15" spans="1:11" ht="11.25" customHeight="1" x14ac:dyDescent="0.2">
      <c r="A15" s="403">
        <v>1948</v>
      </c>
      <c r="B15" s="405">
        <v>360238222</v>
      </c>
      <c r="C15" s="404">
        <v>102356184</v>
      </c>
      <c r="D15" s="401">
        <f t="shared" si="0"/>
        <v>462594406</v>
      </c>
      <c r="E15" s="402"/>
      <c r="F15" s="383"/>
      <c r="G15" s="383"/>
      <c r="H15" s="383"/>
      <c r="I15" s="383"/>
      <c r="J15" s="383"/>
      <c r="K15" s="383"/>
    </row>
    <row r="16" spans="1:11" ht="11.25" customHeight="1" x14ac:dyDescent="0.2">
      <c r="A16" s="403">
        <v>1949</v>
      </c>
      <c r="B16" s="405">
        <v>359601128</v>
      </c>
      <c r="C16" s="404">
        <v>75432332</v>
      </c>
      <c r="D16" s="401">
        <f t="shared" si="0"/>
        <v>435033460</v>
      </c>
      <c r="E16" s="402"/>
      <c r="F16" s="383"/>
      <c r="G16" s="383"/>
      <c r="H16" s="383"/>
      <c r="I16" s="383"/>
      <c r="J16" s="383"/>
      <c r="K16" s="383"/>
    </row>
    <row r="17" spans="1:11" ht="11.25" customHeight="1" x14ac:dyDescent="0.2">
      <c r="A17" s="403">
        <v>1950</v>
      </c>
      <c r="B17" s="405">
        <v>331576978</v>
      </c>
      <c r="C17" s="404">
        <v>82927320</v>
      </c>
      <c r="D17" s="401">
        <f t="shared" si="0"/>
        <v>414504298</v>
      </c>
      <c r="E17" s="402"/>
      <c r="F17" s="383"/>
      <c r="G17" s="383"/>
      <c r="H17" s="383"/>
      <c r="I17" s="383"/>
      <c r="J17" s="383"/>
      <c r="K17" s="383"/>
    </row>
    <row r="18" spans="1:11" ht="11.25" customHeight="1" x14ac:dyDescent="0.2">
      <c r="A18" s="403">
        <v>1951</v>
      </c>
      <c r="B18" s="405">
        <v>381890821</v>
      </c>
      <c r="C18" s="404">
        <v>44676659</v>
      </c>
      <c r="D18" s="401">
        <f t="shared" si="0"/>
        <v>426567480</v>
      </c>
      <c r="E18" s="402"/>
      <c r="F18" s="383"/>
      <c r="G18" s="383"/>
      <c r="H18" s="383"/>
      <c r="I18" s="383"/>
      <c r="J18" s="383"/>
      <c r="K18" s="383"/>
    </row>
    <row r="19" spans="1:11" ht="11.25" customHeight="1" x14ac:dyDescent="0.2">
      <c r="A19" s="403">
        <v>1952</v>
      </c>
      <c r="B19" s="405">
        <v>418133543</v>
      </c>
      <c r="C19" s="404">
        <v>38504443</v>
      </c>
      <c r="D19" s="401">
        <f t="shared" si="0"/>
        <v>456637986</v>
      </c>
      <c r="E19" s="402"/>
      <c r="F19" s="383"/>
      <c r="G19" s="383"/>
      <c r="H19" s="383"/>
      <c r="I19" s="383"/>
      <c r="J19" s="383"/>
      <c r="K19" s="383"/>
    </row>
    <row r="20" spans="1:11" ht="11.25" customHeight="1" x14ac:dyDescent="0.2">
      <c r="A20" s="403">
        <v>1953</v>
      </c>
      <c r="B20" s="405">
        <v>430707696</v>
      </c>
      <c r="C20" s="404">
        <v>42406964</v>
      </c>
      <c r="D20" s="401">
        <f t="shared" si="0"/>
        <v>473114660</v>
      </c>
      <c r="E20" s="402"/>
      <c r="F20" s="383"/>
      <c r="G20" s="383"/>
      <c r="H20" s="383"/>
      <c r="I20" s="383"/>
      <c r="J20" s="383"/>
      <c r="K20" s="383"/>
    </row>
    <row r="21" spans="1:11" ht="11.25" customHeight="1" x14ac:dyDescent="0.2">
      <c r="A21" s="403">
        <v>1954</v>
      </c>
      <c r="B21" s="405">
        <v>458193579</v>
      </c>
      <c r="C21" s="404">
        <v>40304408</v>
      </c>
      <c r="D21" s="401">
        <f t="shared" si="0"/>
        <v>498497987</v>
      </c>
      <c r="E21" s="402"/>
      <c r="F21" s="383"/>
      <c r="G21" s="383"/>
      <c r="H21" s="383"/>
      <c r="I21" s="383"/>
      <c r="J21" s="383"/>
      <c r="K21" s="383"/>
    </row>
    <row r="22" spans="1:11" ht="11.25" customHeight="1" x14ac:dyDescent="0.2">
      <c r="A22" s="403">
        <v>1955</v>
      </c>
      <c r="B22" s="405">
        <v>498531613</v>
      </c>
      <c r="C22" s="404">
        <v>42641714</v>
      </c>
      <c r="D22" s="401">
        <f t="shared" si="0"/>
        <v>541173327</v>
      </c>
      <c r="E22" s="402"/>
      <c r="F22" s="383"/>
      <c r="G22" s="383"/>
      <c r="H22" s="383"/>
      <c r="I22" s="383"/>
      <c r="J22" s="383"/>
      <c r="K22" s="383"/>
    </row>
    <row r="23" spans="1:11" ht="11.25" customHeight="1" x14ac:dyDescent="0.2">
      <c r="A23" s="403">
        <v>1956</v>
      </c>
      <c r="B23" s="405">
        <v>507572400</v>
      </c>
      <c r="C23" s="404">
        <v>42344100</v>
      </c>
      <c r="D23" s="401">
        <f t="shared" si="0"/>
        <v>549916500</v>
      </c>
      <c r="E23" s="402"/>
      <c r="F23" s="383"/>
      <c r="G23" s="383"/>
      <c r="H23" s="383"/>
      <c r="I23" s="383"/>
      <c r="J23" s="383"/>
      <c r="K23" s="383"/>
    </row>
    <row r="24" spans="1:11" ht="11.25" customHeight="1" x14ac:dyDescent="0.2">
      <c r="A24" s="403">
        <v>1957</v>
      </c>
      <c r="B24" s="405">
        <v>550603742</v>
      </c>
      <c r="C24" s="404">
        <v>48873349</v>
      </c>
      <c r="D24" s="401">
        <f t="shared" si="0"/>
        <v>599477091</v>
      </c>
      <c r="E24" s="402"/>
      <c r="F24" s="383"/>
      <c r="G24" s="383"/>
      <c r="H24" s="383"/>
      <c r="I24" s="383"/>
      <c r="J24" s="383"/>
      <c r="K24" s="383"/>
    </row>
    <row r="25" spans="1:11" ht="11.25" customHeight="1" x14ac:dyDescent="0.2">
      <c r="A25" s="403">
        <v>1958</v>
      </c>
      <c r="B25" s="405">
        <v>559266886</v>
      </c>
      <c r="C25" s="404">
        <v>47318969</v>
      </c>
      <c r="D25" s="401">
        <f t="shared" si="0"/>
        <v>606585855</v>
      </c>
      <c r="E25" s="402"/>
      <c r="F25" s="383"/>
      <c r="G25" s="383"/>
      <c r="H25" s="383"/>
      <c r="I25" s="383"/>
      <c r="J25" s="383"/>
      <c r="K25" s="383"/>
    </row>
    <row r="26" spans="1:11" ht="11.25" customHeight="1" x14ac:dyDescent="0.2">
      <c r="A26" s="403">
        <v>1959</v>
      </c>
      <c r="B26" s="405">
        <v>547753245</v>
      </c>
      <c r="C26" s="404">
        <v>49506348</v>
      </c>
      <c r="D26" s="401">
        <f t="shared" si="0"/>
        <v>597259593</v>
      </c>
      <c r="E26" s="402"/>
      <c r="F26" s="383"/>
      <c r="G26" s="383"/>
      <c r="H26" s="383"/>
      <c r="I26" s="383"/>
      <c r="J26" s="383"/>
      <c r="K26" s="383"/>
    </row>
    <row r="27" spans="1:11" ht="11.25" customHeight="1" x14ac:dyDescent="0.2">
      <c r="A27" s="403">
        <v>1960</v>
      </c>
      <c r="B27" s="405">
        <v>607201736</v>
      </c>
      <c r="C27" s="404">
        <v>55645507</v>
      </c>
      <c r="D27" s="401">
        <f t="shared" si="0"/>
        <v>662847243</v>
      </c>
      <c r="E27" s="402"/>
      <c r="F27" s="383"/>
      <c r="G27" s="383"/>
      <c r="H27" s="383"/>
      <c r="I27" s="383"/>
      <c r="J27" s="383"/>
      <c r="K27" s="383"/>
    </row>
    <row r="28" spans="1:11" ht="11.25" customHeight="1" x14ac:dyDescent="0.2">
      <c r="A28" s="403">
        <v>1961</v>
      </c>
      <c r="B28" s="405">
        <v>704617746</v>
      </c>
      <c r="C28" s="404">
        <v>68209680</v>
      </c>
      <c r="D28" s="401">
        <f t="shared" si="0"/>
        <v>772827426</v>
      </c>
      <c r="E28" s="402"/>
      <c r="F28" s="383"/>
      <c r="G28" s="383"/>
      <c r="H28" s="383"/>
      <c r="I28" s="383"/>
      <c r="J28" s="383"/>
      <c r="K28" s="383"/>
    </row>
    <row r="29" spans="1:11" ht="11.25" customHeight="1" x14ac:dyDescent="0.2">
      <c r="A29" s="403">
        <v>1962</v>
      </c>
      <c r="B29" s="405">
        <v>819717223</v>
      </c>
      <c r="C29" s="404">
        <v>75814521</v>
      </c>
      <c r="D29" s="401">
        <f t="shared" si="0"/>
        <v>895531744</v>
      </c>
      <c r="E29" s="402"/>
      <c r="F29" s="383"/>
      <c r="G29" s="383"/>
      <c r="H29" s="383"/>
      <c r="I29" s="383"/>
      <c r="J29" s="383"/>
      <c r="K29" s="383"/>
    </row>
    <row r="30" spans="1:11" ht="11.25" customHeight="1" x14ac:dyDescent="0.2">
      <c r="A30" s="403">
        <v>1963</v>
      </c>
      <c r="B30" s="405">
        <v>918716191</v>
      </c>
      <c r="C30" s="404">
        <v>82943559</v>
      </c>
      <c r="D30" s="401">
        <f t="shared" si="0"/>
        <v>1001659750</v>
      </c>
      <c r="E30" s="402"/>
      <c r="F30" s="383"/>
      <c r="G30" s="406"/>
      <c r="H30" s="383"/>
      <c r="I30" s="383"/>
      <c r="J30" s="383"/>
      <c r="K30" s="383"/>
    </row>
    <row r="31" spans="1:11" ht="11.25" customHeight="1" x14ac:dyDescent="0.2">
      <c r="A31" s="403">
        <v>1964</v>
      </c>
      <c r="B31" s="405">
        <v>1049378817</v>
      </c>
      <c r="C31" s="404">
        <v>89334851</v>
      </c>
      <c r="D31" s="401">
        <f t="shared" si="0"/>
        <v>1138713668</v>
      </c>
      <c r="E31" s="402"/>
      <c r="F31" s="383"/>
      <c r="G31" s="383"/>
      <c r="H31" s="383"/>
      <c r="I31" s="383"/>
      <c r="J31" s="383"/>
      <c r="K31" s="383"/>
    </row>
    <row r="32" spans="1:11" ht="11.25" customHeight="1" x14ac:dyDescent="0.2">
      <c r="A32" s="403">
        <v>1965</v>
      </c>
      <c r="B32" s="405">
        <v>1089504189</v>
      </c>
      <c r="C32" s="404">
        <v>101376696</v>
      </c>
      <c r="D32" s="401">
        <f t="shared" si="0"/>
        <v>1190880885</v>
      </c>
      <c r="E32" s="402"/>
      <c r="F32" s="383"/>
      <c r="G32" s="383"/>
      <c r="H32" s="383"/>
      <c r="I32" s="383"/>
      <c r="J32" s="383"/>
      <c r="K32" s="383"/>
    </row>
    <row r="33" spans="1:11" ht="11.25" customHeight="1" x14ac:dyDescent="0.2">
      <c r="A33" s="403">
        <v>1966</v>
      </c>
      <c r="B33" s="405">
        <v>1140433329</v>
      </c>
      <c r="C33" s="404">
        <v>105826016</v>
      </c>
      <c r="D33" s="401">
        <f t="shared" si="0"/>
        <v>1246259345</v>
      </c>
      <c r="E33" s="402"/>
      <c r="F33" s="383"/>
      <c r="G33" s="383"/>
      <c r="H33" s="383"/>
      <c r="I33" s="383"/>
      <c r="J33" s="383"/>
      <c r="K33" s="383"/>
    </row>
    <row r="34" spans="1:11" ht="11.25" customHeight="1" x14ac:dyDescent="0.2">
      <c r="A34" s="403">
        <v>1967</v>
      </c>
      <c r="B34" s="405">
        <v>1191241848</v>
      </c>
      <c r="C34" s="404">
        <v>115094936</v>
      </c>
      <c r="D34" s="401">
        <f t="shared" si="0"/>
        <v>1306336784</v>
      </c>
      <c r="E34" s="402"/>
      <c r="F34" s="383"/>
      <c r="G34" s="383"/>
      <c r="H34" s="383"/>
      <c r="I34" s="383"/>
      <c r="J34" s="383"/>
      <c r="K34" s="383"/>
    </row>
    <row r="35" spans="1:11" ht="11.25" customHeight="1" x14ac:dyDescent="0.2">
      <c r="A35" s="403">
        <v>1968</v>
      </c>
      <c r="B35" s="405">
        <v>1238998200</v>
      </c>
      <c r="C35" s="404">
        <v>123409866</v>
      </c>
      <c r="D35" s="401">
        <f t="shared" si="0"/>
        <v>1362408066</v>
      </c>
      <c r="E35" s="402"/>
      <c r="F35" s="383"/>
      <c r="G35" s="383"/>
      <c r="H35" s="383"/>
      <c r="I35" s="383"/>
      <c r="J35" s="383"/>
      <c r="K35" s="383"/>
    </row>
    <row r="36" spans="1:11" ht="11.25" customHeight="1" x14ac:dyDescent="0.2">
      <c r="A36" s="403">
        <v>1969</v>
      </c>
      <c r="B36" s="405">
        <v>1345395196</v>
      </c>
      <c r="C36" s="404">
        <v>137142118</v>
      </c>
      <c r="D36" s="401">
        <f t="shared" si="0"/>
        <v>1482537314</v>
      </c>
      <c r="E36" s="402"/>
      <c r="F36" s="383"/>
      <c r="G36" s="383"/>
      <c r="H36" s="383"/>
      <c r="I36" s="383"/>
      <c r="J36" s="383"/>
      <c r="K36" s="383"/>
    </row>
    <row r="37" spans="1:11" ht="11.25" customHeight="1" x14ac:dyDescent="0.2">
      <c r="A37" s="403">
        <v>1970</v>
      </c>
      <c r="B37" s="405">
        <v>1525482897</v>
      </c>
      <c r="C37" s="404">
        <v>162543806</v>
      </c>
      <c r="D37" s="401">
        <f t="shared" si="0"/>
        <v>1688026703</v>
      </c>
      <c r="E37" s="402"/>
      <c r="F37" s="383"/>
      <c r="G37" s="383"/>
      <c r="H37" s="383"/>
      <c r="I37" s="383"/>
      <c r="J37" s="383"/>
      <c r="K37" s="383"/>
    </row>
    <row r="38" spans="1:11" ht="11.25" customHeight="1" x14ac:dyDescent="0.2">
      <c r="A38" s="403">
        <v>1971</v>
      </c>
      <c r="B38" s="405">
        <v>1765932011</v>
      </c>
      <c r="C38" s="404">
        <v>178595822</v>
      </c>
      <c r="D38" s="401">
        <f t="shared" si="0"/>
        <v>1944527833</v>
      </c>
      <c r="E38" s="402"/>
      <c r="F38" s="383"/>
      <c r="G38" s="383"/>
      <c r="H38" s="383"/>
      <c r="I38" s="383"/>
      <c r="J38" s="383"/>
      <c r="K38" s="383"/>
    </row>
    <row r="39" spans="1:11" ht="11.25" customHeight="1" x14ac:dyDescent="0.2">
      <c r="A39" s="403">
        <v>1972</v>
      </c>
      <c r="B39" s="405">
        <v>2256181024</v>
      </c>
      <c r="C39" s="404">
        <v>225517032</v>
      </c>
      <c r="D39" s="401">
        <f t="shared" si="0"/>
        <v>2481698056</v>
      </c>
      <c r="E39" s="402"/>
      <c r="F39" s="383"/>
      <c r="G39" s="383"/>
      <c r="H39" s="383"/>
      <c r="I39" s="383"/>
      <c r="J39" s="383"/>
      <c r="K39" s="383"/>
    </row>
    <row r="40" spans="1:11" ht="11.25" customHeight="1" x14ac:dyDescent="0.2">
      <c r="A40" s="403">
        <v>1973</v>
      </c>
      <c r="B40" s="405">
        <v>2627159650</v>
      </c>
      <c r="C40" s="404">
        <v>243207418</v>
      </c>
      <c r="D40" s="401">
        <f t="shared" ref="D40:D61" si="1">B40+C40</f>
        <v>2870367068</v>
      </c>
      <c r="E40" s="402"/>
      <c r="F40" s="383"/>
      <c r="G40" s="383"/>
      <c r="H40" s="383"/>
      <c r="I40" s="383"/>
      <c r="J40" s="383"/>
      <c r="K40" s="383"/>
    </row>
    <row r="41" spans="1:11" ht="11.25" customHeight="1" x14ac:dyDescent="0.2">
      <c r="A41" s="403">
        <v>1974</v>
      </c>
      <c r="B41" s="405">
        <v>2998276326</v>
      </c>
      <c r="C41" s="404">
        <v>272298103</v>
      </c>
      <c r="D41" s="401">
        <f t="shared" si="1"/>
        <v>3270574429</v>
      </c>
      <c r="E41" s="402"/>
      <c r="F41" s="383"/>
      <c r="G41" s="383"/>
      <c r="H41" s="383"/>
      <c r="I41" s="383"/>
      <c r="J41" s="383"/>
      <c r="K41" s="383"/>
    </row>
    <row r="42" spans="1:11" ht="11.25" customHeight="1" x14ac:dyDescent="0.2">
      <c r="A42" s="403">
        <v>1975</v>
      </c>
      <c r="B42" s="405">
        <v>2950016486</v>
      </c>
      <c r="C42" s="404">
        <v>255399259</v>
      </c>
      <c r="D42" s="401">
        <f t="shared" si="1"/>
        <v>3205415745</v>
      </c>
      <c r="E42" s="402"/>
      <c r="F42" s="383"/>
      <c r="G42" s="383"/>
      <c r="H42" s="383"/>
      <c r="I42" s="383"/>
      <c r="J42" s="383"/>
      <c r="K42" s="383"/>
    </row>
    <row r="43" spans="1:11" ht="11.25" customHeight="1" x14ac:dyDescent="0.2">
      <c r="A43" s="403">
        <v>1976</v>
      </c>
      <c r="B43" s="405">
        <v>3231523269</v>
      </c>
      <c r="C43" s="404">
        <v>292328191</v>
      </c>
      <c r="D43" s="401">
        <f t="shared" si="1"/>
        <v>3523851460</v>
      </c>
      <c r="E43" s="402"/>
      <c r="F43" s="383"/>
      <c r="G43" s="383"/>
      <c r="H43" s="383"/>
      <c r="I43" s="383"/>
      <c r="J43" s="383"/>
      <c r="K43" s="383"/>
    </row>
    <row r="44" spans="1:11" ht="11.25" customHeight="1" x14ac:dyDescent="0.2">
      <c r="A44" s="403">
        <v>1977</v>
      </c>
      <c r="B44" s="405">
        <v>3470195790</v>
      </c>
      <c r="C44" s="404">
        <v>317930642</v>
      </c>
      <c r="D44" s="401">
        <f t="shared" si="1"/>
        <v>3788126432</v>
      </c>
      <c r="E44" s="402"/>
      <c r="F44" s="383"/>
      <c r="G44" s="383"/>
      <c r="H44" s="383"/>
      <c r="I44" s="383"/>
      <c r="J44" s="383"/>
      <c r="K44" s="383"/>
    </row>
    <row r="45" spans="1:11" ht="11.25" customHeight="1" x14ac:dyDescent="0.2">
      <c r="A45" s="403">
        <v>1978</v>
      </c>
      <c r="B45" s="405">
        <v>3661195046</v>
      </c>
      <c r="C45" s="404">
        <v>377189397</v>
      </c>
      <c r="D45" s="401">
        <f t="shared" si="1"/>
        <v>4038384443</v>
      </c>
      <c r="E45" s="402"/>
      <c r="F45" s="383"/>
      <c r="G45" s="383"/>
      <c r="H45" s="383"/>
      <c r="I45" s="383"/>
      <c r="J45" s="383"/>
      <c r="K45" s="383"/>
    </row>
    <row r="46" spans="1:11" ht="11.25" customHeight="1" x14ac:dyDescent="0.2">
      <c r="A46" s="403">
        <v>1979</v>
      </c>
      <c r="B46" s="405">
        <v>3877342564</v>
      </c>
      <c r="C46" s="404">
        <v>356976793</v>
      </c>
      <c r="D46" s="401">
        <f t="shared" si="1"/>
        <v>4234319357</v>
      </c>
      <c r="E46" s="402"/>
      <c r="F46" s="383"/>
      <c r="G46" s="383"/>
      <c r="H46" s="383"/>
      <c r="I46" s="383"/>
      <c r="J46" s="383"/>
      <c r="K46" s="383"/>
    </row>
    <row r="47" spans="1:11" ht="11.25" customHeight="1" x14ac:dyDescent="0.2">
      <c r="A47" s="403">
        <v>1980</v>
      </c>
      <c r="B47" s="405">
        <v>4366072498</v>
      </c>
      <c r="C47" s="404">
        <v>406077629</v>
      </c>
      <c r="D47" s="401">
        <f t="shared" si="1"/>
        <v>4772150127</v>
      </c>
      <c r="E47" s="402"/>
      <c r="F47" s="383"/>
      <c r="G47" s="383"/>
      <c r="H47" s="383"/>
      <c r="I47" s="383"/>
      <c r="J47" s="383"/>
      <c r="K47" s="383"/>
    </row>
    <row r="48" spans="1:11" ht="11.25" customHeight="1" x14ac:dyDescent="0.2">
      <c r="A48" s="403">
        <v>1981</v>
      </c>
      <c r="B48" s="405">
        <v>4770562804</v>
      </c>
      <c r="C48" s="404">
        <v>503687841</v>
      </c>
      <c r="D48" s="401">
        <f t="shared" si="1"/>
        <v>5274250645</v>
      </c>
      <c r="E48" s="402"/>
      <c r="F48" s="383"/>
      <c r="G48" s="383"/>
      <c r="H48" s="383"/>
      <c r="I48" s="383"/>
      <c r="J48" s="383"/>
      <c r="K48" s="383"/>
    </row>
    <row r="49" spans="1:5" ht="11.25" customHeight="1" x14ac:dyDescent="0.2">
      <c r="A49" s="403">
        <v>1982</v>
      </c>
      <c r="B49" s="398">
        <v>5084874932</v>
      </c>
      <c r="C49" s="397">
        <v>537316447</v>
      </c>
      <c r="D49" s="401">
        <f t="shared" si="1"/>
        <v>5622191379</v>
      </c>
      <c r="E49" s="402"/>
    </row>
    <row r="50" spans="1:5" ht="11.25" customHeight="1" x14ac:dyDescent="0.2">
      <c r="A50" s="399">
        <v>1983</v>
      </c>
      <c r="B50" s="398">
        <v>5389606865</v>
      </c>
      <c r="C50" s="397">
        <v>618804524</v>
      </c>
      <c r="D50" s="401">
        <f t="shared" si="1"/>
        <v>6008411389</v>
      </c>
    </row>
    <row r="51" spans="1:5" ht="11.25" customHeight="1" x14ac:dyDescent="0.2">
      <c r="A51" s="399">
        <v>1984</v>
      </c>
      <c r="B51" s="398">
        <v>5767140475</v>
      </c>
      <c r="C51" s="397">
        <v>661236651</v>
      </c>
      <c r="D51" s="401">
        <f t="shared" si="1"/>
        <v>6428377126</v>
      </c>
    </row>
    <row r="52" spans="1:5" ht="11.25" customHeight="1" x14ac:dyDescent="0.2">
      <c r="A52" s="399">
        <v>1985</v>
      </c>
      <c r="B52" s="398">
        <v>6063836684</v>
      </c>
      <c r="C52" s="397">
        <v>713376174</v>
      </c>
      <c r="D52" s="401">
        <f t="shared" si="1"/>
        <v>6777212858</v>
      </c>
    </row>
    <row r="53" spans="1:5" ht="11.25" customHeight="1" x14ac:dyDescent="0.2">
      <c r="A53" s="399">
        <v>1986</v>
      </c>
      <c r="B53" s="398">
        <v>6611920419</v>
      </c>
      <c r="C53" s="397">
        <v>741443566</v>
      </c>
      <c r="D53" s="401">
        <f t="shared" si="1"/>
        <v>7353363985</v>
      </c>
    </row>
    <row r="54" spans="1:5" ht="11.25" customHeight="1" x14ac:dyDescent="0.2">
      <c r="A54" s="399">
        <v>1987</v>
      </c>
      <c r="B54" s="398">
        <v>7122879933</v>
      </c>
      <c r="C54" s="397">
        <v>789276799</v>
      </c>
      <c r="D54" s="401">
        <f t="shared" si="1"/>
        <v>7912156732</v>
      </c>
    </row>
    <row r="55" spans="1:5" ht="11.25" customHeight="1" x14ac:dyDescent="0.2">
      <c r="A55" s="399">
        <v>1988</v>
      </c>
      <c r="B55" s="398">
        <v>7697626160</v>
      </c>
      <c r="C55" s="397">
        <v>825344891</v>
      </c>
      <c r="D55" s="401">
        <f t="shared" si="1"/>
        <v>8522971051</v>
      </c>
    </row>
    <row r="56" spans="1:5" ht="11.25" customHeight="1" x14ac:dyDescent="0.2">
      <c r="A56" s="399">
        <v>1989</v>
      </c>
      <c r="B56" s="398">
        <v>8318791201</v>
      </c>
      <c r="C56" s="397">
        <v>907614708</v>
      </c>
      <c r="D56" s="401">
        <f t="shared" si="1"/>
        <v>9226405909</v>
      </c>
    </row>
    <row r="57" spans="1:5" ht="11.25" customHeight="1" x14ac:dyDescent="0.2">
      <c r="A57" s="399">
        <v>1990</v>
      </c>
      <c r="B57" s="398">
        <v>8902831466</v>
      </c>
      <c r="C57" s="397">
        <v>968652669</v>
      </c>
      <c r="D57" s="401">
        <f t="shared" si="1"/>
        <v>9871484135</v>
      </c>
    </row>
    <row r="58" spans="1:5" ht="11.25" customHeight="1" x14ac:dyDescent="0.2">
      <c r="A58" s="399">
        <v>1991</v>
      </c>
      <c r="B58" s="398">
        <v>9113576973</v>
      </c>
      <c r="C58" s="397">
        <v>892427677</v>
      </c>
      <c r="D58" s="401">
        <f t="shared" si="1"/>
        <v>10006004650</v>
      </c>
    </row>
    <row r="59" spans="1:5" ht="11.25" customHeight="1" x14ac:dyDescent="0.2">
      <c r="A59" s="399">
        <v>1992</v>
      </c>
      <c r="B59" s="398">
        <v>8801172399</v>
      </c>
      <c r="C59" s="397">
        <v>1015609369</v>
      </c>
      <c r="D59" s="401">
        <f t="shared" si="1"/>
        <v>9816781768</v>
      </c>
    </row>
    <row r="60" spans="1:5" ht="11.25" customHeight="1" x14ac:dyDescent="0.2">
      <c r="A60" s="399">
        <v>1993</v>
      </c>
      <c r="B60" s="398">
        <v>8454928239</v>
      </c>
      <c r="C60" s="397">
        <v>926049333</v>
      </c>
      <c r="D60" s="401">
        <f t="shared" si="1"/>
        <v>9380977572</v>
      </c>
    </row>
    <row r="61" spans="1:5" ht="11.25" customHeight="1" x14ac:dyDescent="0.2">
      <c r="A61" s="399">
        <v>1994</v>
      </c>
      <c r="B61" s="398">
        <v>8451607666</v>
      </c>
      <c r="C61" s="397">
        <v>926567284</v>
      </c>
      <c r="D61" s="401">
        <f t="shared" si="1"/>
        <v>9378174950</v>
      </c>
    </row>
    <row r="62" spans="1:5" ht="11.25" customHeight="1" x14ac:dyDescent="0.2">
      <c r="A62" s="399" t="s">
        <v>609</v>
      </c>
      <c r="B62" s="398">
        <v>3392866028</v>
      </c>
      <c r="C62" s="397">
        <v>177750756</v>
      </c>
      <c r="D62" s="400">
        <v>3570616784</v>
      </c>
    </row>
    <row r="63" spans="1:5" ht="11.25" customHeight="1" x14ac:dyDescent="0.2">
      <c r="A63" s="399">
        <v>1996</v>
      </c>
      <c r="B63" s="398">
        <v>71480616</v>
      </c>
      <c r="C63" s="397">
        <v>38136053</v>
      </c>
      <c r="D63" s="396">
        <f>B63+C63</f>
        <v>109616669</v>
      </c>
    </row>
    <row r="64" spans="1:5" ht="11.25" customHeight="1" x14ac:dyDescent="0.2">
      <c r="A64" s="399">
        <v>1997</v>
      </c>
      <c r="B64" s="398">
        <v>46386057.729999997</v>
      </c>
      <c r="C64" s="397">
        <v>2906168</v>
      </c>
      <c r="D64" s="396">
        <f>B64+C64</f>
        <v>49292225.729999997</v>
      </c>
    </row>
    <row r="65" spans="1:4" ht="11.25" customHeight="1" x14ac:dyDescent="0.2">
      <c r="A65" s="395">
        <v>1998</v>
      </c>
      <c r="B65" s="394">
        <v>28610938.75</v>
      </c>
      <c r="C65" s="393">
        <v>3389960.6</v>
      </c>
      <c r="D65" s="392">
        <f>B65+C65</f>
        <v>32000899.350000001</v>
      </c>
    </row>
    <row r="66" spans="1:4" ht="11.25" customHeight="1" x14ac:dyDescent="0.2">
      <c r="A66" s="391" t="s">
        <v>357</v>
      </c>
      <c r="B66" s="390"/>
      <c r="C66" s="390"/>
      <c r="D66" s="389"/>
    </row>
    <row r="67" spans="1:4" ht="11.25" customHeight="1" x14ac:dyDescent="0.2">
      <c r="A67" s="388" t="s">
        <v>356</v>
      </c>
      <c r="B67" s="387"/>
      <c r="C67" s="387"/>
      <c r="D67" s="386"/>
    </row>
    <row r="68" spans="1:4" ht="8.4499999999999993" customHeight="1" x14ac:dyDescent="0.2"/>
    <row r="69" spans="1:4" ht="8.4499999999999993" customHeight="1" x14ac:dyDescent="0.2"/>
    <row r="70" spans="1:4" ht="9" customHeight="1" x14ac:dyDescent="0.2"/>
    <row r="71" spans="1:4" ht="9" customHeight="1" x14ac:dyDescent="0.2"/>
  </sheetData>
  <pageMargins left="0.59055118110236227" right="0.9055118110236221" top="0.39370078740157483" bottom="0.55118110236220474" header="0.35433070866141736" footer="0.31496062992125984"/>
  <pageSetup paperSize="9" orientation="portrait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2" sqref="A2"/>
    </sheetView>
  </sheetViews>
  <sheetFormatPr baseColWidth="10" defaultColWidth="11" defaultRowHeight="12.75" customHeight="1" x14ac:dyDescent="0.25"/>
  <cols>
    <col min="1" max="1" width="128.25" style="420" customWidth="1"/>
    <col min="2" max="2" width="7.75" style="420" customWidth="1"/>
    <col min="3" max="4" width="7.875" style="420" customWidth="1"/>
    <col min="5" max="6" width="7.75" style="420" customWidth="1"/>
    <col min="7" max="16384" width="11" style="420"/>
  </cols>
  <sheetData>
    <row r="1" spans="1:6" s="385" customFormat="1" ht="12" customHeight="1" x14ac:dyDescent="0.2">
      <c r="A1" s="444" t="s">
        <v>382</v>
      </c>
      <c r="B1" s="418"/>
      <c r="C1" s="418"/>
      <c r="D1" s="418"/>
      <c r="E1" s="418"/>
      <c r="F1" s="418"/>
    </row>
    <row r="2" spans="1:6" ht="10.15" customHeight="1" x14ac:dyDescent="0.25"/>
    <row r="3" spans="1:6" s="385" customFormat="1" ht="11.25" customHeight="1" x14ac:dyDescent="0.2">
      <c r="A3" s="418" t="s">
        <v>381</v>
      </c>
      <c r="B3" s="418"/>
      <c r="C3" s="418"/>
      <c r="D3" s="418"/>
      <c r="E3" s="418"/>
      <c r="F3" s="418"/>
    </row>
    <row r="4" spans="1:6" ht="11.25" customHeight="1" x14ac:dyDescent="0.25">
      <c r="A4" s="443"/>
      <c r="B4" s="669">
        <v>1990</v>
      </c>
      <c r="C4" s="669">
        <v>1991</v>
      </c>
      <c r="D4" s="669">
        <v>1992</v>
      </c>
      <c r="E4" s="669">
        <v>1993</v>
      </c>
      <c r="F4" s="669">
        <v>1994</v>
      </c>
    </row>
    <row r="5" spans="1:6" s="385" customFormat="1" ht="11.25" customHeight="1" x14ac:dyDescent="0.2">
      <c r="A5" s="411"/>
      <c r="B5" s="670"/>
      <c r="C5" s="670"/>
      <c r="D5" s="670"/>
      <c r="E5" s="670"/>
      <c r="F5" s="670"/>
    </row>
    <row r="6" spans="1:6" ht="11.25" customHeight="1" x14ac:dyDescent="0.25">
      <c r="A6" s="442"/>
      <c r="B6" s="671"/>
      <c r="C6" s="671"/>
      <c r="D6" s="671"/>
      <c r="E6" s="671"/>
      <c r="F6" s="671"/>
    </row>
    <row r="7" spans="1:6" s="385" customFormat="1" ht="11.25" customHeight="1" x14ac:dyDescent="0.2">
      <c r="A7" s="441" t="s">
        <v>380</v>
      </c>
      <c r="B7" s="440"/>
      <c r="C7" s="391"/>
      <c r="D7" s="440"/>
      <c r="E7" s="440"/>
      <c r="F7" s="440"/>
    </row>
    <row r="8" spans="1:6" s="385" customFormat="1" ht="11.25" customHeight="1" x14ac:dyDescent="0.2">
      <c r="A8" s="436" t="s">
        <v>379</v>
      </c>
      <c r="B8" s="373"/>
      <c r="C8" s="439"/>
      <c r="D8" s="373"/>
      <c r="E8" s="373"/>
      <c r="F8" s="373"/>
    </row>
    <row r="9" spans="1:6" s="385" customFormat="1" ht="11.25" customHeight="1" x14ac:dyDescent="0.2">
      <c r="A9" s="433" t="s">
        <v>378</v>
      </c>
      <c r="B9" s="366">
        <v>8316667</v>
      </c>
      <c r="C9" s="372">
        <v>8409680</v>
      </c>
      <c r="D9" s="366">
        <v>8348450</v>
      </c>
      <c r="E9" s="366">
        <v>7813609</v>
      </c>
      <c r="F9" s="366">
        <v>7778417</v>
      </c>
    </row>
    <row r="10" spans="1:6" s="385" customFormat="1" ht="11.25" customHeight="1" x14ac:dyDescent="0.2">
      <c r="A10" s="433" t="s">
        <v>377</v>
      </c>
      <c r="B10" s="366">
        <v>774574</v>
      </c>
      <c r="C10" s="372">
        <v>765184</v>
      </c>
      <c r="D10" s="366">
        <v>782524</v>
      </c>
      <c r="E10" s="366">
        <v>752066</v>
      </c>
      <c r="F10" s="366">
        <v>726303</v>
      </c>
    </row>
    <row r="11" spans="1:6" s="385" customFormat="1" ht="11.25" customHeight="1" x14ac:dyDescent="0.2">
      <c r="A11" s="391"/>
      <c r="B11" s="432">
        <f>B9+B10</f>
        <v>9091241</v>
      </c>
      <c r="C11" s="438">
        <f>C9+C10</f>
        <v>9174864</v>
      </c>
      <c r="D11" s="432">
        <f>D9+D10</f>
        <v>9130974</v>
      </c>
      <c r="E11" s="432">
        <f>E9+E10</f>
        <v>8565675</v>
      </c>
      <c r="F11" s="432">
        <f>F9+F10</f>
        <v>8504720</v>
      </c>
    </row>
    <row r="12" spans="1:6" s="385" customFormat="1" ht="11.25" customHeight="1" x14ac:dyDescent="0.2">
      <c r="A12" s="436" t="s">
        <v>376</v>
      </c>
      <c r="B12" s="366"/>
      <c r="C12" s="372"/>
      <c r="D12" s="366"/>
      <c r="E12" s="366"/>
      <c r="F12" s="366"/>
    </row>
    <row r="13" spans="1:6" s="385" customFormat="1" ht="11.25" customHeight="1" x14ac:dyDescent="0.2">
      <c r="A13" s="433" t="s">
        <v>375</v>
      </c>
      <c r="B13" s="366">
        <v>669351</v>
      </c>
      <c r="C13" s="372">
        <v>642537</v>
      </c>
      <c r="D13" s="366">
        <v>659095</v>
      </c>
      <c r="E13" s="366">
        <v>617253</v>
      </c>
      <c r="F13" s="366">
        <v>619577</v>
      </c>
    </row>
    <row r="14" spans="1:6" s="385" customFormat="1" ht="11.25" customHeight="1" x14ac:dyDescent="0.2">
      <c r="A14" s="391" t="s">
        <v>374</v>
      </c>
      <c r="B14" s="368"/>
      <c r="C14" s="369"/>
      <c r="D14" s="368"/>
      <c r="E14" s="368"/>
      <c r="F14" s="368"/>
    </row>
    <row r="15" spans="1:6" s="385" customFormat="1" ht="11.25" customHeight="1" x14ac:dyDescent="0.2">
      <c r="A15" s="436" t="s">
        <v>373</v>
      </c>
      <c r="B15" s="366">
        <v>225229</v>
      </c>
      <c r="C15" s="372">
        <v>233812</v>
      </c>
      <c r="D15" s="366">
        <v>234401</v>
      </c>
      <c r="E15" s="366">
        <v>240012</v>
      </c>
      <c r="F15" s="366">
        <v>241039</v>
      </c>
    </row>
    <row r="16" spans="1:6" s="385" customFormat="1" ht="11.25" customHeight="1" x14ac:dyDescent="0.2">
      <c r="A16" s="388" t="s">
        <v>72</v>
      </c>
      <c r="B16" s="437">
        <f>B11+B13+B15</f>
        <v>9985821</v>
      </c>
      <c r="C16" s="437">
        <f>C11+C13+C15</f>
        <v>10051213</v>
      </c>
      <c r="D16" s="437">
        <f>D11+D13+D15</f>
        <v>10024470</v>
      </c>
      <c r="E16" s="437">
        <f>E11+E13+E15</f>
        <v>9422940</v>
      </c>
      <c r="F16" s="437">
        <f>F11+F13+F15</f>
        <v>9365336</v>
      </c>
    </row>
    <row r="17" spans="1:8" s="385" customFormat="1" ht="11.25" customHeight="1" x14ac:dyDescent="0.2">
      <c r="A17" s="436" t="s">
        <v>372</v>
      </c>
      <c r="B17" s="366"/>
      <c r="C17" s="372"/>
      <c r="D17" s="366"/>
      <c r="E17" s="366"/>
      <c r="F17" s="366"/>
      <c r="G17" s="435"/>
    </row>
    <row r="18" spans="1:8" s="385" customFormat="1" ht="11.25" customHeight="1" x14ac:dyDescent="0.2">
      <c r="A18" s="433" t="s">
        <v>371</v>
      </c>
      <c r="B18" s="366">
        <v>968653</v>
      </c>
      <c r="C18" s="372">
        <v>946251</v>
      </c>
      <c r="D18" s="366">
        <v>961786</v>
      </c>
      <c r="E18" s="366">
        <v>926049</v>
      </c>
      <c r="F18" s="366">
        <v>926567</v>
      </c>
      <c r="G18" s="428"/>
    </row>
    <row r="19" spans="1:8" s="385" customFormat="1" ht="11.25" customHeight="1" x14ac:dyDescent="0.2">
      <c r="A19" s="391" t="s">
        <v>370</v>
      </c>
      <c r="B19" s="366">
        <v>225229</v>
      </c>
      <c r="C19" s="372">
        <v>233812</v>
      </c>
      <c r="D19" s="366">
        <v>234401</v>
      </c>
      <c r="E19" s="366">
        <v>240012</v>
      </c>
      <c r="F19" s="366">
        <v>241039</v>
      </c>
      <c r="G19" s="428"/>
    </row>
    <row r="20" spans="1:8" s="385" customFormat="1" ht="11.25" customHeight="1" x14ac:dyDescent="0.2">
      <c r="A20" s="391"/>
      <c r="B20" s="432">
        <f>B18-B19</f>
        <v>743424</v>
      </c>
      <c r="C20" s="432">
        <f>C18-C19</f>
        <v>712439</v>
      </c>
      <c r="D20" s="432">
        <f>D18-D19</f>
        <v>727385</v>
      </c>
      <c r="E20" s="432">
        <f>E18-E19</f>
        <v>686037</v>
      </c>
      <c r="F20" s="432">
        <f>F18-F19</f>
        <v>685528</v>
      </c>
      <c r="G20" s="434"/>
    </row>
    <row r="21" spans="1:8" s="385" customFormat="1" ht="11.25" customHeight="1" x14ac:dyDescent="0.2">
      <c r="A21" s="433" t="s">
        <v>369</v>
      </c>
      <c r="B21" s="366">
        <v>74072</v>
      </c>
      <c r="C21" s="372">
        <v>69902</v>
      </c>
      <c r="D21" s="366">
        <v>68290</v>
      </c>
      <c r="E21" s="366">
        <v>68784</v>
      </c>
      <c r="F21" s="366">
        <v>65951</v>
      </c>
      <c r="G21" s="428"/>
      <c r="H21" s="434"/>
    </row>
    <row r="22" spans="1:8" s="385" customFormat="1" ht="11.25" customHeight="1" x14ac:dyDescent="0.2">
      <c r="A22" s="433" t="s">
        <v>368</v>
      </c>
      <c r="B22" s="432">
        <f>B20-B21</f>
        <v>669352</v>
      </c>
      <c r="C22" s="432">
        <f>C20-C21</f>
        <v>642537</v>
      </c>
      <c r="D22" s="432">
        <f>D20-D21</f>
        <v>659095</v>
      </c>
      <c r="E22" s="432">
        <f>E20-E21</f>
        <v>617253</v>
      </c>
      <c r="F22" s="432">
        <f>F20-F21</f>
        <v>619577</v>
      </c>
      <c r="G22" s="428"/>
    </row>
    <row r="23" spans="1:8" s="427" customFormat="1" ht="11.25" customHeight="1" x14ac:dyDescent="0.25">
      <c r="A23" s="431" t="s">
        <v>367</v>
      </c>
      <c r="B23" s="430"/>
      <c r="C23" s="430"/>
      <c r="D23" s="430"/>
      <c r="E23" s="430"/>
      <c r="F23" s="429"/>
      <c r="H23" s="428"/>
    </row>
    <row r="24" spans="1:8" s="385" customFormat="1" ht="11.25" customHeight="1" x14ac:dyDescent="0.2">
      <c r="A24" s="426" t="s">
        <v>366</v>
      </c>
      <c r="B24" s="425"/>
      <c r="C24" s="425"/>
      <c r="D24" s="425"/>
      <c r="E24" s="425"/>
      <c r="F24" s="424"/>
    </row>
    <row r="25" spans="1:8" s="385" customFormat="1" ht="9.6" customHeight="1" x14ac:dyDescent="0.2">
      <c r="A25" s="418"/>
      <c r="B25" s="418"/>
      <c r="C25" s="418"/>
    </row>
    <row r="26" spans="1:8" s="385" customFormat="1" ht="9.6" customHeight="1" x14ac:dyDescent="0.2">
      <c r="A26" s="418"/>
      <c r="B26" s="418"/>
      <c r="C26" s="418"/>
    </row>
    <row r="27" spans="1:8" s="385" customFormat="1" ht="9.6" customHeight="1" x14ac:dyDescent="0.2">
      <c r="A27" s="423"/>
    </row>
    <row r="28" spans="1:8" ht="12.75" customHeight="1" x14ac:dyDescent="0.25">
      <c r="A28" s="423"/>
    </row>
    <row r="35" spans="1:1" s="421" customFormat="1" ht="12.75" customHeight="1" x14ac:dyDescent="0.25">
      <c r="A35" s="422"/>
    </row>
  </sheetData>
  <mergeCells count="5">
    <mergeCell ref="B4:B6"/>
    <mergeCell ref="F4:F6"/>
    <mergeCell ref="E4:E6"/>
    <mergeCell ref="D4:D6"/>
    <mergeCell ref="C4:C6"/>
  </mergeCells>
  <pageMargins left="0.98425196850393704" right="0.39370078740157483" top="0.47244094488188981" bottom="0.51181102362204722" header="0.43307086614173229" footer="0.23622047244094491"/>
  <pageSetup paperSize="9" orientation="portrait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12.625" style="385" customWidth="1"/>
    <col min="2" max="4" width="20" style="385" customWidth="1"/>
    <col min="5" max="16384" width="11" style="385"/>
  </cols>
  <sheetData>
    <row r="1" spans="1:4" ht="12" customHeight="1" x14ac:dyDescent="0.2">
      <c r="A1" s="419" t="s">
        <v>387</v>
      </c>
      <c r="B1" s="418"/>
      <c r="C1" s="418"/>
      <c r="D1" s="418"/>
    </row>
    <row r="2" spans="1:4" ht="10.7" customHeight="1" x14ac:dyDescent="0.2"/>
    <row r="3" spans="1:4" ht="10.7" customHeight="1" x14ac:dyDescent="0.2">
      <c r="A3" s="418" t="s">
        <v>82</v>
      </c>
      <c r="B3" s="418"/>
      <c r="D3" s="418"/>
    </row>
    <row r="4" spans="1:4" ht="10.7" customHeight="1" x14ac:dyDescent="0.2">
      <c r="A4" s="418"/>
      <c r="B4" s="418"/>
      <c r="D4" s="418"/>
    </row>
    <row r="5" spans="1:4" ht="11.25" customHeight="1" x14ac:dyDescent="0.2">
      <c r="A5" s="456"/>
      <c r="B5" s="414" t="s">
        <v>386</v>
      </c>
      <c r="C5" s="455" t="s">
        <v>386</v>
      </c>
      <c r="D5" s="414" t="s">
        <v>385</v>
      </c>
    </row>
    <row r="6" spans="1:4" ht="11.25" customHeight="1" x14ac:dyDescent="0.2">
      <c r="A6" s="451" t="s">
        <v>70</v>
      </c>
      <c r="B6" s="411" t="s">
        <v>384</v>
      </c>
      <c r="C6" s="454" t="s">
        <v>383</v>
      </c>
      <c r="D6" s="411" t="s">
        <v>314</v>
      </c>
    </row>
    <row r="7" spans="1:4" ht="11.25" customHeight="1" x14ac:dyDescent="0.2">
      <c r="A7" s="451" t="s">
        <v>71</v>
      </c>
      <c r="B7" s="411" t="s">
        <v>361</v>
      </c>
      <c r="C7" s="454" t="s">
        <v>361</v>
      </c>
      <c r="D7" s="411" t="s">
        <v>15</v>
      </c>
    </row>
    <row r="8" spans="1:4" ht="11.25" customHeight="1" x14ac:dyDescent="0.2">
      <c r="A8" s="453"/>
      <c r="B8" s="408" t="s">
        <v>360</v>
      </c>
      <c r="C8" s="453" t="s">
        <v>359</v>
      </c>
      <c r="D8" s="408" t="s">
        <v>21</v>
      </c>
    </row>
    <row r="9" spans="1:4" ht="11.25" customHeight="1" x14ac:dyDescent="0.2">
      <c r="A9" s="451">
        <v>1995</v>
      </c>
      <c r="B9" s="452">
        <v>4051110442</v>
      </c>
      <c r="C9" s="450">
        <v>4805871361</v>
      </c>
      <c r="D9" s="450">
        <f t="shared" ref="D9:D21" si="0">B9+C9</f>
        <v>8856981803</v>
      </c>
    </row>
    <row r="10" spans="1:4" ht="11.25" customHeight="1" x14ac:dyDescent="0.2">
      <c r="A10" s="451">
        <v>1996</v>
      </c>
      <c r="B10" s="452">
        <v>6061046450</v>
      </c>
      <c r="C10" s="450">
        <v>5897245395</v>
      </c>
      <c r="D10" s="450">
        <f t="shared" si="0"/>
        <v>11958291845</v>
      </c>
    </row>
    <row r="11" spans="1:4" ht="11.25" customHeight="1" x14ac:dyDescent="0.2">
      <c r="A11" s="451">
        <v>1997</v>
      </c>
      <c r="B11" s="452">
        <v>6192708848.7200003</v>
      </c>
      <c r="C11" s="450">
        <v>6283894601.6999998</v>
      </c>
      <c r="D11" s="450">
        <f t="shared" si="0"/>
        <v>12476603450.42</v>
      </c>
    </row>
    <row r="12" spans="1:4" ht="11.25" customHeight="1" x14ac:dyDescent="0.2">
      <c r="A12" s="451">
        <v>1998</v>
      </c>
      <c r="B12" s="452">
        <v>6553513859.9400005</v>
      </c>
      <c r="C12" s="450">
        <v>6700987621.5200005</v>
      </c>
      <c r="D12" s="450">
        <f t="shared" si="0"/>
        <v>13254501481.460001</v>
      </c>
    </row>
    <row r="13" spans="1:4" ht="11.25" customHeight="1" x14ac:dyDescent="0.2">
      <c r="A13" s="449">
        <v>1999</v>
      </c>
      <c r="B13" s="448">
        <v>7053485367.6300001</v>
      </c>
      <c r="C13" s="447">
        <v>8006844812.0799999</v>
      </c>
      <c r="D13" s="450">
        <f t="shared" si="0"/>
        <v>15060330179.709999</v>
      </c>
    </row>
    <row r="14" spans="1:4" ht="11.25" customHeight="1" x14ac:dyDescent="0.2">
      <c r="A14" s="451">
        <v>2000</v>
      </c>
      <c r="B14" s="452">
        <v>7175579672.3100004</v>
      </c>
      <c r="C14" s="450">
        <v>9418240436.1599998</v>
      </c>
      <c r="D14" s="450">
        <f t="shared" si="0"/>
        <v>16593820108.470001</v>
      </c>
    </row>
    <row r="15" spans="1:4" ht="11.25" customHeight="1" x14ac:dyDescent="0.2">
      <c r="A15" s="451">
        <v>2001</v>
      </c>
      <c r="B15" s="452">
        <v>7223221583.1800003</v>
      </c>
      <c r="C15" s="450">
        <v>9809882856.4699993</v>
      </c>
      <c r="D15" s="450">
        <f t="shared" si="0"/>
        <v>17033104439.65</v>
      </c>
    </row>
    <row r="16" spans="1:4" ht="11.25" customHeight="1" x14ac:dyDescent="0.2">
      <c r="A16" s="451">
        <v>2002</v>
      </c>
      <c r="B16" s="452">
        <v>8016506553.5100002</v>
      </c>
      <c r="C16" s="450">
        <v>8840253299.6200008</v>
      </c>
      <c r="D16" s="450">
        <f t="shared" si="0"/>
        <v>16856759853.130001</v>
      </c>
    </row>
    <row r="17" spans="1:4" ht="11.25" customHeight="1" x14ac:dyDescent="0.2">
      <c r="A17" s="451">
        <v>2003</v>
      </c>
      <c r="B17" s="452">
        <v>8540088304.7700005</v>
      </c>
      <c r="C17" s="450">
        <v>8616206663.3999996</v>
      </c>
      <c r="D17" s="450">
        <f t="shared" si="0"/>
        <v>17156294968.17</v>
      </c>
    </row>
    <row r="18" spans="1:4" ht="11.25" customHeight="1" x14ac:dyDescent="0.2">
      <c r="A18" s="449">
        <v>2004</v>
      </c>
      <c r="B18" s="448">
        <v>8575890080.5599976</v>
      </c>
      <c r="C18" s="447">
        <v>9090275350.2900009</v>
      </c>
      <c r="D18" s="450">
        <f t="shared" si="0"/>
        <v>17666165430.849998</v>
      </c>
    </row>
    <row r="19" spans="1:4" ht="11.25" customHeight="1" x14ac:dyDescent="0.2">
      <c r="A19" s="451">
        <v>2005</v>
      </c>
      <c r="B19" s="448">
        <v>8174721677.2700005</v>
      </c>
      <c r="C19" s="450">
        <v>9944570225.9099998</v>
      </c>
      <c r="D19" s="450">
        <f t="shared" si="0"/>
        <v>18119291903.18</v>
      </c>
    </row>
    <row r="20" spans="1:4" ht="11.25" customHeight="1" x14ac:dyDescent="0.2">
      <c r="A20" s="451">
        <v>2006</v>
      </c>
      <c r="B20" s="448">
        <v>8216788075.8300018</v>
      </c>
      <c r="C20" s="450">
        <v>10801354086.75</v>
      </c>
      <c r="D20" s="450">
        <f t="shared" si="0"/>
        <v>19018142162.580002</v>
      </c>
    </row>
    <row r="21" spans="1:4" ht="11.25" customHeight="1" x14ac:dyDescent="0.2">
      <c r="A21" s="451">
        <v>2007</v>
      </c>
      <c r="B21" s="448">
        <v>7622458110.5499992</v>
      </c>
      <c r="C21" s="450">
        <v>12062010435.52</v>
      </c>
      <c r="D21" s="450">
        <f t="shared" si="0"/>
        <v>19684468546.07</v>
      </c>
    </row>
    <row r="22" spans="1:4" ht="11.25" customHeight="1" x14ac:dyDescent="0.2">
      <c r="A22" s="451">
        <v>2008</v>
      </c>
      <c r="B22" s="452">
        <v>8219245156.9899998</v>
      </c>
      <c r="C22" s="450">
        <v>12293227545.35</v>
      </c>
      <c r="D22" s="450">
        <f>B22+C22-188457.95</f>
        <v>20512284244.389999</v>
      </c>
    </row>
    <row r="23" spans="1:4" ht="11.25" customHeight="1" x14ac:dyDescent="0.2">
      <c r="A23" s="451">
        <v>2009</v>
      </c>
      <c r="B23" s="452">
        <v>9711182250.5900002</v>
      </c>
      <c r="C23" s="450">
        <v>10177526382.1</v>
      </c>
      <c r="D23" s="450">
        <f>B23+C23-186505.55</f>
        <v>19888522127.140003</v>
      </c>
    </row>
    <row r="24" spans="1:4" ht="11.25" customHeight="1" x14ac:dyDescent="0.2">
      <c r="A24" s="451">
        <v>2010</v>
      </c>
      <c r="B24" s="452">
        <v>9721339857.0799999</v>
      </c>
      <c r="C24" s="450">
        <v>10994607655.870001</v>
      </c>
      <c r="D24" s="450">
        <f t="shared" ref="D24:D29" si="1">B24+C24</f>
        <v>20715947512.950001</v>
      </c>
    </row>
    <row r="25" spans="1:4" ht="11.25" customHeight="1" x14ac:dyDescent="0.2">
      <c r="A25" s="451">
        <v>2011</v>
      </c>
      <c r="B25" s="452">
        <v>9913939362.5799999</v>
      </c>
      <c r="C25" s="450">
        <v>11773089648.4</v>
      </c>
      <c r="D25" s="450">
        <f t="shared" si="1"/>
        <v>21687029010.98</v>
      </c>
    </row>
    <row r="26" spans="1:4" ht="11.25" customHeight="1" x14ac:dyDescent="0.2">
      <c r="A26" s="451">
        <v>2012</v>
      </c>
      <c r="B26" s="452">
        <v>10181514217.129999</v>
      </c>
      <c r="C26" s="450">
        <v>11913486997.18</v>
      </c>
      <c r="D26" s="450">
        <f t="shared" si="1"/>
        <v>22095001214.309998</v>
      </c>
    </row>
    <row r="27" spans="1:4" ht="11.25" customHeight="1" x14ac:dyDescent="0.2">
      <c r="A27" s="449">
        <v>2013</v>
      </c>
      <c r="B27" s="452">
        <v>10334535443.860001</v>
      </c>
      <c r="C27" s="450">
        <v>12226363780.25</v>
      </c>
      <c r="D27" s="450">
        <f t="shared" si="1"/>
        <v>22560899224.110001</v>
      </c>
    </row>
    <row r="28" spans="1:4" ht="11.25" customHeight="1" x14ac:dyDescent="0.2">
      <c r="A28" s="451">
        <v>2014</v>
      </c>
      <c r="B28" s="452">
        <v>10900193465.540001</v>
      </c>
      <c r="C28" s="450">
        <v>11713350572.48</v>
      </c>
      <c r="D28" s="450">
        <f t="shared" si="1"/>
        <v>22613544038.02</v>
      </c>
    </row>
    <row r="29" spans="1:4" ht="11.25" customHeight="1" x14ac:dyDescent="0.2">
      <c r="A29" s="451">
        <v>2015</v>
      </c>
      <c r="B29" s="452">
        <v>12413700112.51</v>
      </c>
      <c r="C29" s="450">
        <v>10040680089.459999</v>
      </c>
      <c r="D29" s="450">
        <f t="shared" si="1"/>
        <v>22454380201.970001</v>
      </c>
    </row>
    <row r="30" spans="1:4" ht="11.25" customHeight="1" x14ac:dyDescent="0.2">
      <c r="A30" s="451">
        <v>2016</v>
      </c>
      <c r="B30" s="452">
        <v>12315746964.09</v>
      </c>
      <c r="C30" s="450">
        <v>10141765372.26</v>
      </c>
      <c r="D30" s="450">
        <f>B30+C30+330187.77</f>
        <v>22457842524.119999</v>
      </c>
    </row>
    <row r="31" spans="1:4" ht="11.25" customHeight="1" x14ac:dyDescent="0.2">
      <c r="A31" s="451"/>
      <c r="B31" s="452"/>
      <c r="C31" s="450"/>
      <c r="D31" s="450"/>
    </row>
    <row r="32" spans="1:4" ht="11.25" customHeight="1" x14ac:dyDescent="0.2">
      <c r="A32" s="451"/>
      <c r="B32" s="452"/>
      <c r="C32" s="450"/>
      <c r="D32" s="450"/>
    </row>
    <row r="33" spans="1:4" ht="11.25" customHeight="1" x14ac:dyDescent="0.2">
      <c r="A33" s="449"/>
      <c r="B33" s="448"/>
      <c r="C33" s="447"/>
      <c r="D33" s="447"/>
    </row>
    <row r="34" spans="1:4" ht="11.25" customHeight="1" x14ac:dyDescent="0.2">
      <c r="A34" s="451"/>
      <c r="B34" s="452"/>
      <c r="C34" s="450"/>
      <c r="D34" s="450"/>
    </row>
    <row r="35" spans="1:4" ht="11.25" customHeight="1" x14ac:dyDescent="0.2">
      <c r="A35" s="451"/>
      <c r="B35" s="452"/>
      <c r="C35" s="450"/>
      <c r="D35" s="450"/>
    </row>
    <row r="36" spans="1:4" ht="11.25" customHeight="1" x14ac:dyDescent="0.2">
      <c r="A36" s="451"/>
      <c r="B36" s="452"/>
      <c r="C36" s="450"/>
      <c r="D36" s="450"/>
    </row>
    <row r="37" spans="1:4" ht="11.25" customHeight="1" x14ac:dyDescent="0.2">
      <c r="A37" s="451"/>
      <c r="B37" s="452"/>
      <c r="C37" s="450"/>
      <c r="D37" s="450"/>
    </row>
    <row r="38" spans="1:4" ht="11.25" customHeight="1" x14ac:dyDescent="0.2">
      <c r="A38" s="451"/>
      <c r="B38" s="452"/>
      <c r="C38" s="450"/>
      <c r="D38" s="450"/>
    </row>
    <row r="39" spans="1:4" ht="11.25" customHeight="1" x14ac:dyDescent="0.2">
      <c r="A39" s="449"/>
      <c r="B39" s="448"/>
      <c r="C39" s="447"/>
      <c r="D39" s="447"/>
    </row>
    <row r="40" spans="1:4" ht="11.25" customHeight="1" x14ac:dyDescent="0.2">
      <c r="A40" s="451"/>
      <c r="B40" s="452"/>
      <c r="C40" s="450"/>
      <c r="D40" s="450"/>
    </row>
    <row r="41" spans="1:4" ht="11.25" customHeight="1" x14ac:dyDescent="0.2">
      <c r="A41" s="451"/>
      <c r="B41" s="452"/>
      <c r="C41" s="450"/>
      <c r="D41" s="450"/>
    </row>
    <row r="42" spans="1:4" ht="11.25" customHeight="1" x14ac:dyDescent="0.2">
      <c r="A42" s="451"/>
      <c r="B42" s="452"/>
      <c r="C42" s="450"/>
      <c r="D42" s="450"/>
    </row>
    <row r="43" spans="1:4" ht="11.25" customHeight="1" x14ac:dyDescent="0.2">
      <c r="A43" s="451"/>
      <c r="B43" s="452"/>
      <c r="C43" s="450"/>
      <c r="D43" s="450"/>
    </row>
    <row r="44" spans="1:4" ht="11.25" customHeight="1" x14ac:dyDescent="0.2">
      <c r="A44" s="451"/>
      <c r="B44" s="452"/>
      <c r="C44" s="450"/>
      <c r="D44" s="450"/>
    </row>
    <row r="45" spans="1:4" ht="11.25" customHeight="1" x14ac:dyDescent="0.2">
      <c r="A45" s="449"/>
      <c r="B45" s="448"/>
      <c r="C45" s="447"/>
      <c r="D45" s="447"/>
    </row>
    <row r="46" spans="1:4" ht="11.25" customHeight="1" x14ac:dyDescent="0.2">
      <c r="A46" s="451"/>
      <c r="B46" s="448"/>
      <c r="C46" s="447"/>
      <c r="D46" s="450"/>
    </row>
    <row r="47" spans="1:4" ht="11.25" customHeight="1" x14ac:dyDescent="0.2">
      <c r="A47" s="449"/>
      <c r="B47" s="448"/>
      <c r="C47" s="447"/>
      <c r="D47" s="450"/>
    </row>
    <row r="48" spans="1:4" ht="11.25" customHeight="1" x14ac:dyDescent="0.2">
      <c r="A48" s="449"/>
      <c r="B48" s="448"/>
      <c r="C48" s="447"/>
      <c r="D48" s="450"/>
    </row>
    <row r="49" spans="1:4" ht="11.25" customHeight="1" x14ac:dyDescent="0.2">
      <c r="A49" s="449"/>
      <c r="B49" s="448"/>
      <c r="C49" s="447"/>
      <c r="D49" s="450"/>
    </row>
    <row r="50" spans="1:4" ht="11.25" customHeight="1" x14ac:dyDescent="0.2">
      <c r="A50" s="449"/>
      <c r="B50" s="448"/>
      <c r="C50" s="447"/>
      <c r="D50" s="450"/>
    </row>
    <row r="51" spans="1:4" ht="11.25" customHeight="1" x14ac:dyDescent="0.2">
      <c r="A51" s="449"/>
      <c r="B51" s="448"/>
      <c r="C51" s="447"/>
      <c r="D51" s="450"/>
    </row>
    <row r="52" spans="1:4" ht="11.25" customHeight="1" x14ac:dyDescent="0.2">
      <c r="A52" s="449"/>
      <c r="B52" s="448"/>
      <c r="C52" s="447"/>
      <c r="D52" s="447"/>
    </row>
    <row r="53" spans="1:4" ht="11.25" customHeight="1" x14ac:dyDescent="0.2">
      <c r="A53" s="449"/>
      <c r="B53" s="448"/>
      <c r="C53" s="447"/>
      <c r="D53" s="450"/>
    </row>
    <row r="54" spans="1:4" ht="11.25" customHeight="1" x14ac:dyDescent="0.2">
      <c r="A54" s="449"/>
      <c r="B54" s="448"/>
      <c r="C54" s="447"/>
      <c r="D54" s="450"/>
    </row>
    <row r="55" spans="1:4" ht="11.25" customHeight="1" x14ac:dyDescent="0.2">
      <c r="A55" s="449"/>
      <c r="B55" s="448"/>
      <c r="C55" s="447"/>
      <c r="D55" s="447"/>
    </row>
    <row r="56" spans="1:4" ht="11.25" customHeight="1" x14ac:dyDescent="0.2">
      <c r="A56" s="449"/>
      <c r="B56" s="448"/>
      <c r="C56" s="447"/>
      <c r="D56" s="447"/>
    </row>
    <row r="57" spans="1:4" ht="11.25" customHeight="1" x14ac:dyDescent="0.2">
      <c r="A57" s="442"/>
      <c r="B57" s="448"/>
      <c r="C57" s="448"/>
      <c r="D57" s="447"/>
    </row>
    <row r="58" spans="1:4" ht="10.35" customHeight="1" x14ac:dyDescent="0.2">
      <c r="B58" s="446"/>
      <c r="C58" s="446"/>
      <c r="D58" s="446"/>
    </row>
    <row r="59" spans="1:4" ht="10.35" customHeight="1" x14ac:dyDescent="0.2">
      <c r="B59" s="445"/>
      <c r="C59" s="445"/>
      <c r="D59" s="445"/>
    </row>
    <row r="60" spans="1:4" ht="9.6" customHeight="1" x14ac:dyDescent="0.2"/>
    <row r="61" spans="1:4" ht="9" customHeight="1" x14ac:dyDescent="0.2"/>
    <row r="62" spans="1:4" ht="11.25" customHeight="1" x14ac:dyDescent="0.2"/>
    <row r="63" spans="1:4" ht="11.25" customHeight="1" x14ac:dyDescent="0.2"/>
    <row r="64" spans="1:4" ht="11.25" customHeight="1" x14ac:dyDescent="0.2"/>
    <row r="65" ht="11.25" customHeight="1" x14ac:dyDescent="0.2"/>
  </sheetData>
  <pageMargins left="0.59055118110236227" right="0.78740157480314965" top="0.43307086614173229" bottom="0.35433070866141736" header="0.39370078740157483" footer="0.31496062992125984"/>
  <pageSetup paperSize="9" orientation="portrait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A2" sqref="A2"/>
    </sheetView>
  </sheetViews>
  <sheetFormatPr baseColWidth="10" defaultColWidth="11" defaultRowHeight="11.25" x14ac:dyDescent="0.2"/>
  <cols>
    <col min="1" max="1" width="10.625" style="385" customWidth="1"/>
    <col min="2" max="2" width="10.375" style="385" bestFit="1" customWidth="1"/>
    <col min="3" max="3" width="13.875" style="385" bestFit="1" customWidth="1"/>
    <col min="4" max="4" width="9" style="385" customWidth="1"/>
    <col min="5" max="5" width="9.125" style="385" bestFit="1" customWidth="1"/>
    <col min="6" max="6" width="9.875" style="385" bestFit="1" customWidth="1"/>
    <col min="7" max="7" width="13" style="385" bestFit="1" customWidth="1"/>
    <col min="8" max="8" width="9" style="385" customWidth="1"/>
    <col min="9" max="16384" width="11" style="385"/>
  </cols>
  <sheetData>
    <row r="1" spans="1:8" ht="12" customHeight="1" x14ac:dyDescent="0.2">
      <c r="A1" s="419" t="s">
        <v>436</v>
      </c>
      <c r="B1" s="419"/>
      <c r="C1" s="418"/>
      <c r="D1" s="418"/>
    </row>
    <row r="2" spans="1:8" ht="8.85" customHeight="1" x14ac:dyDescent="0.2"/>
    <row r="3" spans="1:8" ht="11.25" customHeight="1" x14ac:dyDescent="0.2">
      <c r="A3" s="418" t="s">
        <v>435</v>
      </c>
      <c r="B3" s="418"/>
      <c r="C3" s="418"/>
      <c r="D3" s="418"/>
    </row>
    <row r="4" spans="1:8" ht="11.25" customHeight="1" x14ac:dyDescent="0.2">
      <c r="A4" s="418"/>
      <c r="B4" s="418"/>
      <c r="C4" s="418"/>
      <c r="D4" s="418"/>
    </row>
    <row r="5" spans="1:8" ht="11.25" customHeight="1" x14ac:dyDescent="0.2">
      <c r="A5" s="491"/>
      <c r="B5" s="490" t="s">
        <v>434</v>
      </c>
      <c r="C5" s="489"/>
      <c r="D5" s="488"/>
      <c r="E5" s="487" t="s">
        <v>433</v>
      </c>
      <c r="F5" s="487" t="s">
        <v>432</v>
      </c>
      <c r="G5" s="487" t="s">
        <v>431</v>
      </c>
      <c r="H5" s="672" t="s">
        <v>72</v>
      </c>
    </row>
    <row r="6" spans="1:8" ht="11.25" customHeight="1" x14ac:dyDescent="0.2">
      <c r="A6" s="454" t="s">
        <v>430</v>
      </c>
      <c r="B6" s="485" t="s">
        <v>8</v>
      </c>
      <c r="C6" s="455" t="s">
        <v>429</v>
      </c>
      <c r="D6" s="484"/>
      <c r="E6" s="454" t="s">
        <v>428</v>
      </c>
      <c r="F6" s="454" t="s">
        <v>427</v>
      </c>
      <c r="G6" s="454" t="s">
        <v>426</v>
      </c>
      <c r="H6" s="673"/>
    </row>
    <row r="7" spans="1:8" ht="11.25" customHeight="1" x14ac:dyDescent="0.2">
      <c r="A7" s="486" t="s">
        <v>425</v>
      </c>
      <c r="B7" s="485" t="s">
        <v>424</v>
      </c>
      <c r="C7" s="454" t="s">
        <v>423</v>
      </c>
      <c r="D7" s="484" t="s">
        <v>72</v>
      </c>
      <c r="E7" s="454" t="s">
        <v>422</v>
      </c>
      <c r="F7" s="454" t="s">
        <v>421</v>
      </c>
      <c r="G7" s="454" t="s">
        <v>420</v>
      </c>
      <c r="H7" s="673"/>
    </row>
    <row r="8" spans="1:8" ht="11.25" customHeight="1" x14ac:dyDescent="0.2">
      <c r="A8" s="483"/>
      <c r="B8" s="482" t="s">
        <v>419</v>
      </c>
      <c r="C8" s="453" t="s">
        <v>23</v>
      </c>
      <c r="D8" s="481"/>
      <c r="E8" s="454" t="s">
        <v>418</v>
      </c>
      <c r="F8" s="454" t="s">
        <v>417</v>
      </c>
      <c r="G8" s="453" t="s">
        <v>416</v>
      </c>
      <c r="H8" s="674"/>
    </row>
    <row r="9" spans="1:8" ht="11.25" customHeight="1" x14ac:dyDescent="0.2">
      <c r="A9" s="477"/>
      <c r="B9" s="476"/>
      <c r="C9" s="475"/>
      <c r="D9" s="473"/>
      <c r="E9" s="474">
        <v>2015</v>
      </c>
      <c r="F9" s="473"/>
      <c r="G9" s="472"/>
      <c r="H9" s="471"/>
    </row>
    <row r="10" spans="1:8" ht="11.25" customHeight="1" x14ac:dyDescent="0.2">
      <c r="A10" s="469" t="s">
        <v>415</v>
      </c>
      <c r="B10" s="404">
        <v>708135665.43000007</v>
      </c>
      <c r="C10" s="468">
        <v>0</v>
      </c>
      <c r="D10" s="404">
        <f t="shared" ref="D10:D35" si="0">B10+C10</f>
        <v>708135665.43000007</v>
      </c>
      <c r="E10" s="401">
        <v>113194124</v>
      </c>
      <c r="F10" s="401">
        <v>439900</v>
      </c>
      <c r="G10" s="467">
        <v>6649501.3300000001</v>
      </c>
      <c r="H10" s="401">
        <f t="shared" ref="H10:H35" si="1">D10+E10+F10+G10</f>
        <v>828419190.76000011</v>
      </c>
    </row>
    <row r="11" spans="1:8" ht="11.25" customHeight="1" x14ac:dyDescent="0.2">
      <c r="A11" s="469" t="s">
        <v>414</v>
      </c>
      <c r="B11" s="404">
        <v>226369046.43000001</v>
      </c>
      <c r="C11" s="468">
        <v>0</v>
      </c>
      <c r="D11" s="404">
        <f t="shared" si="0"/>
        <v>226369046.43000001</v>
      </c>
      <c r="E11" s="401">
        <v>78998769</v>
      </c>
      <c r="F11" s="401">
        <v>307009</v>
      </c>
      <c r="G11" s="467">
        <v>4053737.71</v>
      </c>
      <c r="H11" s="401">
        <f t="shared" si="1"/>
        <v>309728562.13999999</v>
      </c>
    </row>
    <row r="12" spans="1:8" ht="11.25" customHeight="1" x14ac:dyDescent="0.2">
      <c r="A12" s="469" t="s">
        <v>413</v>
      </c>
      <c r="B12" s="404">
        <v>128476142.18000001</v>
      </c>
      <c r="C12" s="468">
        <v>0</v>
      </c>
      <c r="D12" s="404">
        <f t="shared" si="0"/>
        <v>128476142.18000001</v>
      </c>
      <c r="E12" s="401">
        <v>30882380</v>
      </c>
      <c r="F12" s="401">
        <v>120017</v>
      </c>
      <c r="G12" s="467">
        <v>1551687.2</v>
      </c>
      <c r="H12" s="401">
        <f t="shared" si="1"/>
        <v>161030226.38</v>
      </c>
    </row>
    <row r="13" spans="1:8" ht="11.25" customHeight="1" x14ac:dyDescent="0.2">
      <c r="A13" s="469" t="s">
        <v>412</v>
      </c>
      <c r="B13" s="404">
        <v>5630852.7300000004</v>
      </c>
      <c r="C13" s="468">
        <v>0</v>
      </c>
      <c r="D13" s="404">
        <f t="shared" si="0"/>
        <v>5630852.7300000004</v>
      </c>
      <c r="E13" s="401">
        <v>2818047</v>
      </c>
      <c r="F13" s="401">
        <v>10952</v>
      </c>
      <c r="G13" s="467">
        <v>151220.16</v>
      </c>
      <c r="H13" s="401">
        <f t="shared" si="1"/>
        <v>8611071.8900000006</v>
      </c>
    </row>
    <row r="14" spans="1:8" ht="11.25" customHeight="1" x14ac:dyDescent="0.2">
      <c r="A14" s="469" t="s">
        <v>411</v>
      </c>
      <c r="B14" s="404">
        <v>129383713.91</v>
      </c>
      <c r="C14" s="468">
        <v>0</v>
      </c>
      <c r="D14" s="404">
        <f t="shared" si="0"/>
        <v>129383713.91</v>
      </c>
      <c r="E14" s="401">
        <v>11955179</v>
      </c>
      <c r="F14" s="401">
        <v>46461</v>
      </c>
      <c r="G14" s="467">
        <v>787645.55</v>
      </c>
      <c r="H14" s="401">
        <f t="shared" si="1"/>
        <v>142172999.46000001</v>
      </c>
    </row>
    <row r="15" spans="1:8" ht="11.25" customHeight="1" x14ac:dyDescent="0.2">
      <c r="A15" s="469" t="s">
        <v>410</v>
      </c>
      <c r="B15" s="404">
        <v>13333119.880000001</v>
      </c>
      <c r="C15" s="468">
        <v>0</v>
      </c>
      <c r="D15" s="404">
        <f t="shared" si="0"/>
        <v>13333119.880000001</v>
      </c>
      <c r="E15" s="401">
        <v>2882692</v>
      </c>
      <c r="F15" s="401">
        <v>11203</v>
      </c>
      <c r="G15" s="467">
        <v>171830.06</v>
      </c>
      <c r="H15" s="401">
        <f t="shared" si="1"/>
        <v>16398844.940000001</v>
      </c>
    </row>
    <row r="16" spans="1:8" ht="11.25" customHeight="1" x14ac:dyDescent="0.2">
      <c r="A16" s="469" t="s">
        <v>409</v>
      </c>
      <c r="B16" s="404">
        <v>31872554.07</v>
      </c>
      <c r="C16" s="468">
        <v>0</v>
      </c>
      <c r="D16" s="404">
        <f t="shared" si="0"/>
        <v>31872554.07</v>
      </c>
      <c r="E16" s="401">
        <v>3293252</v>
      </c>
      <c r="F16" s="401">
        <v>12798</v>
      </c>
      <c r="G16" s="467">
        <v>165309.04</v>
      </c>
      <c r="H16" s="401">
        <f t="shared" si="1"/>
        <v>35343913.109999999</v>
      </c>
    </row>
    <row r="17" spans="1:8" ht="11.25" customHeight="1" x14ac:dyDescent="0.2">
      <c r="A17" s="469" t="s">
        <v>408</v>
      </c>
      <c r="B17" s="404">
        <v>9173744.6999999993</v>
      </c>
      <c r="C17" s="468">
        <v>0</v>
      </c>
      <c r="D17" s="404">
        <f t="shared" si="0"/>
        <v>9173744.6999999993</v>
      </c>
      <c r="E17" s="401">
        <v>3114346</v>
      </c>
      <c r="F17" s="401">
        <v>12103</v>
      </c>
      <c r="G17" s="467">
        <v>132984.29</v>
      </c>
      <c r="H17" s="401">
        <f t="shared" si="1"/>
        <v>12433177.989999998</v>
      </c>
    </row>
    <row r="18" spans="1:8" ht="11.25" customHeight="1" x14ac:dyDescent="0.2">
      <c r="A18" s="469" t="s">
        <v>407</v>
      </c>
      <c r="B18" s="404">
        <v>233195611.55000001</v>
      </c>
      <c r="C18" s="468">
        <v>0</v>
      </c>
      <c r="D18" s="404">
        <f t="shared" si="0"/>
        <v>233195611.55000001</v>
      </c>
      <c r="E18" s="401">
        <v>9398369</v>
      </c>
      <c r="F18" s="401">
        <v>36524</v>
      </c>
      <c r="G18" s="467">
        <v>542230.88</v>
      </c>
      <c r="H18" s="401">
        <f t="shared" si="1"/>
        <v>243172735.43000001</v>
      </c>
    </row>
    <row r="19" spans="1:8" ht="11.25" customHeight="1" x14ac:dyDescent="0.2">
      <c r="A19" s="469" t="s">
        <v>406</v>
      </c>
      <c r="B19" s="404">
        <v>94466875.459999993</v>
      </c>
      <c r="C19" s="468">
        <v>0</v>
      </c>
      <c r="D19" s="404">
        <f t="shared" si="0"/>
        <v>94466875.459999993</v>
      </c>
      <c r="E19" s="401">
        <v>23742800</v>
      </c>
      <c r="F19" s="401">
        <v>92270</v>
      </c>
      <c r="G19" s="467">
        <v>1378397.18</v>
      </c>
      <c r="H19" s="401">
        <f t="shared" si="1"/>
        <v>119680342.64</v>
      </c>
    </row>
    <row r="20" spans="1:8" ht="11.25" customHeight="1" x14ac:dyDescent="0.2">
      <c r="A20" s="469" t="s">
        <v>405</v>
      </c>
      <c r="B20" s="404">
        <v>55265465.5</v>
      </c>
      <c r="C20" s="468">
        <v>0</v>
      </c>
      <c r="D20" s="404">
        <f t="shared" si="0"/>
        <v>55265465.5</v>
      </c>
      <c r="E20" s="401">
        <v>20639098</v>
      </c>
      <c r="F20" s="401">
        <v>80209</v>
      </c>
      <c r="G20" s="467">
        <v>1053384.45</v>
      </c>
      <c r="H20" s="401">
        <f t="shared" si="1"/>
        <v>77038156.950000003</v>
      </c>
    </row>
    <row r="21" spans="1:8" ht="11.25" customHeight="1" x14ac:dyDescent="0.2">
      <c r="A21" s="469" t="s">
        <v>404</v>
      </c>
      <c r="B21" s="404">
        <v>238800000.87</v>
      </c>
      <c r="C21" s="468">
        <v>0</v>
      </c>
      <c r="D21" s="404">
        <f t="shared" si="0"/>
        <v>238800000.87</v>
      </c>
      <c r="E21" s="401">
        <v>14915115</v>
      </c>
      <c r="F21" s="401">
        <v>57964</v>
      </c>
      <c r="G21" s="467">
        <v>1041755.9</v>
      </c>
      <c r="H21" s="401">
        <f t="shared" si="1"/>
        <v>254814835.77000001</v>
      </c>
    </row>
    <row r="22" spans="1:8" ht="11.25" customHeight="1" x14ac:dyDescent="0.2">
      <c r="A22" s="469" t="s">
        <v>403</v>
      </c>
      <c r="B22" s="404">
        <v>84436746.989999995</v>
      </c>
      <c r="C22" s="468">
        <v>0</v>
      </c>
      <c r="D22" s="404">
        <f t="shared" si="0"/>
        <v>84436746.989999995</v>
      </c>
      <c r="E22" s="401">
        <v>22015095</v>
      </c>
      <c r="F22" s="401">
        <v>85556</v>
      </c>
      <c r="G22" s="467">
        <v>965781.3</v>
      </c>
      <c r="H22" s="401">
        <f t="shared" si="1"/>
        <v>107503179.28999999</v>
      </c>
    </row>
    <row r="23" spans="1:8" ht="11.25" customHeight="1" x14ac:dyDescent="0.2">
      <c r="A23" s="469" t="s">
        <v>402</v>
      </c>
      <c r="B23" s="404">
        <v>44711391.549999997</v>
      </c>
      <c r="C23" s="468">
        <v>0</v>
      </c>
      <c r="D23" s="404">
        <f t="shared" si="0"/>
        <v>44711391.549999997</v>
      </c>
      <c r="E23" s="401">
        <v>6215309</v>
      </c>
      <c r="F23" s="401">
        <v>24154</v>
      </c>
      <c r="G23" s="467">
        <v>318592.36</v>
      </c>
      <c r="H23" s="401">
        <f t="shared" si="1"/>
        <v>51269446.909999996</v>
      </c>
    </row>
    <row r="24" spans="1:8" ht="11.25" customHeight="1" x14ac:dyDescent="0.2">
      <c r="A24" s="469" t="s">
        <v>401</v>
      </c>
      <c r="B24" s="404">
        <v>15214194.960000001</v>
      </c>
      <c r="C24" s="468">
        <v>0</v>
      </c>
      <c r="D24" s="404">
        <f t="shared" si="0"/>
        <v>15214194.960000001</v>
      </c>
      <c r="E24" s="401">
        <v>4231141</v>
      </c>
      <c r="F24" s="401">
        <v>16443</v>
      </c>
      <c r="G24" s="467">
        <v>180099.62</v>
      </c>
      <c r="H24" s="401">
        <f t="shared" si="1"/>
        <v>19641878.580000002</v>
      </c>
    </row>
    <row r="25" spans="1:8" ht="11.25" customHeight="1" x14ac:dyDescent="0.2">
      <c r="A25" s="469" t="s">
        <v>400</v>
      </c>
      <c r="B25" s="404">
        <v>4259661.1399999997</v>
      </c>
      <c r="C25" s="468">
        <v>0</v>
      </c>
      <c r="D25" s="404">
        <f t="shared" si="0"/>
        <v>4259661.1399999997</v>
      </c>
      <c r="E25" s="401">
        <v>1240761</v>
      </c>
      <c r="F25" s="401">
        <v>4822</v>
      </c>
      <c r="G25" s="467">
        <v>80948.28</v>
      </c>
      <c r="H25" s="401">
        <f t="shared" si="1"/>
        <v>5586192.4199999999</v>
      </c>
    </row>
    <row r="26" spans="1:8" ht="11.25" customHeight="1" x14ac:dyDescent="0.2">
      <c r="A26" s="469" t="s">
        <v>399</v>
      </c>
      <c r="B26" s="404">
        <v>125392711.69</v>
      </c>
      <c r="C26" s="468">
        <v>0</v>
      </c>
      <c r="D26" s="404">
        <f t="shared" si="0"/>
        <v>125392711.69</v>
      </c>
      <c r="E26" s="401">
        <v>38804029</v>
      </c>
      <c r="F26" s="401">
        <v>150802</v>
      </c>
      <c r="G26" s="467">
        <v>2091442.25</v>
      </c>
      <c r="H26" s="401">
        <f t="shared" si="1"/>
        <v>166438984.94</v>
      </c>
    </row>
    <row r="27" spans="1:8" ht="11.25" customHeight="1" x14ac:dyDescent="0.2">
      <c r="A27" s="469" t="s">
        <v>398</v>
      </c>
      <c r="B27" s="404">
        <v>44928001.969999999</v>
      </c>
      <c r="C27" s="468">
        <v>0</v>
      </c>
      <c r="D27" s="404">
        <f t="shared" si="0"/>
        <v>44928001.969999999</v>
      </c>
      <c r="E27" s="401">
        <v>15330371</v>
      </c>
      <c r="F27" s="401">
        <v>59578</v>
      </c>
      <c r="G27" s="467">
        <v>833401.75</v>
      </c>
      <c r="H27" s="401">
        <f t="shared" si="1"/>
        <v>61151352.719999999</v>
      </c>
    </row>
    <row r="28" spans="1:8" ht="11.25" customHeight="1" x14ac:dyDescent="0.2">
      <c r="A28" s="469" t="s">
        <v>397</v>
      </c>
      <c r="B28" s="404">
        <v>159006068.63999999</v>
      </c>
      <c r="C28" s="468">
        <v>0</v>
      </c>
      <c r="D28" s="404">
        <f t="shared" si="0"/>
        <v>159006068.63999999</v>
      </c>
      <c r="E28" s="401">
        <v>50500475</v>
      </c>
      <c r="F28" s="401">
        <v>196257</v>
      </c>
      <c r="G28" s="467">
        <v>2482918.12</v>
      </c>
      <c r="H28" s="401">
        <f t="shared" si="1"/>
        <v>212185718.75999999</v>
      </c>
    </row>
    <row r="29" spans="1:8" ht="11.25" customHeight="1" x14ac:dyDescent="0.2">
      <c r="A29" s="469" t="s">
        <v>396</v>
      </c>
      <c r="B29" s="404">
        <v>57245387.729999997</v>
      </c>
      <c r="C29" s="468">
        <v>0</v>
      </c>
      <c r="D29" s="404">
        <f t="shared" si="0"/>
        <v>57245387.729999997</v>
      </c>
      <c r="E29" s="401">
        <v>20640194</v>
      </c>
      <c r="F29" s="401">
        <v>80213</v>
      </c>
      <c r="G29" s="467">
        <v>1187445.25</v>
      </c>
      <c r="H29" s="401">
        <f t="shared" si="1"/>
        <v>79153239.979999989</v>
      </c>
    </row>
    <row r="30" spans="1:8" ht="11.25" customHeight="1" x14ac:dyDescent="0.2">
      <c r="A30" s="469" t="s">
        <v>395</v>
      </c>
      <c r="B30" s="404">
        <v>112288361.15000001</v>
      </c>
      <c r="C30" s="468">
        <v>0</v>
      </c>
      <c r="D30" s="404">
        <f t="shared" si="0"/>
        <v>112288361.15000001</v>
      </c>
      <c r="E30" s="401">
        <v>27420004</v>
      </c>
      <c r="F30" s="401">
        <v>106561</v>
      </c>
      <c r="G30" s="467">
        <v>1390489.76</v>
      </c>
      <c r="H30" s="401">
        <f t="shared" si="1"/>
        <v>141205415.91</v>
      </c>
    </row>
    <row r="31" spans="1:8" ht="11.25" customHeight="1" x14ac:dyDescent="0.2">
      <c r="A31" s="469" t="s">
        <v>394</v>
      </c>
      <c r="B31" s="404">
        <v>377989845.74000001</v>
      </c>
      <c r="C31" s="468">
        <v>0</v>
      </c>
      <c r="D31" s="404">
        <f t="shared" si="0"/>
        <v>377989845.74000001</v>
      </c>
      <c r="E31" s="401">
        <v>59592059</v>
      </c>
      <c r="F31" s="401">
        <v>231589</v>
      </c>
      <c r="G31" s="467">
        <v>2882830.29</v>
      </c>
      <c r="H31" s="401">
        <f t="shared" si="1"/>
        <v>440696324.03000003</v>
      </c>
    </row>
    <row r="32" spans="1:8" ht="11.25" customHeight="1" x14ac:dyDescent="0.2">
      <c r="A32" s="469" t="s">
        <v>393</v>
      </c>
      <c r="B32" s="404">
        <v>57782468.75</v>
      </c>
      <c r="C32" s="468">
        <v>0</v>
      </c>
      <c r="D32" s="404">
        <f t="shared" si="0"/>
        <v>57782468.75</v>
      </c>
      <c r="E32" s="401">
        <v>25964337</v>
      </c>
      <c r="F32" s="401">
        <v>100904</v>
      </c>
      <c r="G32" s="467">
        <v>1575740.54</v>
      </c>
      <c r="H32" s="401">
        <f t="shared" si="1"/>
        <v>85423450.290000007</v>
      </c>
    </row>
    <row r="33" spans="1:16" ht="11.25" customHeight="1" x14ac:dyDescent="0.2">
      <c r="A33" s="469" t="s">
        <v>392</v>
      </c>
      <c r="B33" s="404">
        <v>67126488.930000007</v>
      </c>
      <c r="C33" s="468">
        <v>0</v>
      </c>
      <c r="D33" s="404">
        <f t="shared" si="0"/>
        <v>67126488.930000007</v>
      </c>
      <c r="E33" s="401">
        <v>13877912</v>
      </c>
      <c r="F33" s="401">
        <v>53933</v>
      </c>
      <c r="G33" s="467">
        <v>824981.68</v>
      </c>
      <c r="H33" s="401">
        <f t="shared" si="1"/>
        <v>81883315.610000014</v>
      </c>
    </row>
    <row r="34" spans="1:16" ht="11.25" customHeight="1" x14ac:dyDescent="0.2">
      <c r="A34" s="469" t="s">
        <v>391</v>
      </c>
      <c r="B34" s="404">
        <v>410468962.57999998</v>
      </c>
      <c r="C34" s="468">
        <v>0</v>
      </c>
      <c r="D34" s="404">
        <f t="shared" si="0"/>
        <v>410468962.57999998</v>
      </c>
      <c r="E34" s="401">
        <v>37360962</v>
      </c>
      <c r="F34" s="401">
        <v>145194</v>
      </c>
      <c r="G34" s="467">
        <v>1646952.31</v>
      </c>
      <c r="H34" s="401">
        <f t="shared" si="1"/>
        <v>449622070.88999999</v>
      </c>
    </row>
    <row r="35" spans="1:16" ht="11.25" customHeight="1" x14ac:dyDescent="0.2">
      <c r="A35" s="478" t="s">
        <v>390</v>
      </c>
      <c r="B35" s="404">
        <v>12723664.65</v>
      </c>
      <c r="C35" s="468">
        <v>0</v>
      </c>
      <c r="D35" s="404">
        <f t="shared" si="0"/>
        <v>12723664.65</v>
      </c>
      <c r="E35" s="401">
        <v>5666930</v>
      </c>
      <c r="F35" s="401">
        <v>22023</v>
      </c>
      <c r="G35" s="467">
        <v>448510.24</v>
      </c>
      <c r="H35" s="401">
        <f t="shared" si="1"/>
        <v>18861127.889999997</v>
      </c>
    </row>
    <row r="36" spans="1:16" ht="11.25" customHeight="1" x14ac:dyDescent="0.2">
      <c r="A36" s="466" t="s">
        <v>72</v>
      </c>
      <c r="B36" s="464">
        <f t="shared" ref="B36:H36" si="2">SUM(B10:B35)</f>
        <v>3447676749.1800003</v>
      </c>
      <c r="C36" s="465">
        <f t="shared" si="2"/>
        <v>0</v>
      </c>
      <c r="D36" s="464">
        <f t="shared" si="2"/>
        <v>3447676749.1800003</v>
      </c>
      <c r="E36" s="465">
        <f t="shared" si="2"/>
        <v>644693750</v>
      </c>
      <c r="F36" s="464">
        <f t="shared" si="2"/>
        <v>2505439</v>
      </c>
      <c r="G36" s="464">
        <f t="shared" si="2"/>
        <v>34589817.5</v>
      </c>
      <c r="H36" s="464">
        <f t="shared" si="2"/>
        <v>4129465755.6799998</v>
      </c>
      <c r="J36" s="470"/>
      <c r="K36" s="470"/>
      <c r="L36" s="470"/>
      <c r="M36" s="470"/>
      <c r="N36" s="470"/>
      <c r="O36" s="470"/>
      <c r="P36" s="470"/>
    </row>
    <row r="37" spans="1:16" ht="11.25" customHeight="1" x14ac:dyDescent="0.2">
      <c r="A37" s="477"/>
      <c r="B37" s="476"/>
      <c r="C37" s="475"/>
      <c r="D37" s="473"/>
      <c r="E37" s="474">
        <v>2016</v>
      </c>
      <c r="F37" s="473"/>
      <c r="G37" s="472"/>
      <c r="H37" s="471"/>
    </row>
    <row r="38" spans="1:16" ht="11.25" customHeight="1" x14ac:dyDescent="0.2">
      <c r="A38" s="469" t="s">
        <v>415</v>
      </c>
      <c r="B38" s="404">
        <v>683991005.16999996</v>
      </c>
      <c r="C38" s="468">
        <v>0</v>
      </c>
      <c r="D38" s="404">
        <f t="shared" ref="D38:D63" si="3">B38+C38</f>
        <v>683991005.16999996</v>
      </c>
      <c r="E38" s="401">
        <v>96932235</v>
      </c>
      <c r="F38" s="401">
        <v>565556</v>
      </c>
      <c r="G38" s="467">
        <v>7327270.8600000003</v>
      </c>
      <c r="H38" s="401">
        <f t="shared" ref="H38:H63" si="4">D38+E38+F38+G38</f>
        <v>788816067.02999997</v>
      </c>
    </row>
    <row r="39" spans="1:16" ht="11.25" customHeight="1" x14ac:dyDescent="0.2">
      <c r="A39" s="469" t="s">
        <v>414</v>
      </c>
      <c r="B39" s="404">
        <v>249845998.02000001</v>
      </c>
      <c r="C39" s="468">
        <v>0</v>
      </c>
      <c r="D39" s="404">
        <f t="shared" si="3"/>
        <v>249845998.02000001</v>
      </c>
      <c r="E39" s="401">
        <v>67256742</v>
      </c>
      <c r="F39" s="401">
        <v>392413</v>
      </c>
      <c r="G39" s="467">
        <v>3997868.63</v>
      </c>
      <c r="H39" s="401">
        <f t="shared" si="4"/>
        <v>321493021.64999998</v>
      </c>
    </row>
    <row r="40" spans="1:16" ht="11.25" customHeight="1" x14ac:dyDescent="0.2">
      <c r="A40" s="469" t="s">
        <v>413</v>
      </c>
      <c r="B40" s="404">
        <v>130905721.81</v>
      </c>
      <c r="C40" s="468">
        <v>0</v>
      </c>
      <c r="D40" s="404">
        <f t="shared" si="3"/>
        <v>130905721.81</v>
      </c>
      <c r="E40" s="401">
        <v>26358605</v>
      </c>
      <c r="F40" s="401">
        <v>153791</v>
      </c>
      <c r="G40" s="467">
        <v>1506826.21</v>
      </c>
      <c r="H40" s="401">
        <f t="shared" si="4"/>
        <v>158924944.02000001</v>
      </c>
    </row>
    <row r="41" spans="1:16" ht="11.25" customHeight="1" x14ac:dyDescent="0.2">
      <c r="A41" s="469" t="s">
        <v>412</v>
      </c>
      <c r="B41" s="404">
        <v>8142365.8099999996</v>
      </c>
      <c r="C41" s="468">
        <v>0</v>
      </c>
      <c r="D41" s="404">
        <f t="shared" si="3"/>
        <v>8142365.8099999996</v>
      </c>
      <c r="E41" s="401">
        <v>2377855</v>
      </c>
      <c r="F41" s="401">
        <v>13874</v>
      </c>
      <c r="G41" s="467">
        <v>141696.99</v>
      </c>
      <c r="H41" s="401">
        <f t="shared" si="4"/>
        <v>10675791.799999999</v>
      </c>
    </row>
    <row r="42" spans="1:16" ht="11.25" customHeight="1" x14ac:dyDescent="0.2">
      <c r="A42" s="469" t="s">
        <v>411</v>
      </c>
      <c r="B42" s="404">
        <v>121933150.03</v>
      </c>
      <c r="C42" s="468">
        <v>0</v>
      </c>
      <c r="D42" s="404">
        <f t="shared" si="3"/>
        <v>121933150.03</v>
      </c>
      <c r="E42" s="401">
        <v>10185716</v>
      </c>
      <c r="F42" s="401">
        <v>59429</v>
      </c>
      <c r="G42" s="467">
        <v>782330.52</v>
      </c>
      <c r="H42" s="401">
        <f t="shared" si="4"/>
        <v>132960625.55</v>
      </c>
    </row>
    <row r="43" spans="1:16" ht="11.25" customHeight="1" x14ac:dyDescent="0.2">
      <c r="A43" s="469" t="s">
        <v>410</v>
      </c>
      <c r="B43" s="404">
        <v>24761118.219999999</v>
      </c>
      <c r="C43" s="468">
        <v>0</v>
      </c>
      <c r="D43" s="404">
        <f t="shared" si="3"/>
        <v>24761118.219999999</v>
      </c>
      <c r="E43" s="401">
        <v>2450765</v>
      </c>
      <c r="F43" s="401">
        <v>14299</v>
      </c>
      <c r="G43" s="467">
        <v>206248.62</v>
      </c>
      <c r="H43" s="401">
        <f t="shared" si="4"/>
        <v>27432430.84</v>
      </c>
    </row>
    <row r="44" spans="1:16" ht="11.25" customHeight="1" x14ac:dyDescent="0.2">
      <c r="A44" s="469" t="s">
        <v>409</v>
      </c>
      <c r="B44" s="404">
        <v>25725746.760000002</v>
      </c>
      <c r="C44" s="468">
        <v>0</v>
      </c>
      <c r="D44" s="404">
        <f t="shared" si="3"/>
        <v>25725746.760000002</v>
      </c>
      <c r="E44" s="401">
        <v>2804009</v>
      </c>
      <c r="F44" s="401">
        <v>16360</v>
      </c>
      <c r="G44" s="467">
        <v>135625.07</v>
      </c>
      <c r="H44" s="401">
        <f t="shared" si="4"/>
        <v>28681740.830000002</v>
      </c>
    </row>
    <row r="45" spans="1:16" ht="11.25" customHeight="1" x14ac:dyDescent="0.2">
      <c r="A45" s="469" t="s">
        <v>408</v>
      </c>
      <c r="B45" s="404">
        <v>7831633.0599999996</v>
      </c>
      <c r="C45" s="468">
        <v>0</v>
      </c>
      <c r="D45" s="404">
        <f t="shared" si="3"/>
        <v>7831633.0599999996</v>
      </c>
      <c r="E45" s="401">
        <v>2645895</v>
      </c>
      <c r="F45" s="401">
        <v>15438</v>
      </c>
      <c r="G45" s="467">
        <v>165188.43</v>
      </c>
      <c r="H45" s="401">
        <f t="shared" si="4"/>
        <v>10658154.489999998</v>
      </c>
    </row>
    <row r="46" spans="1:16" ht="11.25" customHeight="1" x14ac:dyDescent="0.2">
      <c r="A46" s="469" t="s">
        <v>407</v>
      </c>
      <c r="B46" s="404">
        <v>237514043.88999999</v>
      </c>
      <c r="C46" s="468">
        <v>0</v>
      </c>
      <c r="D46" s="404">
        <f t="shared" si="3"/>
        <v>237514043.88999999</v>
      </c>
      <c r="E46" s="401">
        <v>8073191</v>
      </c>
      <c r="F46" s="401">
        <v>47103</v>
      </c>
      <c r="G46" s="467">
        <v>534370.09</v>
      </c>
      <c r="H46" s="401">
        <f t="shared" si="4"/>
        <v>246168707.97999999</v>
      </c>
    </row>
    <row r="47" spans="1:16" ht="11.25" customHeight="1" x14ac:dyDescent="0.2">
      <c r="A47" s="469" t="s">
        <v>406</v>
      </c>
      <c r="B47" s="404">
        <v>92857073.760000005</v>
      </c>
      <c r="C47" s="468">
        <v>0</v>
      </c>
      <c r="D47" s="404">
        <f t="shared" si="3"/>
        <v>92857073.760000005</v>
      </c>
      <c r="E47" s="401">
        <v>20323509</v>
      </c>
      <c r="F47" s="401">
        <v>118579</v>
      </c>
      <c r="G47" s="467">
        <v>1436007.77</v>
      </c>
      <c r="H47" s="401">
        <f t="shared" si="4"/>
        <v>114735169.53</v>
      </c>
    </row>
    <row r="48" spans="1:16" ht="11.25" customHeight="1" x14ac:dyDescent="0.2">
      <c r="A48" s="469" t="s">
        <v>405</v>
      </c>
      <c r="B48" s="404">
        <v>54943492.130000003</v>
      </c>
      <c r="C48" s="468">
        <v>0</v>
      </c>
      <c r="D48" s="404">
        <f t="shared" si="3"/>
        <v>54943492.130000003</v>
      </c>
      <c r="E48" s="401">
        <v>17610522</v>
      </c>
      <c r="F48" s="401">
        <v>102749</v>
      </c>
      <c r="G48" s="467">
        <v>1089960.3700000001</v>
      </c>
      <c r="H48" s="401">
        <f t="shared" si="4"/>
        <v>73746723.5</v>
      </c>
    </row>
    <row r="49" spans="1:15" ht="11.25" customHeight="1" x14ac:dyDescent="0.2">
      <c r="A49" s="469" t="s">
        <v>404</v>
      </c>
      <c r="B49" s="404">
        <v>268265139.66999999</v>
      </c>
      <c r="C49" s="468">
        <v>0</v>
      </c>
      <c r="D49" s="404">
        <f t="shared" si="3"/>
        <v>268265139.66999999</v>
      </c>
      <c r="E49" s="401">
        <v>12679314</v>
      </c>
      <c r="F49" s="401">
        <v>73978</v>
      </c>
      <c r="G49" s="467">
        <v>1068161.33</v>
      </c>
      <c r="H49" s="401">
        <f t="shared" si="4"/>
        <v>282086592.99999994</v>
      </c>
    </row>
    <row r="50" spans="1:15" ht="11.25" customHeight="1" x14ac:dyDescent="0.2">
      <c r="A50" s="469" t="s">
        <v>403</v>
      </c>
      <c r="B50" s="404">
        <v>123262289.16</v>
      </c>
      <c r="C50" s="468">
        <v>0</v>
      </c>
      <c r="D50" s="404">
        <f t="shared" si="3"/>
        <v>123262289.16</v>
      </c>
      <c r="E50" s="401">
        <v>18721880</v>
      </c>
      <c r="F50" s="401">
        <v>109234</v>
      </c>
      <c r="G50" s="467">
        <v>1046239.61</v>
      </c>
      <c r="H50" s="401">
        <f t="shared" si="4"/>
        <v>143139642.77000001</v>
      </c>
    </row>
    <row r="51" spans="1:15" ht="11.25" customHeight="1" x14ac:dyDescent="0.2">
      <c r="A51" s="469" t="s">
        <v>402</v>
      </c>
      <c r="B51" s="404">
        <v>53421156.549999997</v>
      </c>
      <c r="C51" s="468">
        <v>0</v>
      </c>
      <c r="D51" s="404">
        <f t="shared" si="3"/>
        <v>53421156.549999997</v>
      </c>
      <c r="E51" s="401">
        <v>5277247</v>
      </c>
      <c r="F51" s="401">
        <v>30790</v>
      </c>
      <c r="G51" s="467">
        <v>309299.03999999998</v>
      </c>
      <c r="H51" s="401">
        <f t="shared" si="4"/>
        <v>59038492.589999996</v>
      </c>
      <c r="J51" s="470"/>
      <c r="K51" s="470"/>
      <c r="L51" s="470"/>
      <c r="M51" s="470"/>
      <c r="N51" s="470"/>
      <c r="O51" s="470"/>
    </row>
    <row r="52" spans="1:15" ht="11.25" customHeight="1" x14ac:dyDescent="0.2">
      <c r="A52" s="469" t="s">
        <v>401</v>
      </c>
      <c r="B52" s="404">
        <v>15329426.189999999</v>
      </c>
      <c r="C52" s="468">
        <v>0</v>
      </c>
      <c r="D52" s="404">
        <f t="shared" si="3"/>
        <v>15329426.189999999</v>
      </c>
      <c r="E52" s="401">
        <v>3605352</v>
      </c>
      <c r="F52" s="401">
        <v>21036</v>
      </c>
      <c r="G52" s="467">
        <v>196330.11</v>
      </c>
      <c r="H52" s="401">
        <f t="shared" si="4"/>
        <v>19152144.299999997</v>
      </c>
    </row>
    <row r="53" spans="1:15" ht="11.25" customHeight="1" x14ac:dyDescent="0.2">
      <c r="A53" s="469" t="s">
        <v>400</v>
      </c>
      <c r="B53" s="404">
        <v>4600467.76</v>
      </c>
      <c r="C53" s="468">
        <v>0</v>
      </c>
      <c r="D53" s="404">
        <f t="shared" si="3"/>
        <v>4600467.76</v>
      </c>
      <c r="E53" s="401">
        <v>1055899</v>
      </c>
      <c r="F53" s="401">
        <v>6161</v>
      </c>
      <c r="G53" s="467">
        <v>76359.02</v>
      </c>
      <c r="H53" s="401">
        <f t="shared" si="4"/>
        <v>5738886.7799999993</v>
      </c>
    </row>
    <row r="54" spans="1:15" ht="11.25" customHeight="1" x14ac:dyDescent="0.2">
      <c r="A54" s="469" t="s">
        <v>399</v>
      </c>
      <c r="B54" s="404">
        <v>121580531.88</v>
      </c>
      <c r="C54" s="468">
        <v>0</v>
      </c>
      <c r="D54" s="404">
        <f t="shared" si="3"/>
        <v>121580531.88</v>
      </c>
      <c r="E54" s="401">
        <v>32988744</v>
      </c>
      <c r="F54" s="401">
        <v>192474</v>
      </c>
      <c r="G54" s="467">
        <v>2084124.2</v>
      </c>
      <c r="H54" s="401">
        <f t="shared" si="4"/>
        <v>156845874.07999998</v>
      </c>
    </row>
    <row r="55" spans="1:15" ht="11.25" customHeight="1" x14ac:dyDescent="0.2">
      <c r="A55" s="469" t="s">
        <v>398</v>
      </c>
      <c r="B55" s="404">
        <v>50570986.810000002</v>
      </c>
      <c r="C55" s="468">
        <v>0</v>
      </c>
      <c r="D55" s="404">
        <f t="shared" si="3"/>
        <v>50570986.810000002</v>
      </c>
      <c r="E55" s="401">
        <v>12996136</v>
      </c>
      <c r="F55" s="401">
        <v>75827</v>
      </c>
      <c r="G55" s="467">
        <v>776313.04</v>
      </c>
      <c r="H55" s="401">
        <f t="shared" si="4"/>
        <v>64419262.850000001</v>
      </c>
    </row>
    <row r="56" spans="1:15" ht="11.25" customHeight="1" x14ac:dyDescent="0.2">
      <c r="A56" s="469" t="s">
        <v>397</v>
      </c>
      <c r="B56" s="404">
        <v>152058954.11000001</v>
      </c>
      <c r="C56" s="468">
        <v>0</v>
      </c>
      <c r="D56" s="404">
        <f t="shared" si="3"/>
        <v>152058954.11000001</v>
      </c>
      <c r="E56" s="401">
        <v>43208634</v>
      </c>
      <c r="F56" s="401">
        <v>252103</v>
      </c>
      <c r="G56" s="467">
        <v>2445155.98</v>
      </c>
      <c r="H56" s="401">
        <f t="shared" si="4"/>
        <v>197964847.09</v>
      </c>
    </row>
    <row r="57" spans="1:15" ht="11.25" customHeight="1" x14ac:dyDescent="0.2">
      <c r="A57" s="469" t="s">
        <v>396</v>
      </c>
      <c r="B57" s="404">
        <v>58644801.530000001</v>
      </c>
      <c r="C57" s="468">
        <v>0</v>
      </c>
      <c r="D57" s="404">
        <f t="shared" si="3"/>
        <v>58644801.530000001</v>
      </c>
      <c r="E57" s="401">
        <v>17677350</v>
      </c>
      <c r="F57" s="401">
        <v>103139</v>
      </c>
      <c r="G57" s="467">
        <v>1205724.33</v>
      </c>
      <c r="H57" s="401">
        <f t="shared" si="4"/>
        <v>77631014.859999999</v>
      </c>
    </row>
    <row r="58" spans="1:15" ht="11.25" customHeight="1" x14ac:dyDescent="0.2">
      <c r="A58" s="469" t="s">
        <v>395</v>
      </c>
      <c r="B58" s="404">
        <v>119333415.2</v>
      </c>
      <c r="C58" s="468">
        <v>0</v>
      </c>
      <c r="D58" s="404">
        <f t="shared" si="3"/>
        <v>119333415.2</v>
      </c>
      <c r="E58" s="401">
        <v>23264016</v>
      </c>
      <c r="F58" s="401">
        <v>135735</v>
      </c>
      <c r="G58" s="467">
        <v>1156134.6499999999</v>
      </c>
      <c r="H58" s="401">
        <f t="shared" si="4"/>
        <v>143889300.84999999</v>
      </c>
    </row>
    <row r="59" spans="1:15" ht="11.25" customHeight="1" x14ac:dyDescent="0.2">
      <c r="A59" s="469" t="s">
        <v>394</v>
      </c>
      <c r="B59" s="404">
        <v>466683816.63999999</v>
      </c>
      <c r="C59" s="468">
        <v>0</v>
      </c>
      <c r="D59" s="404">
        <f t="shared" si="3"/>
        <v>466683816.63999999</v>
      </c>
      <c r="E59" s="401">
        <v>51123051</v>
      </c>
      <c r="F59" s="401">
        <v>298280</v>
      </c>
      <c r="G59" s="467">
        <v>2682698.69</v>
      </c>
      <c r="H59" s="401">
        <f t="shared" si="4"/>
        <v>520787846.32999998</v>
      </c>
    </row>
    <row r="60" spans="1:15" ht="11.25" customHeight="1" x14ac:dyDescent="0.2">
      <c r="A60" s="469" t="s">
        <v>393</v>
      </c>
      <c r="B60" s="404">
        <v>54018351.990000002</v>
      </c>
      <c r="C60" s="468">
        <v>0</v>
      </c>
      <c r="D60" s="404">
        <f t="shared" si="3"/>
        <v>54018351.990000002</v>
      </c>
      <c r="E60" s="401">
        <v>22189874</v>
      </c>
      <c r="F60" s="401">
        <v>129468</v>
      </c>
      <c r="G60" s="467">
        <v>1661314.85</v>
      </c>
      <c r="H60" s="401">
        <f t="shared" si="4"/>
        <v>77999008.840000004</v>
      </c>
    </row>
    <row r="61" spans="1:15" ht="11.25" customHeight="1" x14ac:dyDescent="0.2">
      <c r="A61" s="469" t="s">
        <v>392</v>
      </c>
      <c r="B61" s="404">
        <v>64050548.130000003</v>
      </c>
      <c r="C61" s="468">
        <v>0</v>
      </c>
      <c r="D61" s="404">
        <f t="shared" si="3"/>
        <v>64050548.130000003</v>
      </c>
      <c r="E61" s="401">
        <v>11773068</v>
      </c>
      <c r="F61" s="401">
        <v>68691</v>
      </c>
      <c r="G61" s="467">
        <v>768861.11</v>
      </c>
      <c r="H61" s="401">
        <f t="shared" si="4"/>
        <v>76661168.239999995</v>
      </c>
    </row>
    <row r="62" spans="1:15" ht="11.25" customHeight="1" x14ac:dyDescent="0.2">
      <c r="A62" s="469" t="s">
        <v>391</v>
      </c>
      <c r="B62" s="404">
        <v>412886473.70999998</v>
      </c>
      <c r="C62" s="468">
        <v>0</v>
      </c>
      <c r="D62" s="404">
        <f t="shared" si="3"/>
        <v>412886473.70999998</v>
      </c>
      <c r="E62" s="401">
        <v>32041581</v>
      </c>
      <c r="F62" s="401">
        <v>186948</v>
      </c>
      <c r="G62" s="467">
        <v>1478870.58</v>
      </c>
      <c r="H62" s="401">
        <f t="shared" si="4"/>
        <v>446593873.28999996</v>
      </c>
    </row>
    <row r="63" spans="1:15" ht="11.25" customHeight="1" x14ac:dyDescent="0.2">
      <c r="A63" s="469" t="s">
        <v>390</v>
      </c>
      <c r="B63" s="404">
        <v>16003912.630000001</v>
      </c>
      <c r="C63" s="468">
        <v>0</v>
      </c>
      <c r="D63" s="404">
        <f t="shared" si="3"/>
        <v>16003912.630000001</v>
      </c>
      <c r="E63" s="401">
        <v>4810970</v>
      </c>
      <c r="F63" s="401">
        <v>28070</v>
      </c>
      <c r="G63" s="467">
        <v>467110.63</v>
      </c>
      <c r="H63" s="401">
        <f t="shared" si="4"/>
        <v>21310063.260000002</v>
      </c>
    </row>
    <row r="64" spans="1:15" ht="11.25" customHeight="1" x14ac:dyDescent="0.2">
      <c r="A64" s="466" t="s">
        <v>72</v>
      </c>
      <c r="B64" s="464">
        <f t="shared" ref="B64:H64" si="5">SUM(B38:B63)</f>
        <v>3619161620.6200004</v>
      </c>
      <c r="C64" s="465">
        <f t="shared" si="5"/>
        <v>0</v>
      </c>
      <c r="D64" s="464">
        <f t="shared" si="5"/>
        <v>3619161620.6200004</v>
      </c>
      <c r="E64" s="465">
        <f t="shared" si="5"/>
        <v>550432160</v>
      </c>
      <c r="F64" s="464">
        <f t="shared" si="5"/>
        <v>3211525</v>
      </c>
      <c r="G64" s="464">
        <f t="shared" si="5"/>
        <v>34746090.730000004</v>
      </c>
      <c r="H64" s="464">
        <f t="shared" si="5"/>
        <v>4207551396.3499999</v>
      </c>
    </row>
    <row r="65" spans="1:8" ht="11.25" customHeight="1" x14ac:dyDescent="0.2">
      <c r="A65" s="463" t="s">
        <v>389</v>
      </c>
      <c r="B65" s="462"/>
      <c r="C65" s="462"/>
      <c r="D65" s="462"/>
      <c r="E65" s="462"/>
      <c r="F65" s="462"/>
      <c r="G65" s="462"/>
      <c r="H65" s="461"/>
    </row>
    <row r="66" spans="1:8" ht="11.25" customHeight="1" x14ac:dyDescent="0.2">
      <c r="A66" s="460" t="s">
        <v>388</v>
      </c>
      <c r="B66" s="459"/>
      <c r="C66" s="459"/>
      <c r="D66" s="459"/>
      <c r="E66" s="459"/>
      <c r="F66" s="459"/>
      <c r="G66" s="459"/>
      <c r="H66" s="386"/>
    </row>
    <row r="67" spans="1:8" ht="9.6" customHeight="1" x14ac:dyDescent="0.2">
      <c r="A67" s="458"/>
      <c r="B67" s="458"/>
      <c r="C67" s="458"/>
      <c r="D67" s="458"/>
      <c r="E67" s="458"/>
      <c r="F67" s="458"/>
      <c r="G67" s="458"/>
      <c r="H67" s="434"/>
    </row>
    <row r="68" spans="1:8" ht="9.6" customHeight="1" x14ac:dyDescent="0.2">
      <c r="A68" s="434"/>
      <c r="B68" s="434"/>
      <c r="C68" s="434"/>
      <c r="D68" s="434"/>
      <c r="E68" s="434"/>
      <c r="F68" s="434"/>
      <c r="G68" s="434"/>
      <c r="H68" s="434"/>
    </row>
    <row r="69" spans="1:8" x14ac:dyDescent="0.2">
      <c r="H69" s="457"/>
    </row>
  </sheetData>
  <mergeCells count="1">
    <mergeCell ref="H5:H8"/>
  </mergeCells>
  <pageMargins left="0.9055118110236221" right="0.39370078740157483" top="0.47244094488188981" bottom="0.51181102362204722" header="0.39370078740157483" footer="0.23622047244094491"/>
  <pageSetup paperSize="9" orientation="portrait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2" sqref="A2"/>
    </sheetView>
  </sheetViews>
  <sheetFormatPr baseColWidth="10" defaultColWidth="11" defaultRowHeight="12.75" x14ac:dyDescent="0.2"/>
  <cols>
    <col min="1" max="1" width="7.125" style="385" customWidth="1"/>
    <col min="2" max="2" width="12.25" style="385" bestFit="1" customWidth="1"/>
    <col min="3" max="7" width="11" style="385"/>
    <col min="8" max="9" width="4" style="385" customWidth="1"/>
    <col min="10" max="16" width="11" style="356"/>
    <col min="17" max="16384" width="11" style="385"/>
  </cols>
  <sheetData>
    <row r="1" spans="1:8" ht="12.95" customHeight="1" x14ac:dyDescent="0.2">
      <c r="A1" s="419" t="s">
        <v>458</v>
      </c>
      <c r="B1" s="418"/>
    </row>
    <row r="2" spans="1:8" ht="10.5" customHeight="1" x14ac:dyDescent="0.2"/>
    <row r="3" spans="1:8" ht="11.25" customHeight="1" x14ac:dyDescent="0.2">
      <c r="A3" s="418" t="s">
        <v>82</v>
      </c>
      <c r="B3" s="418"/>
      <c r="C3" s="418"/>
    </row>
    <row r="4" spans="1:8" ht="11.25" customHeight="1" x14ac:dyDescent="0.2"/>
    <row r="5" spans="1:8" ht="11.25" customHeight="1" x14ac:dyDescent="0.2">
      <c r="A5" s="511"/>
      <c r="B5" s="487" t="s">
        <v>457</v>
      </c>
      <c r="C5" s="510" t="s">
        <v>456</v>
      </c>
      <c r="D5" s="491"/>
      <c r="E5" s="510" t="s">
        <v>455</v>
      </c>
      <c r="F5" s="487" t="s">
        <v>454</v>
      </c>
      <c r="G5" s="509"/>
      <c r="H5" s="434"/>
    </row>
    <row r="6" spans="1:8" ht="11.25" customHeight="1" x14ac:dyDescent="0.2">
      <c r="A6" s="451" t="s">
        <v>70</v>
      </c>
      <c r="B6" s="454" t="s">
        <v>453</v>
      </c>
      <c r="C6" s="505" t="s">
        <v>451</v>
      </c>
      <c r="D6" s="454" t="s">
        <v>452</v>
      </c>
      <c r="E6" s="505" t="s">
        <v>451</v>
      </c>
      <c r="F6" s="454" t="s">
        <v>450</v>
      </c>
      <c r="G6" s="508" t="s">
        <v>72</v>
      </c>
      <c r="H6" s="505"/>
    </row>
    <row r="7" spans="1:8" ht="11.25" customHeight="1" x14ac:dyDescent="0.2">
      <c r="A7" s="451" t="s">
        <v>71</v>
      </c>
      <c r="B7" s="454" t="s">
        <v>449</v>
      </c>
      <c r="C7" s="505" t="s">
        <v>448</v>
      </c>
      <c r="D7" s="454" t="s">
        <v>447</v>
      </c>
      <c r="E7" s="505" t="s">
        <v>446</v>
      </c>
      <c r="F7" s="454" t="s">
        <v>445</v>
      </c>
      <c r="G7" s="508"/>
      <c r="H7" s="505"/>
    </row>
    <row r="8" spans="1:8" ht="11.25" customHeight="1" x14ac:dyDescent="0.2">
      <c r="A8" s="507"/>
      <c r="B8" s="453" t="s">
        <v>444</v>
      </c>
      <c r="C8" s="481" t="s">
        <v>443</v>
      </c>
      <c r="D8" s="453"/>
      <c r="E8" s="481" t="s">
        <v>442</v>
      </c>
      <c r="F8" s="453" t="s">
        <v>441</v>
      </c>
      <c r="G8" s="506"/>
      <c r="H8" s="505"/>
    </row>
    <row r="9" spans="1:8" ht="11.25" customHeight="1" x14ac:dyDescent="0.2">
      <c r="A9" s="454">
        <v>1943</v>
      </c>
      <c r="B9" s="504">
        <v>103794135</v>
      </c>
      <c r="C9" s="366">
        <v>6322847</v>
      </c>
      <c r="D9" s="504">
        <v>25813029</v>
      </c>
      <c r="E9" s="375" t="s">
        <v>3</v>
      </c>
      <c r="F9" s="504">
        <v>2569840</v>
      </c>
      <c r="G9" s="366">
        <f t="shared" ref="G9:G27" si="0">B9+C9+D9+F9</f>
        <v>138499851</v>
      </c>
      <c r="H9" s="503"/>
    </row>
    <row r="10" spans="1:8" ht="11.25" customHeight="1" x14ac:dyDescent="0.2">
      <c r="A10" s="454">
        <v>1944</v>
      </c>
      <c r="B10" s="504">
        <v>66710158</v>
      </c>
      <c r="C10" s="366">
        <v>7906775</v>
      </c>
      <c r="D10" s="504">
        <v>24400175</v>
      </c>
      <c r="E10" s="375" t="s">
        <v>3</v>
      </c>
      <c r="F10" s="504">
        <v>1430278</v>
      </c>
      <c r="G10" s="366">
        <f t="shared" si="0"/>
        <v>100447386</v>
      </c>
      <c r="H10" s="503"/>
    </row>
    <row r="11" spans="1:8" ht="11.25" customHeight="1" x14ac:dyDescent="0.2">
      <c r="A11" s="454">
        <v>1945</v>
      </c>
      <c r="B11" s="504">
        <v>73396615</v>
      </c>
      <c r="C11" s="366">
        <v>3131777</v>
      </c>
      <c r="D11" s="504">
        <v>25535163</v>
      </c>
      <c r="E11" s="375" t="s">
        <v>3</v>
      </c>
      <c r="F11" s="504">
        <v>2311377</v>
      </c>
      <c r="G11" s="366">
        <f t="shared" si="0"/>
        <v>104374932</v>
      </c>
      <c r="H11" s="503"/>
    </row>
    <row r="12" spans="1:8" ht="11.25" customHeight="1" x14ac:dyDescent="0.2">
      <c r="A12" s="454">
        <v>1946</v>
      </c>
      <c r="B12" s="504">
        <v>207315335</v>
      </c>
      <c r="C12" s="366">
        <v>42783404</v>
      </c>
      <c r="D12" s="504">
        <v>37874260</v>
      </c>
      <c r="E12" s="375" t="s">
        <v>3</v>
      </c>
      <c r="F12" s="504">
        <v>5289978</v>
      </c>
      <c r="G12" s="366">
        <f t="shared" si="0"/>
        <v>293262977</v>
      </c>
      <c r="H12" s="503"/>
    </row>
    <row r="13" spans="1:8" ht="11.25" customHeight="1" x14ac:dyDescent="0.2">
      <c r="A13" s="454">
        <v>1947</v>
      </c>
      <c r="B13" s="366">
        <v>307312739</v>
      </c>
      <c r="C13" s="366">
        <v>70126704</v>
      </c>
      <c r="D13" s="504">
        <v>41622828</v>
      </c>
      <c r="E13" s="375" t="s">
        <v>3</v>
      </c>
      <c r="F13" s="504">
        <v>18019136</v>
      </c>
      <c r="G13" s="366">
        <f t="shared" si="0"/>
        <v>437081407</v>
      </c>
      <c r="H13" s="503"/>
    </row>
    <row r="14" spans="1:8" ht="11.25" customHeight="1" x14ac:dyDescent="0.2">
      <c r="A14" s="454">
        <v>1948</v>
      </c>
      <c r="B14" s="366">
        <v>303979404</v>
      </c>
      <c r="C14" s="366">
        <v>71434027</v>
      </c>
      <c r="D14" s="504">
        <v>47287698</v>
      </c>
      <c r="E14" s="375" t="s">
        <v>3</v>
      </c>
      <c r="F14" s="504">
        <v>11859132</v>
      </c>
      <c r="G14" s="366">
        <f t="shared" si="0"/>
        <v>434560261</v>
      </c>
      <c r="H14" s="503"/>
    </row>
    <row r="15" spans="1:8" ht="11.25" customHeight="1" x14ac:dyDescent="0.2">
      <c r="A15" s="454">
        <v>1949</v>
      </c>
      <c r="B15" s="366">
        <v>248841405</v>
      </c>
      <c r="C15" s="366">
        <v>80991395</v>
      </c>
      <c r="D15" s="504">
        <v>44340576</v>
      </c>
      <c r="E15" s="375" t="s">
        <v>3</v>
      </c>
      <c r="F15" s="504">
        <v>13485372</v>
      </c>
      <c r="G15" s="366">
        <f t="shared" si="0"/>
        <v>387658748</v>
      </c>
      <c r="H15" s="503"/>
    </row>
    <row r="16" spans="1:8" ht="11.25" customHeight="1" x14ac:dyDescent="0.2">
      <c r="A16" s="454">
        <v>1950</v>
      </c>
      <c r="B16" s="366">
        <v>323049219</v>
      </c>
      <c r="C16" s="366">
        <v>95180844</v>
      </c>
      <c r="D16" s="366">
        <v>47372891</v>
      </c>
      <c r="E16" s="375" t="s">
        <v>3</v>
      </c>
      <c r="F16" s="366">
        <v>12244483</v>
      </c>
      <c r="G16" s="366">
        <f t="shared" si="0"/>
        <v>477847437</v>
      </c>
      <c r="H16" s="503"/>
    </row>
    <row r="17" spans="1:8" ht="11.25" customHeight="1" x14ac:dyDescent="0.2">
      <c r="A17" s="454">
        <v>1951</v>
      </c>
      <c r="B17" s="366">
        <v>335430380</v>
      </c>
      <c r="C17" s="366">
        <v>100032996</v>
      </c>
      <c r="D17" s="366">
        <v>45908284</v>
      </c>
      <c r="E17" s="375" t="s">
        <v>3</v>
      </c>
      <c r="F17" s="366">
        <v>11348240</v>
      </c>
      <c r="G17" s="366">
        <f t="shared" si="0"/>
        <v>492719900</v>
      </c>
      <c r="H17" s="503"/>
    </row>
    <row r="18" spans="1:8" ht="11.25" customHeight="1" x14ac:dyDescent="0.2">
      <c r="A18" s="454">
        <v>1952</v>
      </c>
      <c r="B18" s="366">
        <v>304876501</v>
      </c>
      <c r="C18" s="366">
        <v>105247337</v>
      </c>
      <c r="D18" s="366">
        <v>47284445</v>
      </c>
      <c r="E18" s="375" t="s">
        <v>3</v>
      </c>
      <c r="F18" s="366">
        <v>15805722</v>
      </c>
      <c r="G18" s="366">
        <f t="shared" si="0"/>
        <v>473214005</v>
      </c>
      <c r="H18" s="503"/>
    </row>
    <row r="19" spans="1:8" ht="11.25" customHeight="1" x14ac:dyDescent="0.2">
      <c r="A19" s="454">
        <v>1953</v>
      </c>
      <c r="B19" s="366">
        <v>328523743</v>
      </c>
      <c r="C19" s="366">
        <v>120873582</v>
      </c>
      <c r="D19" s="366">
        <v>49136942</v>
      </c>
      <c r="E19" s="375" t="s">
        <v>3</v>
      </c>
      <c r="F19" s="366">
        <v>15318607</v>
      </c>
      <c r="G19" s="366">
        <f t="shared" si="0"/>
        <v>513852874</v>
      </c>
      <c r="H19" s="503"/>
    </row>
    <row r="20" spans="1:8" ht="11.25" customHeight="1" x14ac:dyDescent="0.2">
      <c r="A20" s="454">
        <v>1954</v>
      </c>
      <c r="B20" s="366">
        <v>368539667</v>
      </c>
      <c r="C20" s="366">
        <v>139524150</v>
      </c>
      <c r="D20" s="366">
        <v>47900412</v>
      </c>
      <c r="E20" s="375" t="s">
        <v>3</v>
      </c>
      <c r="F20" s="366">
        <v>10934619</v>
      </c>
      <c r="G20" s="366">
        <f t="shared" si="0"/>
        <v>566898848</v>
      </c>
      <c r="H20" s="503"/>
    </row>
    <row r="21" spans="1:8" ht="11.25" customHeight="1" x14ac:dyDescent="0.2">
      <c r="A21" s="454">
        <v>1955</v>
      </c>
      <c r="B21" s="366">
        <v>416813754</v>
      </c>
      <c r="C21" s="366">
        <v>163594117</v>
      </c>
      <c r="D21" s="366">
        <v>48260750</v>
      </c>
      <c r="E21" s="375" t="s">
        <v>3</v>
      </c>
      <c r="F21" s="366">
        <v>16393149</v>
      </c>
      <c r="G21" s="366">
        <f t="shared" si="0"/>
        <v>645061770</v>
      </c>
      <c r="H21" s="503"/>
    </row>
    <row r="22" spans="1:8" ht="11.25" customHeight="1" x14ac:dyDescent="0.2">
      <c r="A22" s="454">
        <v>1956</v>
      </c>
      <c r="B22" s="366">
        <v>476498589</v>
      </c>
      <c r="C22" s="366">
        <v>196880548</v>
      </c>
      <c r="D22" s="366">
        <v>50666386</v>
      </c>
      <c r="E22" s="375" t="s">
        <v>3</v>
      </c>
      <c r="F22" s="366">
        <v>16045996</v>
      </c>
      <c r="G22" s="366">
        <f t="shared" si="0"/>
        <v>740091519</v>
      </c>
      <c r="H22" s="503"/>
    </row>
    <row r="23" spans="1:8" ht="11.25" customHeight="1" x14ac:dyDescent="0.2">
      <c r="A23" s="454">
        <v>1957</v>
      </c>
      <c r="B23" s="366">
        <v>500467133</v>
      </c>
      <c r="C23" s="366">
        <v>199070919</v>
      </c>
      <c r="D23" s="366">
        <v>52458727</v>
      </c>
      <c r="E23" s="375" t="s">
        <v>3</v>
      </c>
      <c r="F23" s="366">
        <v>18166836</v>
      </c>
      <c r="G23" s="366">
        <f t="shared" si="0"/>
        <v>770163615</v>
      </c>
      <c r="H23" s="503"/>
    </row>
    <row r="24" spans="1:8" ht="11.25" customHeight="1" x14ac:dyDescent="0.2">
      <c r="A24" s="454">
        <v>1958</v>
      </c>
      <c r="B24" s="366">
        <v>482118604</v>
      </c>
      <c r="C24" s="366">
        <v>232493689</v>
      </c>
      <c r="D24" s="366">
        <v>56215561</v>
      </c>
      <c r="E24" s="375" t="s">
        <v>3</v>
      </c>
      <c r="F24" s="366">
        <v>11766330</v>
      </c>
      <c r="G24" s="366">
        <f t="shared" si="0"/>
        <v>782594184</v>
      </c>
      <c r="H24" s="503"/>
    </row>
    <row r="25" spans="1:8" ht="11.25" customHeight="1" x14ac:dyDescent="0.2">
      <c r="A25" s="454">
        <v>1959</v>
      </c>
      <c r="B25" s="366">
        <v>523758919</v>
      </c>
      <c r="C25" s="366">
        <v>262658217</v>
      </c>
      <c r="D25" s="366">
        <v>57782668</v>
      </c>
      <c r="E25" s="375" t="s">
        <v>3</v>
      </c>
      <c r="F25" s="366">
        <v>12113417</v>
      </c>
      <c r="G25" s="366">
        <f t="shared" si="0"/>
        <v>856313221</v>
      </c>
      <c r="H25" s="503"/>
    </row>
    <row r="26" spans="1:8" ht="11.25" customHeight="1" x14ac:dyDescent="0.2">
      <c r="A26" s="454">
        <v>1960</v>
      </c>
      <c r="B26" s="366">
        <v>667330304</v>
      </c>
      <c r="C26" s="366">
        <v>312634177</v>
      </c>
      <c r="D26" s="366">
        <v>71193832</v>
      </c>
      <c r="E26" s="375" t="s">
        <v>3</v>
      </c>
      <c r="F26" s="366">
        <v>9921710</v>
      </c>
      <c r="G26" s="366">
        <f t="shared" si="0"/>
        <v>1061080023</v>
      </c>
      <c r="H26" s="503"/>
    </row>
    <row r="27" spans="1:8" ht="11.25" customHeight="1" x14ac:dyDescent="0.2">
      <c r="A27" s="454">
        <v>1961</v>
      </c>
      <c r="B27" s="366">
        <v>813434307</v>
      </c>
      <c r="C27" s="366">
        <v>377760001</v>
      </c>
      <c r="D27" s="366">
        <v>74194355</v>
      </c>
      <c r="E27" s="375" t="s">
        <v>3</v>
      </c>
      <c r="F27" s="366">
        <v>15213948</v>
      </c>
      <c r="G27" s="366">
        <f t="shared" si="0"/>
        <v>1280602611</v>
      </c>
      <c r="H27" s="503"/>
    </row>
    <row r="28" spans="1:8" ht="11.25" customHeight="1" x14ac:dyDescent="0.2">
      <c r="A28" s="454">
        <v>1962</v>
      </c>
      <c r="B28" s="366">
        <v>893012468</v>
      </c>
      <c r="C28" s="366">
        <v>322278581</v>
      </c>
      <c r="D28" s="366">
        <v>81880957</v>
      </c>
      <c r="E28" s="366">
        <v>51836494</v>
      </c>
      <c r="F28" s="366">
        <v>13385221</v>
      </c>
      <c r="G28" s="366">
        <f t="shared" ref="G28:G62" si="1">B28+C28+D28+E28+F28</f>
        <v>1362393721</v>
      </c>
      <c r="H28" s="503"/>
    </row>
    <row r="29" spans="1:8" ht="11.25" customHeight="1" x14ac:dyDescent="0.2">
      <c r="A29" s="454">
        <v>1963</v>
      </c>
      <c r="B29" s="366">
        <v>908406938</v>
      </c>
      <c r="C29" s="366">
        <v>412193214</v>
      </c>
      <c r="D29" s="366">
        <v>91599171</v>
      </c>
      <c r="E29" s="366">
        <v>111935908</v>
      </c>
      <c r="F29" s="366">
        <v>13454883</v>
      </c>
      <c r="G29" s="366">
        <f t="shared" si="1"/>
        <v>1537590114</v>
      </c>
      <c r="H29" s="503"/>
    </row>
    <row r="30" spans="1:8" ht="11.25" customHeight="1" x14ac:dyDescent="0.2">
      <c r="A30" s="454">
        <v>1964</v>
      </c>
      <c r="B30" s="366">
        <v>964311892</v>
      </c>
      <c r="C30" s="366">
        <v>461735179</v>
      </c>
      <c r="D30" s="366">
        <v>96793802</v>
      </c>
      <c r="E30" s="366">
        <v>152442411</v>
      </c>
      <c r="F30" s="366">
        <v>22043628</v>
      </c>
      <c r="G30" s="366">
        <f t="shared" si="1"/>
        <v>1697326912</v>
      </c>
      <c r="H30" s="503"/>
    </row>
    <row r="31" spans="1:8" ht="11.25" customHeight="1" x14ac:dyDescent="0.2">
      <c r="A31" s="454">
        <v>1965</v>
      </c>
      <c r="B31" s="366">
        <v>972290266</v>
      </c>
      <c r="C31" s="366">
        <v>466954467</v>
      </c>
      <c r="D31" s="366">
        <v>114412740</v>
      </c>
      <c r="E31" s="366">
        <v>228498685</v>
      </c>
      <c r="F31" s="366">
        <v>18021609</v>
      </c>
      <c r="G31" s="366">
        <f t="shared" si="1"/>
        <v>1800177767</v>
      </c>
      <c r="H31" s="503"/>
    </row>
    <row r="32" spans="1:8" ht="11.25" customHeight="1" x14ac:dyDescent="0.2">
      <c r="A32" s="454">
        <v>1966</v>
      </c>
      <c r="B32" s="366">
        <v>971190326</v>
      </c>
      <c r="C32" s="366">
        <v>512783944</v>
      </c>
      <c r="D32" s="366">
        <v>120098698</v>
      </c>
      <c r="E32" s="366">
        <v>283149020</v>
      </c>
      <c r="F32" s="366">
        <v>12104080</v>
      </c>
      <c r="G32" s="366">
        <f t="shared" si="1"/>
        <v>1899326068</v>
      </c>
      <c r="H32" s="503"/>
    </row>
    <row r="33" spans="1:8" ht="11.25" customHeight="1" x14ac:dyDescent="0.2">
      <c r="A33" s="454">
        <v>1967</v>
      </c>
      <c r="B33" s="366">
        <v>1004098170</v>
      </c>
      <c r="C33" s="366">
        <v>569944473</v>
      </c>
      <c r="D33" s="366">
        <v>146150794</v>
      </c>
      <c r="E33" s="366">
        <v>334703199</v>
      </c>
      <c r="F33" s="366">
        <v>12026220</v>
      </c>
      <c r="G33" s="366">
        <f t="shared" si="1"/>
        <v>2066922856</v>
      </c>
      <c r="H33" s="503"/>
    </row>
    <row r="34" spans="1:8" ht="11.25" customHeight="1" x14ac:dyDescent="0.2">
      <c r="A34" s="454">
        <v>1968</v>
      </c>
      <c r="B34" s="366">
        <v>1037936514</v>
      </c>
      <c r="C34" s="366">
        <v>623498335</v>
      </c>
      <c r="D34" s="366">
        <v>159317912</v>
      </c>
      <c r="E34" s="366">
        <v>397626170</v>
      </c>
      <c r="F34" s="366">
        <v>12791179</v>
      </c>
      <c r="G34" s="366">
        <f t="shared" si="1"/>
        <v>2231170110</v>
      </c>
      <c r="H34" s="503"/>
    </row>
    <row r="35" spans="1:8" ht="11.25" customHeight="1" x14ac:dyDescent="0.2">
      <c r="A35" s="454">
        <v>1969</v>
      </c>
      <c r="B35" s="366">
        <v>1115398874</v>
      </c>
      <c r="C35" s="366">
        <v>673363799</v>
      </c>
      <c r="D35" s="366">
        <v>194058312</v>
      </c>
      <c r="E35" s="366">
        <v>440502167</v>
      </c>
      <c r="F35" s="366">
        <v>13098961</v>
      </c>
      <c r="G35" s="366">
        <f t="shared" si="1"/>
        <v>2436422113</v>
      </c>
      <c r="H35" s="503"/>
    </row>
    <row r="36" spans="1:8" ht="11.25" customHeight="1" x14ac:dyDescent="0.2">
      <c r="A36" s="454">
        <v>1970</v>
      </c>
      <c r="B36" s="366">
        <v>1116667071</v>
      </c>
      <c r="C36" s="366">
        <v>739340725</v>
      </c>
      <c r="D36" s="366">
        <v>23431179</v>
      </c>
      <c r="E36" s="366">
        <v>470585453</v>
      </c>
      <c r="F36" s="366">
        <v>14049998</v>
      </c>
      <c r="G36" s="366">
        <f t="shared" si="1"/>
        <v>2364074426</v>
      </c>
      <c r="H36" s="503"/>
    </row>
    <row r="37" spans="1:8" ht="11.25" customHeight="1" x14ac:dyDescent="0.2">
      <c r="A37" s="454">
        <v>1971</v>
      </c>
      <c r="B37" s="366">
        <v>1168975437</v>
      </c>
      <c r="C37" s="366">
        <v>826169003</v>
      </c>
      <c r="D37" s="366">
        <v>3648552</v>
      </c>
      <c r="E37" s="366">
        <v>542754995</v>
      </c>
      <c r="F37" s="366">
        <v>14128786</v>
      </c>
      <c r="G37" s="366">
        <f t="shared" si="1"/>
        <v>2555676773</v>
      </c>
      <c r="H37" s="503"/>
    </row>
    <row r="38" spans="1:8" ht="11.25" customHeight="1" x14ac:dyDescent="0.2">
      <c r="A38" s="454">
        <v>1972</v>
      </c>
      <c r="B38" s="366">
        <v>1311917259</v>
      </c>
      <c r="C38" s="366">
        <v>838924974</v>
      </c>
      <c r="D38" s="366">
        <v>4056979</v>
      </c>
      <c r="E38" s="366">
        <v>751820340</v>
      </c>
      <c r="F38" s="366">
        <v>14410430</v>
      </c>
      <c r="G38" s="366">
        <f t="shared" si="1"/>
        <v>2921129982</v>
      </c>
      <c r="H38" s="503"/>
    </row>
    <row r="39" spans="1:8" ht="11.25" customHeight="1" x14ac:dyDescent="0.2">
      <c r="A39" s="454">
        <v>1973</v>
      </c>
      <c r="B39" s="366">
        <v>1285656077</v>
      </c>
      <c r="C39" s="366">
        <v>892988829</v>
      </c>
      <c r="D39" s="366">
        <v>4550534</v>
      </c>
      <c r="E39" s="366">
        <v>788335263</v>
      </c>
      <c r="F39" s="366">
        <v>15231806</v>
      </c>
      <c r="G39" s="366">
        <f t="shared" si="1"/>
        <v>2986762509</v>
      </c>
      <c r="H39" s="503"/>
    </row>
    <row r="40" spans="1:8" ht="11.25" customHeight="1" x14ac:dyDescent="0.2">
      <c r="A40" s="454">
        <v>1974</v>
      </c>
      <c r="B40" s="366">
        <v>1119402129</v>
      </c>
      <c r="C40" s="366">
        <v>814225659</v>
      </c>
      <c r="D40" s="366">
        <v>4635729</v>
      </c>
      <c r="E40" s="366">
        <v>849400271</v>
      </c>
      <c r="F40" s="366">
        <v>15125409</v>
      </c>
      <c r="G40" s="366">
        <f t="shared" si="1"/>
        <v>2802789197</v>
      </c>
      <c r="H40" s="503"/>
    </row>
    <row r="41" spans="1:8" ht="11.25" customHeight="1" x14ac:dyDescent="0.2">
      <c r="A41" s="454">
        <v>1975</v>
      </c>
      <c r="B41" s="366">
        <v>992438425</v>
      </c>
      <c r="C41" s="366">
        <v>822616726</v>
      </c>
      <c r="D41" s="366">
        <v>4198527</v>
      </c>
      <c r="E41" s="366">
        <v>1106274365</v>
      </c>
      <c r="F41" s="366">
        <v>13632745</v>
      </c>
      <c r="G41" s="366">
        <f t="shared" si="1"/>
        <v>2939160788</v>
      </c>
      <c r="H41" s="503"/>
    </row>
    <row r="42" spans="1:8" ht="11.25" customHeight="1" x14ac:dyDescent="0.2">
      <c r="A42" s="454">
        <v>1976</v>
      </c>
      <c r="B42" s="366">
        <v>868503701</v>
      </c>
      <c r="C42" s="366">
        <v>837493297</v>
      </c>
      <c r="D42" s="366">
        <v>5991214</v>
      </c>
      <c r="E42" s="366">
        <v>1108227384</v>
      </c>
      <c r="F42" s="366">
        <v>13088982</v>
      </c>
      <c r="G42" s="366">
        <f t="shared" si="1"/>
        <v>2833304578</v>
      </c>
      <c r="H42" s="503"/>
    </row>
    <row r="43" spans="1:8" ht="11.25" customHeight="1" x14ac:dyDescent="0.2">
      <c r="A43" s="454">
        <v>1977</v>
      </c>
      <c r="B43" s="366">
        <v>858475765</v>
      </c>
      <c r="C43" s="366">
        <v>877167387</v>
      </c>
      <c r="D43" s="366">
        <v>7184839</v>
      </c>
      <c r="E43" s="366">
        <v>1161903572</v>
      </c>
      <c r="F43" s="366">
        <v>16063487</v>
      </c>
      <c r="G43" s="366">
        <f t="shared" si="1"/>
        <v>2920795050</v>
      </c>
      <c r="H43" s="503"/>
    </row>
    <row r="44" spans="1:8" ht="11.25" customHeight="1" x14ac:dyDescent="0.2">
      <c r="A44" s="454">
        <v>1978</v>
      </c>
      <c r="B44" s="366">
        <v>864058199</v>
      </c>
      <c r="C44" s="366">
        <v>903410324</v>
      </c>
      <c r="D44" s="366">
        <v>6797279</v>
      </c>
      <c r="E44" s="366">
        <v>1195614603</v>
      </c>
      <c r="F44" s="366">
        <v>19826615</v>
      </c>
      <c r="G44" s="366">
        <f t="shared" si="1"/>
        <v>2989707020</v>
      </c>
      <c r="H44" s="503"/>
    </row>
    <row r="45" spans="1:8" ht="11.25" customHeight="1" x14ac:dyDescent="0.2">
      <c r="A45" s="454">
        <v>1979</v>
      </c>
      <c r="B45" s="366">
        <v>875928985</v>
      </c>
      <c r="C45" s="366">
        <v>903579840</v>
      </c>
      <c r="D45" s="366">
        <v>6909515</v>
      </c>
      <c r="E45" s="366">
        <v>1194994274</v>
      </c>
      <c r="F45" s="366">
        <v>20704360</v>
      </c>
      <c r="G45" s="366">
        <f t="shared" si="1"/>
        <v>3002116974</v>
      </c>
      <c r="H45" s="503"/>
    </row>
    <row r="46" spans="1:8" ht="11.25" customHeight="1" x14ac:dyDescent="0.2">
      <c r="A46" s="454">
        <v>1980</v>
      </c>
      <c r="B46" s="366">
        <v>922587344</v>
      </c>
      <c r="C46" s="366">
        <v>954817435</v>
      </c>
      <c r="D46" s="366">
        <v>6092209</v>
      </c>
      <c r="E46" s="366">
        <v>1263293272</v>
      </c>
      <c r="F46" s="366">
        <v>23911081</v>
      </c>
      <c r="G46" s="366">
        <f t="shared" si="1"/>
        <v>3170701341</v>
      </c>
      <c r="H46" s="503"/>
    </row>
    <row r="47" spans="1:8" ht="11.25" customHeight="1" x14ac:dyDescent="0.2">
      <c r="A47" s="454">
        <v>1981</v>
      </c>
      <c r="B47" s="366">
        <v>924526348</v>
      </c>
      <c r="C47" s="366">
        <v>979921168</v>
      </c>
      <c r="D47" s="366">
        <v>7241330</v>
      </c>
      <c r="E47" s="366">
        <v>1296833157</v>
      </c>
      <c r="F47" s="366">
        <v>35109135</v>
      </c>
      <c r="G47" s="366">
        <f t="shared" si="1"/>
        <v>3243631138</v>
      </c>
      <c r="H47" s="503"/>
    </row>
    <row r="48" spans="1:8" ht="11.25" customHeight="1" x14ac:dyDescent="0.2">
      <c r="A48" s="454">
        <v>1982</v>
      </c>
      <c r="B48" s="366">
        <v>930149163</v>
      </c>
      <c r="C48" s="366">
        <v>990445970</v>
      </c>
      <c r="D48" s="366">
        <v>5217787</v>
      </c>
      <c r="E48" s="366">
        <v>1311770836</v>
      </c>
      <c r="F48" s="366">
        <v>28950849</v>
      </c>
      <c r="G48" s="366">
        <f t="shared" si="1"/>
        <v>3266534605</v>
      </c>
      <c r="H48" s="503"/>
    </row>
    <row r="49" spans="1:8" ht="11.25" customHeight="1" x14ac:dyDescent="0.2">
      <c r="A49" s="454">
        <v>1983</v>
      </c>
      <c r="B49" s="366">
        <v>922465338</v>
      </c>
      <c r="C49" s="366">
        <v>1044639708</v>
      </c>
      <c r="D49" s="366">
        <v>5788056</v>
      </c>
      <c r="E49" s="366">
        <v>1382838875</v>
      </c>
      <c r="F49" s="366">
        <v>25820310</v>
      </c>
      <c r="G49" s="366">
        <f t="shared" si="1"/>
        <v>3381552287</v>
      </c>
      <c r="H49" s="503"/>
    </row>
    <row r="50" spans="1:8" ht="11.25" customHeight="1" x14ac:dyDescent="0.2">
      <c r="A50" s="454">
        <v>1984</v>
      </c>
      <c r="B50" s="366">
        <v>890277459</v>
      </c>
      <c r="C50" s="366">
        <v>1061763271</v>
      </c>
      <c r="D50" s="366">
        <v>5700631</v>
      </c>
      <c r="E50" s="366">
        <v>1405460784</v>
      </c>
      <c r="F50" s="366">
        <v>29506860</v>
      </c>
      <c r="G50" s="366">
        <f t="shared" si="1"/>
        <v>3392709005</v>
      </c>
      <c r="H50" s="503"/>
    </row>
    <row r="51" spans="1:8" ht="11.25" customHeight="1" x14ac:dyDescent="0.2">
      <c r="A51" s="454">
        <v>1985</v>
      </c>
      <c r="B51" s="366">
        <v>911147384</v>
      </c>
      <c r="C51" s="366">
        <v>1085451119</v>
      </c>
      <c r="D51" s="366">
        <v>5208563</v>
      </c>
      <c r="E51" s="366">
        <v>1416415282</v>
      </c>
      <c r="F51" s="366">
        <v>31031032</v>
      </c>
      <c r="G51" s="366">
        <f t="shared" si="1"/>
        <v>3449253380</v>
      </c>
      <c r="H51" s="503"/>
    </row>
    <row r="52" spans="1:8" ht="11.25" customHeight="1" x14ac:dyDescent="0.2">
      <c r="A52" s="454">
        <v>1986</v>
      </c>
      <c r="B52" s="502">
        <v>1073856672</v>
      </c>
      <c r="C52" s="376">
        <v>1155468163</v>
      </c>
      <c r="D52" s="502">
        <v>5882921</v>
      </c>
      <c r="E52" s="376">
        <v>1496056675</v>
      </c>
      <c r="F52" s="502">
        <v>27238712</v>
      </c>
      <c r="G52" s="366">
        <f t="shared" si="1"/>
        <v>3758503143</v>
      </c>
    </row>
    <row r="53" spans="1:8" ht="11.25" customHeight="1" x14ac:dyDescent="0.2">
      <c r="A53" s="454">
        <v>1987</v>
      </c>
      <c r="B53" s="502">
        <v>1052601317</v>
      </c>
      <c r="C53" s="376">
        <v>1155849089</v>
      </c>
      <c r="D53" s="502">
        <v>5593315</v>
      </c>
      <c r="E53" s="376">
        <v>1529963255</v>
      </c>
      <c r="F53" s="502">
        <v>29922058</v>
      </c>
      <c r="G53" s="366">
        <f t="shared" si="1"/>
        <v>3773929034</v>
      </c>
    </row>
    <row r="54" spans="1:8" ht="11.25" customHeight="1" x14ac:dyDescent="0.2">
      <c r="A54" s="454">
        <v>1988</v>
      </c>
      <c r="B54" s="502">
        <v>1112746515</v>
      </c>
      <c r="C54" s="376">
        <v>1191254064</v>
      </c>
      <c r="D54" s="502">
        <v>6371693</v>
      </c>
      <c r="E54" s="376">
        <v>1621401863</v>
      </c>
      <c r="F54" s="502">
        <v>29339991</v>
      </c>
      <c r="G54" s="366">
        <f t="shared" si="1"/>
        <v>3961114126</v>
      </c>
    </row>
    <row r="55" spans="1:8" ht="11.25" customHeight="1" x14ac:dyDescent="0.2">
      <c r="A55" s="454">
        <v>1989</v>
      </c>
      <c r="B55" s="502">
        <v>1113478887</v>
      </c>
      <c r="C55" s="376">
        <v>1283028154</v>
      </c>
      <c r="D55" s="502">
        <v>6943471</v>
      </c>
      <c r="E55" s="376">
        <v>1660466978</v>
      </c>
      <c r="F55" s="502">
        <v>32027420</v>
      </c>
      <c r="G55" s="366">
        <f t="shared" si="1"/>
        <v>4095944910</v>
      </c>
    </row>
    <row r="56" spans="1:8" ht="11.25" customHeight="1" x14ac:dyDescent="0.2">
      <c r="A56" s="454">
        <v>1990</v>
      </c>
      <c r="B56" s="502">
        <v>1162520816</v>
      </c>
      <c r="C56" s="376">
        <v>1321926897</v>
      </c>
      <c r="D56" s="502">
        <v>7929988</v>
      </c>
      <c r="E56" s="376">
        <v>1744724698</v>
      </c>
      <c r="F56" s="502">
        <v>30226992</v>
      </c>
      <c r="G56" s="366">
        <f t="shared" si="1"/>
        <v>4267329391</v>
      </c>
    </row>
    <row r="57" spans="1:8" ht="11.25" customHeight="1" x14ac:dyDescent="0.2">
      <c r="A57" s="454">
        <v>1991</v>
      </c>
      <c r="B57" s="376">
        <v>1182612614</v>
      </c>
      <c r="C57" s="376">
        <v>1366691121</v>
      </c>
      <c r="D57" s="502">
        <v>8994542</v>
      </c>
      <c r="E57" s="376">
        <v>1839100989</v>
      </c>
      <c r="F57" s="502">
        <v>29609803</v>
      </c>
      <c r="G57" s="366">
        <f t="shared" si="1"/>
        <v>4427009069</v>
      </c>
    </row>
    <row r="58" spans="1:8" ht="11.25" customHeight="1" x14ac:dyDescent="0.2">
      <c r="A58" s="454">
        <v>1992</v>
      </c>
      <c r="B58" s="376">
        <v>1196725146</v>
      </c>
      <c r="C58" s="376">
        <v>1415266900</v>
      </c>
      <c r="D58" s="502">
        <v>7327222</v>
      </c>
      <c r="E58" s="376">
        <v>1839374025</v>
      </c>
      <c r="F58" s="502">
        <v>24287483</v>
      </c>
      <c r="G58" s="366">
        <f t="shared" si="1"/>
        <v>4482980776</v>
      </c>
    </row>
    <row r="59" spans="1:8" ht="11.25" customHeight="1" x14ac:dyDescent="0.2">
      <c r="A59" s="454">
        <v>1993</v>
      </c>
      <c r="B59" s="376">
        <v>1144958274</v>
      </c>
      <c r="C59" s="376">
        <v>2231549397</v>
      </c>
      <c r="D59" s="376">
        <v>8011477</v>
      </c>
      <c r="E59" s="376">
        <v>1731707898</v>
      </c>
      <c r="F59" s="376">
        <v>20993348</v>
      </c>
      <c r="G59" s="366">
        <f t="shared" si="1"/>
        <v>5137220394</v>
      </c>
    </row>
    <row r="60" spans="1:8" ht="11.25" customHeight="1" x14ac:dyDescent="0.2">
      <c r="A60" s="486">
        <v>1994</v>
      </c>
      <c r="B60" s="501">
        <v>1203770575</v>
      </c>
      <c r="C60" s="501">
        <v>2517784909</v>
      </c>
      <c r="D60" s="501">
        <v>7668414</v>
      </c>
      <c r="E60" s="501">
        <v>1756469388</v>
      </c>
      <c r="F60" s="501">
        <v>11874490</v>
      </c>
      <c r="G60" s="366">
        <f t="shared" si="1"/>
        <v>5497567776</v>
      </c>
    </row>
    <row r="61" spans="1:8" ht="11.25" customHeight="1" x14ac:dyDescent="0.2">
      <c r="A61" s="454">
        <v>1995</v>
      </c>
      <c r="B61" s="376">
        <v>1180247758</v>
      </c>
      <c r="C61" s="376">
        <v>2505859373</v>
      </c>
      <c r="D61" s="376">
        <v>7595030</v>
      </c>
      <c r="E61" s="376">
        <v>1767531963</v>
      </c>
      <c r="F61" s="376">
        <v>9312985</v>
      </c>
      <c r="G61" s="376">
        <f t="shared" si="1"/>
        <v>5470547109</v>
      </c>
    </row>
    <row r="62" spans="1:8" ht="11.25" customHeight="1" x14ac:dyDescent="0.2">
      <c r="A62" s="454">
        <v>1996</v>
      </c>
      <c r="B62" s="496">
        <v>1154437540</v>
      </c>
      <c r="C62" s="376">
        <v>2564768040</v>
      </c>
      <c r="D62" s="496">
        <v>6966917</v>
      </c>
      <c r="E62" s="376">
        <v>1819444546</v>
      </c>
      <c r="F62" s="496">
        <v>5554257</v>
      </c>
      <c r="G62" s="376">
        <f t="shared" si="1"/>
        <v>5551171300</v>
      </c>
    </row>
    <row r="63" spans="1:8" ht="11.25" customHeight="1" x14ac:dyDescent="0.2">
      <c r="A63" s="440"/>
      <c r="B63" s="500"/>
      <c r="C63" s="501"/>
      <c r="D63" s="500"/>
      <c r="E63" s="501"/>
      <c r="F63" s="500"/>
      <c r="G63" s="501"/>
    </row>
    <row r="64" spans="1:8" ht="11.25" customHeight="1" x14ac:dyDescent="0.2">
      <c r="A64" s="454"/>
      <c r="B64" s="496"/>
      <c r="C64" s="496"/>
      <c r="D64" s="496"/>
      <c r="E64" s="496"/>
      <c r="F64" s="496"/>
      <c r="G64" s="495"/>
    </row>
    <row r="65" spans="1:7" ht="11.25" customHeight="1" x14ac:dyDescent="0.2">
      <c r="A65" s="454"/>
      <c r="B65" s="496"/>
      <c r="C65" s="496"/>
      <c r="D65" s="496"/>
      <c r="E65" s="496"/>
      <c r="F65" s="496"/>
      <c r="G65" s="495"/>
    </row>
    <row r="66" spans="1:7" ht="11.25" customHeight="1" x14ac:dyDescent="0.2">
      <c r="A66" s="454"/>
      <c r="B66" s="496"/>
      <c r="C66" s="496"/>
      <c r="D66" s="496"/>
      <c r="E66" s="496"/>
      <c r="F66" s="496"/>
      <c r="G66" s="495"/>
    </row>
    <row r="67" spans="1:7" ht="11.25" customHeight="1" x14ac:dyDescent="0.2">
      <c r="A67" s="411"/>
      <c r="B67" s="498" t="s">
        <v>440</v>
      </c>
      <c r="C67" s="498"/>
      <c r="D67" s="498"/>
      <c r="E67" s="498"/>
      <c r="F67" s="498"/>
      <c r="G67" s="497"/>
    </row>
    <row r="68" spans="1:7" ht="11.25" customHeight="1" x14ac:dyDescent="0.2">
      <c r="A68" s="411"/>
      <c r="B68" s="500"/>
      <c r="C68" s="498" t="s">
        <v>439</v>
      </c>
      <c r="D68" s="498"/>
      <c r="E68" s="498"/>
      <c r="F68" s="498"/>
      <c r="G68" s="495"/>
    </row>
    <row r="69" spans="1:7" ht="11.25" customHeight="1" x14ac:dyDescent="0.2">
      <c r="A69" s="411"/>
      <c r="B69" s="498" t="s">
        <v>438</v>
      </c>
      <c r="C69" s="498"/>
      <c r="D69" s="498"/>
      <c r="E69" s="498"/>
      <c r="F69" s="498"/>
      <c r="G69" s="497"/>
    </row>
    <row r="70" spans="1:7" ht="11.25" customHeight="1" x14ac:dyDescent="0.2">
      <c r="A70" s="411"/>
      <c r="B70" s="499"/>
      <c r="C70" s="496"/>
      <c r="D70" s="498" t="s">
        <v>437</v>
      </c>
      <c r="E70" s="498"/>
      <c r="F70" s="496"/>
      <c r="G70" s="497"/>
    </row>
    <row r="71" spans="1:7" ht="11.25" customHeight="1" x14ac:dyDescent="0.2">
      <c r="A71" s="454"/>
      <c r="B71" s="496"/>
      <c r="C71" s="496"/>
      <c r="D71" s="496"/>
      <c r="E71" s="496"/>
      <c r="F71" s="496"/>
      <c r="G71" s="495"/>
    </row>
    <row r="72" spans="1:7" ht="11.25" customHeight="1" x14ac:dyDescent="0.2">
      <c r="A72" s="454"/>
      <c r="B72" s="496"/>
      <c r="C72" s="496"/>
      <c r="D72" s="496"/>
      <c r="E72" s="496"/>
      <c r="F72" s="496"/>
      <c r="G72" s="495"/>
    </row>
    <row r="73" spans="1:7" ht="11.25" customHeight="1" x14ac:dyDescent="0.2">
      <c r="A73" s="454"/>
      <c r="B73" s="496"/>
      <c r="C73" s="496"/>
      <c r="D73" s="496"/>
      <c r="E73" s="496"/>
      <c r="F73" s="496"/>
      <c r="G73" s="495"/>
    </row>
    <row r="74" spans="1:7" ht="11.25" customHeight="1" x14ac:dyDescent="0.2">
      <c r="A74" s="483"/>
      <c r="B74" s="494"/>
      <c r="C74" s="493"/>
      <c r="D74" s="493"/>
      <c r="E74" s="493"/>
      <c r="F74" s="493"/>
      <c r="G74" s="492"/>
    </row>
  </sheetData>
  <pageMargins left="0.59055118110236227" right="0.43307086614173229" top="0.47244094488188981" bottom="0.39370078740157483" header="0.39370078740157483" footer="0.35433070866141736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2" sqref="A2"/>
    </sheetView>
  </sheetViews>
  <sheetFormatPr baseColWidth="10" defaultRowHeight="12.75" x14ac:dyDescent="0.2"/>
  <cols>
    <col min="1" max="1" width="83.125" style="169" bestFit="1" customWidth="1"/>
    <col min="2" max="9" width="8.125" style="169" customWidth="1"/>
    <col min="10" max="16384" width="11" style="169"/>
  </cols>
  <sheetData>
    <row r="1" spans="1:9" ht="12" customHeight="1" x14ac:dyDescent="0.2">
      <c r="A1" s="113" t="s">
        <v>122</v>
      </c>
      <c r="C1" s="1"/>
      <c r="D1" s="1"/>
      <c r="E1" s="1"/>
      <c r="F1" s="1"/>
      <c r="G1" s="1"/>
      <c r="H1" s="1"/>
      <c r="I1" s="1"/>
    </row>
    <row r="2" spans="1:9" ht="9.1999999999999993" customHeight="1" x14ac:dyDescent="0.2">
      <c r="A2" s="1"/>
      <c r="C2" s="1"/>
      <c r="D2" s="1"/>
      <c r="E2" s="1"/>
      <c r="F2" s="1"/>
      <c r="G2" s="1"/>
      <c r="H2" s="1"/>
      <c r="I2" s="1"/>
    </row>
    <row r="3" spans="1:9" ht="9.1999999999999993" customHeight="1" x14ac:dyDescent="0.2">
      <c r="A3" s="2" t="s">
        <v>1</v>
      </c>
      <c r="C3" s="1"/>
      <c r="D3" s="1"/>
      <c r="E3" s="1"/>
      <c r="F3" s="1"/>
      <c r="G3" s="1"/>
      <c r="H3" s="1"/>
      <c r="I3" s="1"/>
    </row>
    <row r="4" spans="1:9" ht="9.1999999999999993" customHeight="1" x14ac:dyDescent="0.2">
      <c r="A4" s="1"/>
      <c r="C4" s="1"/>
      <c r="D4" s="1"/>
      <c r="E4" s="1"/>
      <c r="F4" s="1"/>
      <c r="G4" s="1"/>
      <c r="H4" s="1"/>
      <c r="I4" s="1"/>
    </row>
    <row r="5" spans="1:9" ht="9.1999999999999993" customHeight="1" x14ac:dyDescent="0.2">
      <c r="A5" s="658" t="s">
        <v>2</v>
      </c>
      <c r="B5" s="158"/>
      <c r="C5" s="86"/>
      <c r="D5" s="86"/>
      <c r="E5" s="86"/>
      <c r="F5" s="86"/>
      <c r="G5" s="86"/>
      <c r="H5" s="86"/>
      <c r="I5" s="153"/>
    </row>
    <row r="6" spans="1:9" ht="9.1999999999999993" customHeight="1" x14ac:dyDescent="0.2">
      <c r="A6" s="659"/>
      <c r="B6" s="98">
        <v>2009</v>
      </c>
      <c r="C6" s="98">
        <v>2010</v>
      </c>
      <c r="D6" s="98">
        <v>2011</v>
      </c>
      <c r="E6" s="98">
        <v>2012</v>
      </c>
      <c r="F6" s="98">
        <v>2013</v>
      </c>
      <c r="G6" s="98">
        <v>2014</v>
      </c>
      <c r="H6" s="98">
        <v>2015</v>
      </c>
      <c r="I6" s="98">
        <v>2016</v>
      </c>
    </row>
    <row r="7" spans="1:9" ht="11.25" customHeight="1" x14ac:dyDescent="0.2">
      <c r="A7" s="162" t="s">
        <v>127</v>
      </c>
      <c r="B7" s="99"/>
      <c r="C7" s="99"/>
      <c r="D7" s="99"/>
      <c r="E7" s="99"/>
      <c r="F7" s="99"/>
      <c r="G7" s="99"/>
      <c r="H7" s="99"/>
      <c r="I7" s="99"/>
    </row>
    <row r="8" spans="1:9" ht="11.25" customHeight="1" x14ac:dyDescent="0.2">
      <c r="A8" s="9" t="s">
        <v>128</v>
      </c>
      <c r="B8" s="8">
        <v>17877366.595260002</v>
      </c>
      <c r="C8" s="8">
        <v>17886013.38312</v>
      </c>
      <c r="D8" s="8">
        <v>17891142.747869998</v>
      </c>
      <c r="E8" s="8">
        <v>18342023.320920002</v>
      </c>
      <c r="F8" s="8">
        <v>18352718.269510001</v>
      </c>
      <c r="G8" s="8">
        <v>17975083.870680001</v>
      </c>
      <c r="H8" s="8">
        <v>20125049.208129998</v>
      </c>
      <c r="I8" s="8">
        <v>21057035.140749998</v>
      </c>
    </row>
    <row r="9" spans="1:9" ht="11.25" customHeight="1" x14ac:dyDescent="0.2">
      <c r="A9" s="9" t="s">
        <v>129</v>
      </c>
      <c r="B9" s="170" t="s">
        <v>163</v>
      </c>
      <c r="C9" s="8">
        <v>4720307.4973099995</v>
      </c>
      <c r="D9" s="8">
        <v>4887497.1019000001</v>
      </c>
      <c r="E9" s="8">
        <v>4339475.77929</v>
      </c>
      <c r="F9" s="8">
        <v>5690718.94575</v>
      </c>
      <c r="G9" s="8">
        <v>5656528.32742</v>
      </c>
      <c r="H9" s="8">
        <v>6585747.3614100004</v>
      </c>
      <c r="I9" s="8">
        <v>5192450.7445499999</v>
      </c>
    </row>
    <row r="10" spans="1:9" ht="11.25" customHeight="1" x14ac:dyDescent="0.2">
      <c r="A10" s="9" t="s">
        <v>130</v>
      </c>
      <c r="B10" s="5">
        <v>7295.3949899999998</v>
      </c>
      <c r="C10" s="8">
        <v>9833.8018499999998</v>
      </c>
      <c r="D10" s="8">
        <v>11071.53426</v>
      </c>
      <c r="E10" s="8">
        <v>10774.141960000001</v>
      </c>
      <c r="F10" s="8">
        <v>22487.00747</v>
      </c>
      <c r="G10" s="8">
        <v>23354.745459999998</v>
      </c>
      <c r="H10" s="8">
        <v>29324.349590000002</v>
      </c>
      <c r="I10" s="8">
        <v>37113.05214</v>
      </c>
    </row>
    <row r="11" spans="1:9" ht="11.25" customHeight="1" x14ac:dyDescent="0.2">
      <c r="A11" s="9" t="s">
        <v>131</v>
      </c>
      <c r="B11" s="8">
        <v>2810140.3039000002</v>
      </c>
      <c r="C11" s="8">
        <v>2858108.6871400001</v>
      </c>
      <c r="D11" s="8">
        <v>2861051.0991699998</v>
      </c>
      <c r="E11" s="8">
        <v>2139199.83586</v>
      </c>
      <c r="F11" s="8">
        <v>2141209.6139199999</v>
      </c>
      <c r="G11" s="8">
        <v>2147592.0105699999</v>
      </c>
      <c r="H11" s="8">
        <v>2392446.98826</v>
      </c>
      <c r="I11" s="8">
        <v>2019507.7429599999</v>
      </c>
    </row>
    <row r="12" spans="1:9" ht="11.25" customHeight="1" x14ac:dyDescent="0.2">
      <c r="A12" s="163"/>
      <c r="B12" s="8"/>
      <c r="C12" s="8"/>
      <c r="D12" s="8"/>
      <c r="E12" s="8"/>
      <c r="F12" s="8"/>
      <c r="G12" s="8"/>
      <c r="H12" s="8"/>
      <c r="I12" s="8"/>
    </row>
    <row r="13" spans="1:9" ht="11.25" customHeight="1" x14ac:dyDescent="0.2">
      <c r="A13" s="9" t="s">
        <v>132</v>
      </c>
      <c r="B13" s="8">
        <f t="shared" ref="B13:H13" si="0">B15+B16+B17+B18+B19+B20+B21</f>
        <v>27479448.26314</v>
      </c>
      <c r="C13" s="8">
        <f t="shared" si="0"/>
        <v>28690813.230949994</v>
      </c>
      <c r="D13" s="8">
        <f t="shared" si="0"/>
        <v>29435986.266979996</v>
      </c>
      <c r="E13" s="8">
        <f t="shared" si="0"/>
        <v>30049789.609310001</v>
      </c>
      <c r="F13" s="8">
        <f t="shared" si="0"/>
        <v>30343220.409109995</v>
      </c>
      <c r="G13" s="8">
        <f t="shared" si="0"/>
        <v>30308979.686019998</v>
      </c>
      <c r="H13" s="8">
        <f t="shared" si="0"/>
        <v>29876570.730969999</v>
      </c>
      <c r="I13" s="8">
        <f t="shared" ref="I13" si="1">I15+I16+I17+I18+I19+I20+I21</f>
        <v>29792275.431120005</v>
      </c>
    </row>
    <row r="14" spans="1:9" ht="11.25" customHeight="1" x14ac:dyDescent="0.2">
      <c r="A14" s="9" t="s">
        <v>133</v>
      </c>
      <c r="B14" s="96" t="s">
        <v>3</v>
      </c>
      <c r="C14" s="96" t="s">
        <v>3</v>
      </c>
      <c r="D14" s="96" t="s">
        <v>3</v>
      </c>
      <c r="E14" s="96" t="s">
        <v>3</v>
      </c>
      <c r="F14" s="96" t="s">
        <v>3</v>
      </c>
      <c r="G14" s="96" t="s">
        <v>3</v>
      </c>
      <c r="H14" s="96" t="s">
        <v>3</v>
      </c>
      <c r="I14" s="96" t="s">
        <v>3</v>
      </c>
    </row>
    <row r="15" spans="1:9" ht="11.25" customHeight="1" x14ac:dyDescent="0.2">
      <c r="A15" s="9" t="s">
        <v>134</v>
      </c>
      <c r="B15" s="8">
        <v>19888522.12714</v>
      </c>
      <c r="C15" s="8">
        <v>20715947.512949999</v>
      </c>
      <c r="D15" s="8">
        <v>21687029.010979999</v>
      </c>
      <c r="E15" s="8">
        <v>22095001.214310002</v>
      </c>
      <c r="F15" s="8">
        <v>22560899.22411</v>
      </c>
      <c r="G15" s="8">
        <v>22613544.03802</v>
      </c>
      <c r="H15" s="8">
        <v>22454380.20197</v>
      </c>
      <c r="I15" s="8">
        <v>22457842.524119999</v>
      </c>
    </row>
    <row r="16" spans="1:9" ht="11.25" customHeight="1" x14ac:dyDescent="0.2">
      <c r="A16" s="104" t="s">
        <v>135</v>
      </c>
      <c r="B16" s="106">
        <v>3086950.4750000001</v>
      </c>
      <c r="C16" s="106">
        <v>3062890.4</v>
      </c>
      <c r="D16" s="106">
        <v>2994964.7149999999</v>
      </c>
      <c r="E16" s="106">
        <v>3005346.7370000002</v>
      </c>
      <c r="F16" s="106">
        <v>2988348.8509999998</v>
      </c>
      <c r="G16" s="106">
        <v>2971316.7080000001</v>
      </c>
      <c r="H16" s="106">
        <v>2821199.9679999999</v>
      </c>
      <c r="I16" s="106">
        <v>2805348.85</v>
      </c>
    </row>
    <row r="17" spans="1:9" ht="11.25" customHeight="1" x14ac:dyDescent="0.2">
      <c r="A17" s="104" t="s">
        <v>136</v>
      </c>
      <c r="B17" s="106">
        <v>2072058.6939999999</v>
      </c>
      <c r="C17" s="106">
        <v>2050428.0009999999</v>
      </c>
      <c r="D17" s="106">
        <v>2005555.6140000001</v>
      </c>
      <c r="E17" s="106">
        <v>2007319.737</v>
      </c>
      <c r="F17" s="106">
        <v>1994432.665</v>
      </c>
      <c r="G17" s="106">
        <v>1982947.18</v>
      </c>
      <c r="H17" s="106">
        <v>1876640.452</v>
      </c>
      <c r="I17" s="106">
        <v>1865559.8829999999</v>
      </c>
    </row>
    <row r="18" spans="1:9" ht="11.25" customHeight="1" x14ac:dyDescent="0.2">
      <c r="A18" s="105" t="s">
        <v>137</v>
      </c>
      <c r="B18" s="106">
        <v>23793.935000000001</v>
      </c>
      <c r="C18" s="106">
        <v>20455.187000000002</v>
      </c>
      <c r="D18" s="106">
        <v>19060.641</v>
      </c>
      <c r="E18" s="106">
        <v>19876.61</v>
      </c>
      <c r="F18" s="106">
        <v>22667.241999999998</v>
      </c>
      <c r="G18" s="106">
        <v>17268.72</v>
      </c>
      <c r="H18" s="106">
        <v>18861.999</v>
      </c>
      <c r="I18" s="106">
        <v>17207.348999999998</v>
      </c>
    </row>
    <row r="19" spans="1:9" ht="11.25" customHeight="1" x14ac:dyDescent="0.2">
      <c r="A19" s="105" t="s">
        <v>138</v>
      </c>
      <c r="B19" s="106">
        <v>311726.71600000001</v>
      </c>
      <c r="C19" s="106">
        <v>372906.01299999998</v>
      </c>
      <c r="D19" s="106">
        <v>408371.61800000002</v>
      </c>
      <c r="E19" s="106">
        <v>412019.41200000001</v>
      </c>
      <c r="F19" s="106">
        <v>368687.72399999999</v>
      </c>
      <c r="G19" s="106">
        <v>353815.79599999997</v>
      </c>
      <c r="H19" s="106">
        <v>393424.70500000002</v>
      </c>
      <c r="I19" s="106">
        <v>384570.79499999998</v>
      </c>
    </row>
    <row r="20" spans="1:9" ht="11.25" customHeight="1" x14ac:dyDescent="0.2">
      <c r="A20" s="105" t="s">
        <v>139</v>
      </c>
      <c r="B20" s="106">
        <v>1986556.4339999999</v>
      </c>
      <c r="C20" s="106">
        <v>2356171.202</v>
      </c>
      <c r="D20" s="106">
        <v>2208356.6740000001</v>
      </c>
      <c r="E20" s="106">
        <v>2396800.06</v>
      </c>
      <c r="F20" s="106">
        <v>2294956.9939999999</v>
      </c>
      <c r="G20" s="106">
        <v>2257050.4079999998</v>
      </c>
      <c r="H20" s="106">
        <v>2198213.37</v>
      </c>
      <c r="I20" s="106">
        <v>2130538.1570000001</v>
      </c>
    </row>
    <row r="21" spans="1:9" ht="11.25" customHeight="1" x14ac:dyDescent="0.2">
      <c r="A21" s="105" t="s">
        <v>140</v>
      </c>
      <c r="B21" s="106">
        <v>109839.882</v>
      </c>
      <c r="C21" s="106">
        <v>112014.91499999999</v>
      </c>
      <c r="D21" s="106">
        <v>112647.99400000001</v>
      </c>
      <c r="E21" s="106">
        <v>113425.83900000001</v>
      </c>
      <c r="F21" s="106">
        <v>113227.709</v>
      </c>
      <c r="G21" s="106">
        <v>113036.836</v>
      </c>
      <c r="H21" s="106">
        <v>113850.035</v>
      </c>
      <c r="I21" s="106">
        <v>131207.87299999999</v>
      </c>
    </row>
    <row r="22" spans="1:9" ht="11.25" customHeight="1" x14ac:dyDescent="0.2">
      <c r="A22" s="5"/>
      <c r="B22" s="8"/>
      <c r="C22" s="8"/>
      <c r="D22" s="8"/>
      <c r="E22" s="8"/>
      <c r="F22" s="8"/>
      <c r="G22" s="8"/>
      <c r="H22" s="8"/>
      <c r="I22" s="8"/>
    </row>
    <row r="23" spans="1:9" ht="11.25" customHeight="1" x14ac:dyDescent="0.2">
      <c r="A23" s="9" t="s">
        <v>141</v>
      </c>
      <c r="B23" s="8">
        <f t="shared" ref="B23:H23" si="2">B24+B25</f>
        <v>1802014.865</v>
      </c>
      <c r="C23" s="8">
        <f t="shared" si="2"/>
        <v>1837120.1359999999</v>
      </c>
      <c r="D23" s="8">
        <f t="shared" si="2"/>
        <v>1914717.5010000002</v>
      </c>
      <c r="E23" s="8">
        <f t="shared" si="2"/>
        <v>1881401.541</v>
      </c>
      <c r="F23" s="8">
        <f t="shared" si="2"/>
        <v>1873114.547</v>
      </c>
      <c r="G23" s="8">
        <f t="shared" si="2"/>
        <v>1857774.7929999998</v>
      </c>
      <c r="H23" s="8">
        <f t="shared" si="2"/>
        <v>1830404.159</v>
      </c>
      <c r="I23" s="8">
        <f t="shared" ref="I23" si="3">I24+I25</f>
        <v>1829058.6290000002</v>
      </c>
    </row>
    <row r="24" spans="1:9" ht="11.25" customHeight="1" x14ac:dyDescent="0.2">
      <c r="A24" s="9" t="s">
        <v>142</v>
      </c>
      <c r="B24" s="8">
        <v>1451500.064</v>
      </c>
      <c r="C24" s="8">
        <v>1489653.7139999999</v>
      </c>
      <c r="D24" s="8">
        <v>1554959.2390000001</v>
      </c>
      <c r="E24" s="8">
        <v>1529342.797</v>
      </c>
      <c r="F24" s="8">
        <v>1517125.2879999999</v>
      </c>
      <c r="G24" s="8">
        <v>1493287.6029999999</v>
      </c>
      <c r="H24" s="8">
        <v>1457327.41</v>
      </c>
      <c r="I24" s="8">
        <v>1453687.0430000001</v>
      </c>
    </row>
    <row r="25" spans="1:9" ht="11.25" customHeight="1" x14ac:dyDescent="0.2">
      <c r="A25" s="9" t="s">
        <v>143</v>
      </c>
      <c r="B25" s="8">
        <v>350514.80099999998</v>
      </c>
      <c r="C25" s="8">
        <v>347466.42200000002</v>
      </c>
      <c r="D25" s="8">
        <v>359758.26199999999</v>
      </c>
      <c r="E25" s="8">
        <v>352058.74400000001</v>
      </c>
      <c r="F25" s="8">
        <v>355989.25900000002</v>
      </c>
      <c r="G25" s="8">
        <v>364487.19</v>
      </c>
      <c r="H25" s="8">
        <v>373076.74900000001</v>
      </c>
      <c r="I25" s="8">
        <v>375371.58600000001</v>
      </c>
    </row>
    <row r="26" spans="1:9" ht="11.25" customHeight="1" x14ac:dyDescent="0.2">
      <c r="A26" s="5"/>
      <c r="B26" s="8"/>
      <c r="C26" s="8"/>
      <c r="D26" s="8"/>
      <c r="E26" s="8"/>
      <c r="F26" s="8"/>
      <c r="G26" s="8"/>
      <c r="H26" s="8"/>
      <c r="I26" s="8"/>
    </row>
    <row r="27" spans="1:9" ht="11.25" customHeight="1" x14ac:dyDescent="0.2">
      <c r="A27" s="9" t="s">
        <v>144</v>
      </c>
      <c r="B27" s="8">
        <f t="shared" ref="B27:F27" si="4">B28</f>
        <v>1033402.04</v>
      </c>
      <c r="C27" s="8">
        <f t="shared" si="4"/>
        <v>1079416.236</v>
      </c>
      <c r="D27" s="8">
        <f t="shared" si="4"/>
        <v>1046326.041</v>
      </c>
      <c r="E27" s="8">
        <f t="shared" si="4"/>
        <v>1043845.066</v>
      </c>
      <c r="F27" s="8">
        <f t="shared" si="4"/>
        <v>1059339.199</v>
      </c>
      <c r="G27" s="8">
        <f>G28</f>
        <v>1068410.8770000001</v>
      </c>
      <c r="H27" s="8">
        <f>H28</f>
        <v>1055710.602</v>
      </c>
      <c r="I27" s="8">
        <f>I28</f>
        <v>1134339.4850000001</v>
      </c>
    </row>
    <row r="28" spans="1:9" ht="11.25" customHeight="1" x14ac:dyDescent="0.2">
      <c r="A28" s="9" t="s">
        <v>145</v>
      </c>
      <c r="B28" s="8">
        <v>1033402.04</v>
      </c>
      <c r="C28" s="8">
        <v>1079416.236</v>
      </c>
      <c r="D28" s="8">
        <v>1046326.041</v>
      </c>
      <c r="E28" s="8">
        <v>1043845.066</v>
      </c>
      <c r="F28" s="8">
        <v>1059339.199</v>
      </c>
      <c r="G28" s="8">
        <v>1068410.8770000001</v>
      </c>
      <c r="H28" s="8">
        <v>1055710.602</v>
      </c>
      <c r="I28" s="8">
        <v>1134339.4850000001</v>
      </c>
    </row>
    <row r="29" spans="1:9" ht="11.25" customHeight="1" x14ac:dyDescent="0.2">
      <c r="A29" s="9" t="s">
        <v>146</v>
      </c>
      <c r="B29" s="11" t="s">
        <v>3</v>
      </c>
      <c r="C29" s="11" t="s">
        <v>3</v>
      </c>
      <c r="D29" s="11" t="s">
        <v>3</v>
      </c>
      <c r="E29" s="11" t="s">
        <v>3</v>
      </c>
      <c r="F29" s="11" t="s">
        <v>3</v>
      </c>
      <c r="G29" s="11" t="s">
        <v>3</v>
      </c>
      <c r="H29" s="11" t="s">
        <v>3</v>
      </c>
      <c r="I29" s="11" t="s">
        <v>3</v>
      </c>
    </row>
    <row r="30" spans="1:9" ht="11.25" customHeight="1" x14ac:dyDescent="0.2">
      <c r="A30" s="9" t="s">
        <v>147</v>
      </c>
      <c r="B30" s="11" t="s">
        <v>3</v>
      </c>
      <c r="C30" s="11" t="s">
        <v>3</v>
      </c>
      <c r="D30" s="11" t="s">
        <v>3</v>
      </c>
      <c r="E30" s="11" t="s">
        <v>3</v>
      </c>
      <c r="F30" s="11" t="s">
        <v>3</v>
      </c>
      <c r="G30" s="11" t="s">
        <v>3</v>
      </c>
      <c r="H30" s="11" t="s">
        <v>3</v>
      </c>
      <c r="I30" s="11" t="s">
        <v>3</v>
      </c>
    </row>
    <row r="31" spans="1:9" ht="11.25" customHeight="1" x14ac:dyDescent="0.2">
      <c r="A31" s="9" t="s">
        <v>148</v>
      </c>
      <c r="B31" s="11" t="s">
        <v>3</v>
      </c>
      <c r="C31" s="11" t="s">
        <v>3</v>
      </c>
      <c r="D31" s="11" t="s">
        <v>3</v>
      </c>
      <c r="E31" s="11" t="s">
        <v>3</v>
      </c>
      <c r="F31" s="11" t="s">
        <v>3</v>
      </c>
      <c r="G31" s="11" t="s">
        <v>3</v>
      </c>
      <c r="H31" s="11" t="s">
        <v>3</v>
      </c>
      <c r="I31" s="11" t="s">
        <v>3</v>
      </c>
    </row>
    <row r="32" spans="1:9" ht="11.25" customHeight="1" x14ac:dyDescent="0.2">
      <c r="A32" s="9" t="s">
        <v>607</v>
      </c>
      <c r="B32" s="11" t="s">
        <v>3</v>
      </c>
      <c r="C32" s="11" t="s">
        <v>3</v>
      </c>
      <c r="D32" s="11" t="s">
        <v>3</v>
      </c>
      <c r="E32" s="11" t="s">
        <v>3</v>
      </c>
      <c r="F32" s="11" t="s">
        <v>3</v>
      </c>
      <c r="G32" s="11" t="s">
        <v>3</v>
      </c>
      <c r="H32" s="11" t="s">
        <v>3</v>
      </c>
      <c r="I32" s="11" t="s">
        <v>3</v>
      </c>
    </row>
    <row r="33" spans="1:9" ht="11.25" customHeight="1" x14ac:dyDescent="0.2">
      <c r="A33" s="5"/>
      <c r="B33" s="8"/>
      <c r="C33" s="8"/>
      <c r="D33" s="8"/>
      <c r="E33" s="8"/>
      <c r="F33" s="8"/>
      <c r="G33" s="8"/>
      <c r="H33" s="8"/>
      <c r="I33" s="8"/>
    </row>
    <row r="34" spans="1:9" ht="11.25" customHeight="1" x14ac:dyDescent="0.2">
      <c r="A34" s="9" t="s">
        <v>149</v>
      </c>
      <c r="B34" s="106">
        <f t="shared" ref="B34:D34" si="5">B36</f>
        <v>4424</v>
      </c>
      <c r="C34" s="8">
        <f t="shared" si="5"/>
        <v>343</v>
      </c>
      <c r="D34" s="8">
        <f t="shared" si="5"/>
        <v>0</v>
      </c>
      <c r="E34" s="8">
        <f t="shared" ref="E34:F34" si="6">E36</f>
        <v>0</v>
      </c>
      <c r="F34" s="8">
        <f t="shared" si="6"/>
        <v>0</v>
      </c>
      <c r="G34" s="8">
        <f>G36</f>
        <v>2938</v>
      </c>
      <c r="H34" s="8">
        <f>H36</f>
        <v>2905</v>
      </c>
      <c r="I34" s="8">
        <f>I36</f>
        <v>2872</v>
      </c>
    </row>
    <row r="35" spans="1:9" ht="11.25" customHeight="1" x14ac:dyDescent="0.2">
      <c r="A35" s="9" t="s">
        <v>608</v>
      </c>
      <c r="B35" s="107" t="s">
        <v>3</v>
      </c>
      <c r="C35" s="11" t="s">
        <v>3</v>
      </c>
      <c r="D35" s="11" t="s">
        <v>3</v>
      </c>
      <c r="E35" s="11" t="s">
        <v>3</v>
      </c>
      <c r="F35" s="11" t="s">
        <v>3</v>
      </c>
      <c r="G35" s="11" t="s">
        <v>3</v>
      </c>
      <c r="H35" s="11" t="s">
        <v>3</v>
      </c>
      <c r="I35" s="11" t="s">
        <v>3</v>
      </c>
    </row>
    <row r="36" spans="1:9" ht="11.25" customHeight="1" x14ac:dyDescent="0.2">
      <c r="A36" s="9" t="s">
        <v>150</v>
      </c>
      <c r="B36" s="106">
        <v>4424</v>
      </c>
      <c r="C36" s="8">
        <v>343</v>
      </c>
      <c r="D36" s="8">
        <v>0</v>
      </c>
      <c r="E36" s="156">
        <v>0</v>
      </c>
      <c r="F36" s="156">
        <v>0</v>
      </c>
      <c r="G36" s="156">
        <v>2938</v>
      </c>
      <c r="H36" s="156">
        <v>2905</v>
      </c>
      <c r="I36" s="156">
        <v>2872</v>
      </c>
    </row>
    <row r="37" spans="1:9" ht="11.25" customHeight="1" x14ac:dyDescent="0.2">
      <c r="A37" s="9" t="s">
        <v>151</v>
      </c>
      <c r="B37" s="107" t="s">
        <v>3</v>
      </c>
      <c r="C37" s="11" t="s">
        <v>3</v>
      </c>
      <c r="D37" s="11" t="s">
        <v>3</v>
      </c>
      <c r="E37" s="11" t="s">
        <v>3</v>
      </c>
      <c r="F37" s="11" t="s">
        <v>3</v>
      </c>
      <c r="G37" s="11" t="s">
        <v>3</v>
      </c>
      <c r="H37" s="11" t="s">
        <v>3</v>
      </c>
      <c r="I37" s="11" t="s">
        <v>3</v>
      </c>
    </row>
    <row r="38" spans="1:9" ht="11.25" customHeight="1" x14ac:dyDescent="0.2">
      <c r="A38" s="5"/>
      <c r="B38" s="8"/>
      <c r="C38" s="8"/>
      <c r="D38" s="8"/>
      <c r="E38" s="8"/>
      <c r="F38" s="8"/>
      <c r="G38" s="8"/>
      <c r="H38" s="8"/>
      <c r="I38" s="8"/>
    </row>
    <row r="39" spans="1:9" ht="11.25" customHeight="1" x14ac:dyDescent="0.2">
      <c r="A39" s="105" t="s">
        <v>152</v>
      </c>
      <c r="B39" s="171">
        <v>151158.16694999998</v>
      </c>
      <c r="C39" s="171">
        <v>747549.82944999996</v>
      </c>
      <c r="D39" s="171">
        <v>659632.16125</v>
      </c>
      <c r="E39" s="171">
        <v>716356.73300000001</v>
      </c>
      <c r="F39" s="171">
        <v>816238.43299999996</v>
      </c>
      <c r="G39" s="171">
        <v>918982.81300000008</v>
      </c>
      <c r="H39" s="171">
        <v>1018591.667</v>
      </c>
      <c r="I39" s="171">
        <v>1215194</v>
      </c>
    </row>
    <row r="40" spans="1:9" ht="11.25" customHeight="1" x14ac:dyDescent="0.2">
      <c r="A40" s="5"/>
      <c r="B40" s="8"/>
      <c r="C40" s="8"/>
      <c r="D40" s="8"/>
      <c r="E40" s="8"/>
      <c r="F40" s="8"/>
      <c r="G40" s="8"/>
      <c r="H40" s="8"/>
      <c r="I40" s="8"/>
    </row>
    <row r="41" spans="1:9" ht="11.25" customHeight="1" x14ac:dyDescent="0.2">
      <c r="A41" s="5" t="s">
        <v>153</v>
      </c>
      <c r="B41" s="79">
        <f t="shared" ref="B41:F41" si="7">B42</f>
        <v>414882</v>
      </c>
      <c r="C41" s="79">
        <f t="shared" si="7"/>
        <v>381096</v>
      </c>
      <c r="D41" s="79">
        <f t="shared" si="7"/>
        <v>376054</v>
      </c>
      <c r="E41" s="79">
        <f t="shared" si="7"/>
        <v>329355</v>
      </c>
      <c r="F41" s="79">
        <f t="shared" si="7"/>
        <v>307712</v>
      </c>
      <c r="G41" s="79">
        <f>G42</f>
        <v>285327</v>
      </c>
      <c r="H41" s="79">
        <f>H42</f>
        <v>271564</v>
      </c>
      <c r="I41" s="79">
        <f>I42</f>
        <v>273647</v>
      </c>
    </row>
    <row r="42" spans="1:9" ht="11.25" customHeight="1" x14ac:dyDescent="0.2">
      <c r="A42" s="5" t="s">
        <v>154</v>
      </c>
      <c r="B42" s="79">
        <v>414882</v>
      </c>
      <c r="C42" s="79">
        <v>381096</v>
      </c>
      <c r="D42" s="79">
        <v>376054</v>
      </c>
      <c r="E42" s="157">
        <v>329355</v>
      </c>
      <c r="F42" s="157">
        <v>307712</v>
      </c>
      <c r="G42" s="157">
        <v>285327</v>
      </c>
      <c r="H42" s="157">
        <v>271564</v>
      </c>
      <c r="I42" s="157">
        <v>273647</v>
      </c>
    </row>
    <row r="43" spans="1:9" ht="11.25" customHeight="1" x14ac:dyDescent="0.2">
      <c r="A43" s="5"/>
      <c r="B43" s="8"/>
      <c r="C43" s="8"/>
      <c r="D43" s="8"/>
      <c r="E43" s="8"/>
      <c r="F43" s="8"/>
      <c r="G43" s="8"/>
      <c r="H43" s="8"/>
      <c r="I43" s="8"/>
    </row>
    <row r="44" spans="1:9" ht="11.25" customHeight="1" x14ac:dyDescent="0.2">
      <c r="A44" s="162" t="s">
        <v>155</v>
      </c>
      <c r="B44" s="172"/>
      <c r="C44" s="172"/>
      <c r="D44" s="172"/>
      <c r="E44" s="172"/>
      <c r="F44" s="172"/>
      <c r="G44" s="172"/>
      <c r="H44" s="173"/>
      <c r="I44" s="173"/>
    </row>
    <row r="45" spans="1:9" ht="11.25" customHeight="1" x14ac:dyDescent="0.2">
      <c r="A45" s="9" t="s">
        <v>156</v>
      </c>
      <c r="B45" s="8">
        <v>147647.24192999999</v>
      </c>
      <c r="C45" s="8">
        <v>156988.75925</v>
      </c>
      <c r="D45" s="8">
        <v>159055.70725000001</v>
      </c>
      <c r="E45" s="8">
        <v>161960.61682</v>
      </c>
      <c r="F45" s="8">
        <v>162928.78296000001</v>
      </c>
      <c r="G45" s="8">
        <v>173582.34747000001</v>
      </c>
      <c r="H45" s="8">
        <v>172949.08759000001</v>
      </c>
      <c r="I45" s="8">
        <v>173730.45371999999</v>
      </c>
    </row>
    <row r="46" spans="1:9" ht="11.25" customHeight="1" x14ac:dyDescent="0.2">
      <c r="A46" s="166" t="s">
        <v>159</v>
      </c>
      <c r="B46" s="174">
        <v>55947093.904070005</v>
      </c>
      <c r="C46" s="174">
        <f t="shared" ref="C46:H46" si="8">C8+C9+C10+C11+C13+C23+C27+C34+C39+C41</f>
        <v>58210601.801819988</v>
      </c>
      <c r="D46" s="174">
        <f t="shared" si="8"/>
        <v>59083478.453429997</v>
      </c>
      <c r="E46" s="174">
        <f t="shared" si="8"/>
        <v>58852221.02734001</v>
      </c>
      <c r="F46" s="174">
        <f t="shared" si="8"/>
        <v>60606758.424759991</v>
      </c>
      <c r="G46" s="174">
        <f t="shared" si="8"/>
        <v>60244972.123149991</v>
      </c>
      <c r="H46" s="174">
        <f t="shared" si="8"/>
        <v>63188314.066359997</v>
      </c>
      <c r="I46" s="174">
        <f t="shared" ref="I46" si="9">I8+I9+I10+I11+I13+I23+I27+I34+I39+I41</f>
        <v>62553493.225520007</v>
      </c>
    </row>
    <row r="47" spans="1:9" ht="11.25" customHeight="1" x14ac:dyDescent="0.2">
      <c r="A47" s="168" t="s">
        <v>157</v>
      </c>
      <c r="B47" s="175">
        <v>45097933.938050002</v>
      </c>
      <c r="C47" s="175">
        <f t="shared" ref="C47:H47" si="10">C8+C9+C10+C11+C15+C45</f>
        <v>46347199.641619995</v>
      </c>
      <c r="D47" s="175">
        <f t="shared" si="10"/>
        <v>47496847.201429993</v>
      </c>
      <c r="E47" s="175">
        <f t="shared" si="10"/>
        <v>47088434.909160003</v>
      </c>
      <c r="F47" s="175">
        <f t="shared" si="10"/>
        <v>48930961.843719997</v>
      </c>
      <c r="G47" s="175">
        <f t="shared" si="10"/>
        <v>48589685.339620002</v>
      </c>
      <c r="H47" s="175">
        <f t="shared" si="10"/>
        <v>51759897.196949996</v>
      </c>
      <c r="I47" s="175">
        <f t="shared" ref="I47" si="11">I8+I9+I10+I11+I15+I45</f>
        <v>50937679.658240005</v>
      </c>
    </row>
    <row r="48" spans="1:9" s="1" customFormat="1" ht="11.25" customHeight="1" x14ac:dyDescent="0.2">
      <c r="A48" s="12" t="s">
        <v>160</v>
      </c>
      <c r="B48" s="20"/>
      <c r="C48" s="20"/>
      <c r="D48" s="20"/>
      <c r="E48" s="20"/>
      <c r="F48" s="20"/>
      <c r="G48" s="20"/>
      <c r="H48" s="20"/>
      <c r="I48" s="20"/>
    </row>
    <row r="49" spans="1:9" s="1" customFormat="1" ht="11.25" customHeight="1" x14ac:dyDescent="0.2">
      <c r="A49" s="12" t="s">
        <v>161</v>
      </c>
      <c r="B49" s="20"/>
      <c r="C49" s="20"/>
      <c r="D49" s="20"/>
      <c r="E49" s="20"/>
      <c r="F49" s="20"/>
      <c r="G49" s="20"/>
      <c r="H49" s="20"/>
      <c r="I49" s="20"/>
    </row>
    <row r="50" spans="1:9" s="1" customFormat="1" ht="11.25" customHeight="1" x14ac:dyDescent="0.2">
      <c r="A50" s="12" t="s">
        <v>158</v>
      </c>
      <c r="B50" s="20"/>
      <c r="C50" s="20"/>
      <c r="D50" s="20"/>
      <c r="E50" s="20"/>
      <c r="F50" s="20"/>
      <c r="G50" s="20"/>
      <c r="H50" s="20"/>
      <c r="I50" s="20"/>
    </row>
    <row r="51" spans="1:9" s="1" customFormat="1" ht="11.25" customHeight="1" x14ac:dyDescent="0.2">
      <c r="A51" s="1" t="s">
        <v>162</v>
      </c>
      <c r="B51" s="20"/>
      <c r="C51" s="20"/>
      <c r="D51" s="20"/>
      <c r="E51" s="20"/>
      <c r="F51" s="20"/>
      <c r="G51" s="20"/>
      <c r="H51" s="20"/>
      <c r="I51" s="20"/>
    </row>
    <row r="52" spans="1:9" ht="9.1999999999999993" customHeight="1" x14ac:dyDescent="0.2">
      <c r="B52" s="1"/>
      <c r="C52" s="1"/>
      <c r="D52" s="1"/>
      <c r="E52" s="1"/>
      <c r="F52" s="1"/>
      <c r="G52" s="1"/>
      <c r="H52" s="1"/>
      <c r="I52" s="1"/>
    </row>
    <row r="53" spans="1:9" ht="9.1999999999999993" customHeight="1" x14ac:dyDescent="0.2"/>
  </sheetData>
  <mergeCells count="1">
    <mergeCell ref="A5:A6"/>
  </mergeCells>
  <pageMargins left="0.62992125984251968" right="0.23622047244094491" top="0.59055118110236227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workbookViewId="0">
      <selection activeCell="A2" sqref="A2"/>
    </sheetView>
  </sheetViews>
  <sheetFormatPr baseColWidth="10" defaultColWidth="11" defaultRowHeight="12.75" x14ac:dyDescent="0.2"/>
  <cols>
    <col min="1" max="1" width="8.75" style="385" customWidth="1"/>
    <col min="2" max="3" width="20.25" style="385" customWidth="1"/>
    <col min="4" max="4" width="24.75" style="385" bestFit="1" customWidth="1"/>
    <col min="5" max="5" width="19.625" style="356" customWidth="1"/>
    <col min="6" max="6" width="17.75" style="356" customWidth="1"/>
    <col min="7" max="7" width="14.5" style="356" customWidth="1"/>
    <col min="8" max="8" width="15.625" style="356" bestFit="1" customWidth="1"/>
    <col min="9" max="16384" width="11" style="385"/>
  </cols>
  <sheetData>
    <row r="1" spans="1:8" ht="12.95" customHeight="1" x14ac:dyDescent="0.2">
      <c r="A1" s="419" t="s">
        <v>479</v>
      </c>
      <c r="E1" s="419"/>
      <c r="F1" s="419"/>
      <c r="G1" s="385"/>
      <c r="H1" s="385"/>
    </row>
    <row r="2" spans="1:8" ht="10.5" customHeight="1" x14ac:dyDescent="0.2">
      <c r="E2" s="444"/>
      <c r="F2" s="385"/>
      <c r="G2" s="385"/>
      <c r="H2" s="385"/>
    </row>
    <row r="3" spans="1:8" ht="11.25" customHeight="1" x14ac:dyDescent="0.2">
      <c r="A3" s="418" t="s">
        <v>82</v>
      </c>
      <c r="E3" s="418"/>
      <c r="F3" s="418"/>
      <c r="G3" s="385"/>
      <c r="H3" s="385"/>
    </row>
    <row r="4" spans="1:8" ht="11.25" customHeight="1" x14ac:dyDescent="0.2">
      <c r="A4" s="425"/>
      <c r="B4" s="523"/>
      <c r="C4" s="523"/>
      <c r="D4" s="523"/>
      <c r="E4" s="425"/>
      <c r="F4" s="425"/>
      <c r="G4" s="523"/>
      <c r="H4" s="523"/>
    </row>
    <row r="5" spans="1:8" s="525" customFormat="1" ht="22.15" customHeight="1" x14ac:dyDescent="0.2">
      <c r="A5" s="526"/>
      <c r="B5" s="675" t="s">
        <v>478</v>
      </c>
      <c r="C5" s="676"/>
      <c r="D5" s="676"/>
      <c r="E5" s="676"/>
      <c r="F5" s="676"/>
      <c r="G5" s="676"/>
      <c r="H5" s="677"/>
    </row>
    <row r="6" spans="1:8" ht="11.25" customHeight="1" x14ac:dyDescent="0.2">
      <c r="A6" s="454" t="s">
        <v>70</v>
      </c>
      <c r="B6" s="484" t="s">
        <v>477</v>
      </c>
      <c r="C6" s="486" t="s">
        <v>476</v>
      </c>
      <c r="D6" s="524" t="s">
        <v>475</v>
      </c>
      <c r="E6" s="486"/>
      <c r="F6" s="484"/>
      <c r="G6" s="486"/>
      <c r="H6" s="524"/>
    </row>
    <row r="7" spans="1:8" ht="11.25" customHeight="1" x14ac:dyDescent="0.2">
      <c r="A7" s="440"/>
      <c r="B7" s="484" t="s">
        <v>474</v>
      </c>
      <c r="C7" s="486" t="s">
        <v>474</v>
      </c>
      <c r="D7" s="524" t="s">
        <v>473</v>
      </c>
      <c r="E7" s="486" t="s">
        <v>472</v>
      </c>
      <c r="F7" s="484" t="s">
        <v>471</v>
      </c>
      <c r="G7" s="486" t="s">
        <v>470</v>
      </c>
      <c r="H7" s="524" t="s">
        <v>72</v>
      </c>
    </row>
    <row r="8" spans="1:8" ht="11.25" customHeight="1" x14ac:dyDescent="0.2">
      <c r="A8" s="454" t="s">
        <v>71</v>
      </c>
      <c r="B8" s="484" t="s">
        <v>469</v>
      </c>
      <c r="C8" s="486" t="s">
        <v>468</v>
      </c>
      <c r="D8" s="524" t="s">
        <v>467</v>
      </c>
      <c r="E8" s="486"/>
      <c r="F8" s="484"/>
      <c r="G8" s="486"/>
      <c r="H8" s="524" t="s">
        <v>466</v>
      </c>
    </row>
    <row r="9" spans="1:8" ht="11.25" customHeight="1" x14ac:dyDescent="0.2">
      <c r="A9" s="454"/>
      <c r="B9" s="484" t="s">
        <v>465</v>
      </c>
      <c r="C9" s="486" t="s">
        <v>465</v>
      </c>
      <c r="D9" s="524" t="s">
        <v>464</v>
      </c>
      <c r="E9" s="486" t="s">
        <v>463</v>
      </c>
      <c r="F9" s="484" t="s">
        <v>462</v>
      </c>
      <c r="G9" s="486" t="s">
        <v>461</v>
      </c>
      <c r="H9" s="524" t="s">
        <v>460</v>
      </c>
    </row>
    <row r="10" spans="1:8" ht="11.25" customHeight="1" x14ac:dyDescent="0.2">
      <c r="A10" s="453"/>
      <c r="B10" s="523"/>
      <c r="C10" s="483"/>
      <c r="D10" s="522" t="s">
        <v>459</v>
      </c>
      <c r="E10" s="483"/>
      <c r="F10" s="523"/>
      <c r="G10" s="483"/>
      <c r="H10" s="522"/>
    </row>
    <row r="11" spans="1:8" ht="11.25" customHeight="1" x14ac:dyDescent="0.2">
      <c r="A11" s="454">
        <v>1997</v>
      </c>
      <c r="B11" s="448">
        <v>2446902254</v>
      </c>
      <c r="C11" s="447">
        <v>1668460846</v>
      </c>
      <c r="D11" s="521">
        <v>15786290</v>
      </c>
      <c r="E11" s="520">
        <v>241272263</v>
      </c>
      <c r="F11" s="518">
        <v>1440225611</v>
      </c>
      <c r="G11" s="517">
        <v>107396532</v>
      </c>
      <c r="H11" s="516">
        <f t="shared" ref="H11:H28" si="0">B11+C11+D11+E11+F11+G11</f>
        <v>5920043796</v>
      </c>
    </row>
    <row r="12" spans="1:8" ht="11.25" customHeight="1" x14ac:dyDescent="0.2">
      <c r="A12" s="454">
        <v>1998</v>
      </c>
      <c r="B12" s="448">
        <v>2792536566</v>
      </c>
      <c r="C12" s="447">
        <v>1892668476</v>
      </c>
      <c r="D12" s="519">
        <v>27044852</v>
      </c>
      <c r="E12" s="518">
        <v>283462364</v>
      </c>
      <c r="F12" s="518">
        <v>1452663329</v>
      </c>
      <c r="G12" s="517">
        <v>107202313</v>
      </c>
      <c r="H12" s="516">
        <f t="shared" si="0"/>
        <v>6555577900</v>
      </c>
    </row>
    <row r="13" spans="1:8" ht="11.25" customHeight="1" x14ac:dyDescent="0.2">
      <c r="A13" s="454">
        <v>1999</v>
      </c>
      <c r="B13" s="448">
        <v>2862168168</v>
      </c>
      <c r="C13" s="447">
        <v>1944616509</v>
      </c>
      <c r="D13" s="519">
        <v>24681042</v>
      </c>
      <c r="E13" s="518">
        <v>316566440</v>
      </c>
      <c r="F13" s="518">
        <v>1701610250</v>
      </c>
      <c r="G13" s="517">
        <v>104624069</v>
      </c>
      <c r="H13" s="516">
        <f t="shared" si="0"/>
        <v>6954266478</v>
      </c>
    </row>
    <row r="14" spans="1:8" ht="11.25" customHeight="1" x14ac:dyDescent="0.2">
      <c r="A14" s="454">
        <v>2000</v>
      </c>
      <c r="B14" s="447">
        <v>2949243653</v>
      </c>
      <c r="C14" s="519">
        <v>2002921586</v>
      </c>
      <c r="D14" s="519">
        <v>22594769</v>
      </c>
      <c r="E14" s="518">
        <v>323332128</v>
      </c>
      <c r="F14" s="518">
        <v>1665232721</v>
      </c>
      <c r="G14" s="517">
        <v>94418461</v>
      </c>
      <c r="H14" s="516">
        <f t="shared" si="0"/>
        <v>7057743318</v>
      </c>
    </row>
    <row r="15" spans="1:8" ht="11.25" customHeight="1" x14ac:dyDescent="0.2">
      <c r="A15" s="486">
        <v>2001</v>
      </c>
      <c r="B15" s="448">
        <v>2901502287</v>
      </c>
      <c r="C15" s="447">
        <v>1966917159</v>
      </c>
      <c r="D15" s="519">
        <v>26128622</v>
      </c>
      <c r="E15" s="518">
        <v>340339105</v>
      </c>
      <c r="F15" s="518">
        <v>1802022659</v>
      </c>
      <c r="G15" s="517">
        <v>98141360</v>
      </c>
      <c r="H15" s="516">
        <f t="shared" si="0"/>
        <v>7135051192</v>
      </c>
    </row>
    <row r="16" spans="1:8" ht="11.25" customHeight="1" x14ac:dyDescent="0.2">
      <c r="A16" s="454">
        <v>2002</v>
      </c>
      <c r="B16" s="448">
        <v>2854247166</v>
      </c>
      <c r="C16" s="447">
        <v>1933058952</v>
      </c>
      <c r="D16" s="519">
        <v>25023726</v>
      </c>
      <c r="E16" s="518">
        <v>313845924</v>
      </c>
      <c r="F16" s="518">
        <v>1652541247</v>
      </c>
      <c r="G16" s="517">
        <v>99566163</v>
      </c>
      <c r="H16" s="516">
        <f t="shared" si="0"/>
        <v>6878283178</v>
      </c>
    </row>
    <row r="17" spans="1:8" ht="11.25" customHeight="1" x14ac:dyDescent="0.2">
      <c r="A17" s="454">
        <v>2003</v>
      </c>
      <c r="B17" s="448">
        <v>2895429017</v>
      </c>
      <c r="C17" s="447">
        <v>1960703164</v>
      </c>
      <c r="D17" s="519">
        <v>23534651</v>
      </c>
      <c r="E17" s="518">
        <v>306023839</v>
      </c>
      <c r="F17" s="518">
        <v>1756078473</v>
      </c>
      <c r="G17" s="517">
        <v>105496919</v>
      </c>
      <c r="H17" s="516">
        <f t="shared" si="0"/>
        <v>7047266063</v>
      </c>
    </row>
    <row r="18" spans="1:8" ht="11.25" customHeight="1" x14ac:dyDescent="0.2">
      <c r="A18" s="454">
        <v>2004</v>
      </c>
      <c r="B18" s="448">
        <v>2926657737</v>
      </c>
      <c r="C18" s="447">
        <v>1978723661</v>
      </c>
      <c r="D18" s="519">
        <v>23530834</v>
      </c>
      <c r="E18" s="518">
        <v>311765664</v>
      </c>
      <c r="F18" s="518">
        <v>2040134772</v>
      </c>
      <c r="G18" s="517">
        <v>104800433</v>
      </c>
      <c r="H18" s="516">
        <f t="shared" si="0"/>
        <v>7385613101</v>
      </c>
    </row>
    <row r="19" spans="1:8" ht="11.25" customHeight="1" x14ac:dyDescent="0.2">
      <c r="A19" s="454">
        <v>2005</v>
      </c>
      <c r="B19" s="448">
        <v>2957435624</v>
      </c>
      <c r="C19" s="447">
        <v>1997007146</v>
      </c>
      <c r="D19" s="519">
        <v>24705447</v>
      </c>
      <c r="E19" s="518">
        <v>310020587</v>
      </c>
      <c r="F19" s="518">
        <v>2051179416</v>
      </c>
      <c r="G19" s="517">
        <v>102002798</v>
      </c>
      <c r="H19" s="516">
        <f t="shared" si="0"/>
        <v>7442351018</v>
      </c>
    </row>
    <row r="20" spans="1:8" ht="11.25" customHeight="1" x14ac:dyDescent="0.2">
      <c r="A20" s="454">
        <v>2006</v>
      </c>
      <c r="B20" s="448">
        <v>2967797188</v>
      </c>
      <c r="C20" s="447">
        <v>2000553070</v>
      </c>
      <c r="D20" s="519">
        <v>25854974</v>
      </c>
      <c r="E20" s="518">
        <v>319711414</v>
      </c>
      <c r="F20" s="518">
        <v>2160700563</v>
      </c>
      <c r="G20" s="517">
        <v>103779181</v>
      </c>
      <c r="H20" s="516">
        <f t="shared" si="0"/>
        <v>7578396390</v>
      </c>
    </row>
    <row r="21" spans="1:8" ht="11.25" customHeight="1" x14ac:dyDescent="0.2">
      <c r="A21" s="486">
        <v>2007</v>
      </c>
      <c r="B21" s="448">
        <v>3027569364</v>
      </c>
      <c r="C21" s="447">
        <v>2038583973</v>
      </c>
      <c r="D21" s="519">
        <v>20065204</v>
      </c>
      <c r="E21" s="518">
        <v>357991792</v>
      </c>
      <c r="F21" s="518">
        <v>2186396807</v>
      </c>
      <c r="G21" s="517">
        <v>107155215</v>
      </c>
      <c r="H21" s="516">
        <f t="shared" si="0"/>
        <v>7737762355</v>
      </c>
    </row>
    <row r="22" spans="1:8" ht="11.25" customHeight="1" x14ac:dyDescent="0.2">
      <c r="A22" s="454">
        <v>2008</v>
      </c>
      <c r="B22" s="448">
        <v>3110301012</v>
      </c>
      <c r="C22" s="447">
        <v>2089449073</v>
      </c>
      <c r="D22" s="519">
        <v>22183085</v>
      </c>
      <c r="E22" s="518">
        <v>363089508</v>
      </c>
      <c r="F22" s="518">
        <v>2185507561</v>
      </c>
      <c r="G22" s="517">
        <v>110024152</v>
      </c>
      <c r="H22" s="516">
        <f t="shared" si="0"/>
        <v>7880554391</v>
      </c>
    </row>
    <row r="23" spans="1:8" ht="11.25" customHeight="1" x14ac:dyDescent="0.2">
      <c r="A23" s="454">
        <v>2009</v>
      </c>
      <c r="B23" s="448">
        <v>3086950475</v>
      </c>
      <c r="C23" s="447">
        <v>2072058694</v>
      </c>
      <c r="D23" s="519">
        <v>23793935</v>
      </c>
      <c r="E23" s="518">
        <v>311726716</v>
      </c>
      <c r="F23" s="518">
        <v>1986556434</v>
      </c>
      <c r="G23" s="517">
        <v>109839882</v>
      </c>
      <c r="H23" s="516">
        <f t="shared" si="0"/>
        <v>7590926136</v>
      </c>
    </row>
    <row r="24" spans="1:8" ht="11.25" customHeight="1" x14ac:dyDescent="0.2">
      <c r="A24" s="454">
        <v>2010</v>
      </c>
      <c r="B24" s="448">
        <v>3062890400</v>
      </c>
      <c r="C24" s="447">
        <v>2050428001</v>
      </c>
      <c r="D24" s="519">
        <v>20455187</v>
      </c>
      <c r="E24" s="518">
        <v>372906013</v>
      </c>
      <c r="F24" s="518">
        <v>2356171202</v>
      </c>
      <c r="G24" s="517">
        <v>112014915</v>
      </c>
      <c r="H24" s="516">
        <f t="shared" si="0"/>
        <v>7974865718</v>
      </c>
    </row>
    <row r="25" spans="1:8" ht="11.25" customHeight="1" x14ac:dyDescent="0.2">
      <c r="A25" s="454">
        <v>2011</v>
      </c>
      <c r="B25" s="448">
        <v>2994964715</v>
      </c>
      <c r="C25" s="447">
        <v>2005555614</v>
      </c>
      <c r="D25" s="519">
        <v>19060641</v>
      </c>
      <c r="E25" s="518">
        <v>408371618</v>
      </c>
      <c r="F25" s="518">
        <v>2208356674</v>
      </c>
      <c r="G25" s="517">
        <v>112647994</v>
      </c>
      <c r="H25" s="516">
        <f t="shared" si="0"/>
        <v>7748957256</v>
      </c>
    </row>
    <row r="26" spans="1:8" ht="11.25" customHeight="1" x14ac:dyDescent="0.2">
      <c r="A26" s="454">
        <v>2012</v>
      </c>
      <c r="B26" s="448">
        <v>3005346737</v>
      </c>
      <c r="C26" s="447">
        <v>2007319737</v>
      </c>
      <c r="D26" s="519">
        <v>19876610</v>
      </c>
      <c r="E26" s="518">
        <v>412019412</v>
      </c>
      <c r="F26" s="518">
        <v>2396800060</v>
      </c>
      <c r="G26" s="517">
        <v>113425839</v>
      </c>
      <c r="H26" s="516">
        <f t="shared" si="0"/>
        <v>7954788395</v>
      </c>
    </row>
    <row r="27" spans="1:8" ht="11.25" customHeight="1" x14ac:dyDescent="0.2">
      <c r="A27" s="454">
        <v>2013</v>
      </c>
      <c r="B27" s="448">
        <v>2988348851</v>
      </c>
      <c r="C27" s="447">
        <v>1994432665</v>
      </c>
      <c r="D27" s="519">
        <v>22667242</v>
      </c>
      <c r="E27" s="518">
        <v>368687724</v>
      </c>
      <c r="F27" s="518">
        <v>2294956994</v>
      </c>
      <c r="G27" s="517">
        <v>113227709</v>
      </c>
      <c r="H27" s="516">
        <f t="shared" si="0"/>
        <v>7782321185</v>
      </c>
    </row>
    <row r="28" spans="1:8" ht="11.25" customHeight="1" x14ac:dyDescent="0.2">
      <c r="A28" s="454">
        <v>2014</v>
      </c>
      <c r="B28" s="448">
        <v>2971316708</v>
      </c>
      <c r="C28" s="447">
        <v>1982947180</v>
      </c>
      <c r="D28" s="519">
        <v>17268720</v>
      </c>
      <c r="E28" s="518">
        <v>353815796</v>
      </c>
      <c r="F28" s="518">
        <v>2257050408</v>
      </c>
      <c r="G28" s="517">
        <v>113036836</v>
      </c>
      <c r="H28" s="516">
        <f t="shared" si="0"/>
        <v>7695435648</v>
      </c>
    </row>
    <row r="29" spans="1:8" ht="11.25" customHeight="1" x14ac:dyDescent="0.2">
      <c r="A29" s="454">
        <v>2015</v>
      </c>
      <c r="B29" s="448">
        <v>2821199968</v>
      </c>
      <c r="C29" s="447">
        <v>1876640452</v>
      </c>
      <c r="D29" s="519">
        <v>18861999</v>
      </c>
      <c r="E29" s="518">
        <v>393424705</v>
      </c>
      <c r="F29" s="518">
        <v>2198213370</v>
      </c>
      <c r="G29" s="517">
        <v>113850035</v>
      </c>
      <c r="H29" s="516">
        <f>B29+C29+D29+E29+F29+G29</f>
        <v>7422190529</v>
      </c>
    </row>
    <row r="30" spans="1:8" ht="11.25" customHeight="1" x14ac:dyDescent="0.2">
      <c r="A30" s="454">
        <v>2016</v>
      </c>
      <c r="B30" s="448">
        <v>2805348850</v>
      </c>
      <c r="C30" s="447">
        <v>1865559883</v>
      </c>
      <c r="D30" s="519">
        <v>17207349</v>
      </c>
      <c r="E30" s="518">
        <v>384570795</v>
      </c>
      <c r="F30" s="518">
        <v>2130538157</v>
      </c>
      <c r="G30" s="517">
        <v>131207873</v>
      </c>
      <c r="H30" s="516">
        <f>B30+C30+D30+E30+F30+G30</f>
        <v>7334432907</v>
      </c>
    </row>
    <row r="31" spans="1:8" ht="11.25" customHeight="1" x14ac:dyDescent="0.2">
      <c r="A31" s="454"/>
      <c r="B31" s="448"/>
      <c r="C31" s="447"/>
      <c r="D31" s="519"/>
      <c r="E31" s="518"/>
      <c r="F31" s="518"/>
      <c r="G31" s="517"/>
      <c r="H31" s="516"/>
    </row>
    <row r="32" spans="1:8" ht="11.25" customHeight="1" x14ac:dyDescent="0.2">
      <c r="A32" s="454"/>
      <c r="B32" s="448"/>
      <c r="C32" s="447"/>
      <c r="D32" s="519"/>
      <c r="E32" s="518"/>
      <c r="F32" s="518"/>
      <c r="G32" s="517"/>
      <c r="H32" s="516"/>
    </row>
    <row r="33" spans="1:8" ht="11.25" customHeight="1" x14ac:dyDescent="0.2">
      <c r="A33" s="440"/>
      <c r="B33" s="448"/>
      <c r="C33" s="447"/>
      <c r="D33" s="519"/>
      <c r="E33" s="518"/>
      <c r="F33" s="518"/>
      <c r="G33" s="517"/>
      <c r="H33" s="516"/>
    </row>
    <row r="34" spans="1:8" ht="11.25" customHeight="1" x14ac:dyDescent="0.2">
      <c r="A34" s="454"/>
      <c r="B34" s="448"/>
      <c r="C34" s="447"/>
      <c r="D34" s="519"/>
      <c r="E34" s="518"/>
      <c r="F34" s="518"/>
      <c r="G34" s="517"/>
      <c r="H34" s="516"/>
    </row>
    <row r="35" spans="1:8" ht="11.25" customHeight="1" x14ac:dyDescent="0.2">
      <c r="A35" s="454"/>
      <c r="B35" s="448"/>
      <c r="C35" s="447"/>
      <c r="D35" s="519"/>
      <c r="E35" s="518"/>
      <c r="F35" s="518"/>
      <c r="G35" s="517"/>
      <c r="H35" s="516"/>
    </row>
    <row r="36" spans="1:8" ht="11.25" customHeight="1" x14ac:dyDescent="0.2">
      <c r="A36" s="454"/>
      <c r="B36" s="448"/>
      <c r="C36" s="447"/>
      <c r="D36" s="519"/>
      <c r="E36" s="518"/>
      <c r="F36" s="518"/>
      <c r="G36" s="517"/>
      <c r="H36" s="516"/>
    </row>
    <row r="37" spans="1:8" ht="11.25" customHeight="1" x14ac:dyDescent="0.2">
      <c r="A37" s="454"/>
      <c r="B37" s="448"/>
      <c r="C37" s="447"/>
      <c r="D37" s="519"/>
      <c r="E37" s="518"/>
      <c r="F37" s="518"/>
      <c r="G37" s="517"/>
      <c r="H37" s="516"/>
    </row>
    <row r="38" spans="1:8" ht="11.25" customHeight="1" x14ac:dyDescent="0.2">
      <c r="A38" s="454"/>
      <c r="B38" s="448"/>
      <c r="C38" s="447"/>
      <c r="D38" s="519"/>
      <c r="E38" s="518"/>
      <c r="F38" s="518"/>
      <c r="G38" s="517"/>
      <c r="H38" s="516"/>
    </row>
    <row r="39" spans="1:8" ht="11.25" customHeight="1" x14ac:dyDescent="0.2">
      <c r="A39" s="454"/>
      <c r="B39" s="448"/>
      <c r="C39" s="447"/>
      <c r="D39" s="519"/>
      <c r="E39" s="518"/>
      <c r="F39" s="518"/>
      <c r="G39" s="517"/>
      <c r="H39" s="516"/>
    </row>
    <row r="40" spans="1:8" ht="11.25" customHeight="1" x14ac:dyDescent="0.2">
      <c r="A40" s="454"/>
      <c r="B40" s="448"/>
      <c r="C40" s="447"/>
      <c r="D40" s="519"/>
      <c r="E40" s="518"/>
      <c r="F40" s="518"/>
      <c r="G40" s="517"/>
      <c r="H40" s="516"/>
    </row>
    <row r="41" spans="1:8" ht="11.25" customHeight="1" x14ac:dyDescent="0.2">
      <c r="A41" s="454"/>
      <c r="B41" s="448"/>
      <c r="C41" s="447"/>
      <c r="D41" s="519"/>
      <c r="E41" s="518"/>
      <c r="F41" s="518"/>
      <c r="G41" s="517"/>
      <c r="H41" s="516"/>
    </row>
    <row r="42" spans="1:8" ht="11.25" customHeight="1" x14ac:dyDescent="0.2">
      <c r="A42" s="454"/>
      <c r="B42" s="448"/>
      <c r="C42" s="447"/>
      <c r="D42" s="519"/>
      <c r="E42" s="518"/>
      <c r="F42" s="518"/>
      <c r="G42" s="517"/>
      <c r="H42" s="516"/>
    </row>
    <row r="43" spans="1:8" ht="11.25" customHeight="1" x14ac:dyDescent="0.2">
      <c r="A43" s="454"/>
      <c r="B43" s="448"/>
      <c r="C43" s="447"/>
      <c r="D43" s="519"/>
      <c r="E43" s="518"/>
      <c r="F43" s="518"/>
      <c r="G43" s="517"/>
      <c r="H43" s="516"/>
    </row>
    <row r="44" spans="1:8" ht="11.25" customHeight="1" x14ac:dyDescent="0.2">
      <c r="A44" s="454"/>
      <c r="B44" s="448"/>
      <c r="C44" s="447"/>
      <c r="D44" s="519"/>
      <c r="E44" s="518"/>
      <c r="F44" s="518"/>
      <c r="G44" s="517"/>
      <c r="H44" s="516"/>
    </row>
    <row r="45" spans="1:8" ht="11.25" customHeight="1" x14ac:dyDescent="0.2">
      <c r="A45" s="440"/>
      <c r="B45" s="448"/>
      <c r="C45" s="447"/>
      <c r="D45" s="519"/>
      <c r="E45" s="518"/>
      <c r="F45" s="518"/>
      <c r="G45" s="517"/>
      <c r="H45" s="516"/>
    </row>
    <row r="46" spans="1:8" ht="11.25" customHeight="1" x14ac:dyDescent="0.2">
      <c r="A46" s="454"/>
      <c r="B46" s="448"/>
      <c r="C46" s="447"/>
      <c r="D46" s="519"/>
      <c r="E46" s="518"/>
      <c r="F46" s="518"/>
      <c r="G46" s="517"/>
      <c r="H46" s="516"/>
    </row>
    <row r="47" spans="1:8" ht="11.25" customHeight="1" x14ac:dyDescent="0.2">
      <c r="A47" s="454"/>
      <c r="B47" s="448"/>
      <c r="C47" s="447"/>
      <c r="D47" s="519"/>
      <c r="E47" s="518"/>
      <c r="F47" s="518"/>
      <c r="G47" s="517"/>
      <c r="H47" s="516"/>
    </row>
    <row r="48" spans="1:8" ht="11.25" customHeight="1" x14ac:dyDescent="0.2">
      <c r="A48" s="454"/>
      <c r="B48" s="448"/>
      <c r="C48" s="447"/>
      <c r="D48" s="519"/>
      <c r="E48" s="518"/>
      <c r="F48" s="518"/>
      <c r="G48" s="517"/>
      <c r="H48" s="516"/>
    </row>
    <row r="49" spans="1:8" ht="11.25" customHeight="1" x14ac:dyDescent="0.2">
      <c r="A49" s="454"/>
      <c r="B49" s="448"/>
      <c r="C49" s="447"/>
      <c r="D49" s="519"/>
      <c r="E49" s="518"/>
      <c r="F49" s="518"/>
      <c r="G49" s="517"/>
      <c r="H49" s="516"/>
    </row>
    <row r="50" spans="1:8" ht="11.25" customHeight="1" x14ac:dyDescent="0.2">
      <c r="A50" s="454"/>
      <c r="B50" s="448"/>
      <c r="C50" s="447"/>
      <c r="D50" s="519"/>
      <c r="E50" s="518"/>
      <c r="F50" s="518"/>
      <c r="G50" s="517"/>
      <c r="H50" s="516"/>
    </row>
    <row r="51" spans="1:8" ht="11.25" customHeight="1" x14ac:dyDescent="0.2">
      <c r="A51" s="454"/>
      <c r="B51" s="448"/>
      <c r="C51" s="447"/>
      <c r="D51" s="519"/>
      <c r="E51" s="518"/>
      <c r="F51" s="518"/>
      <c r="G51" s="517"/>
      <c r="H51" s="516"/>
    </row>
    <row r="52" spans="1:8" ht="11.25" customHeight="1" x14ac:dyDescent="0.2">
      <c r="A52" s="454"/>
      <c r="B52" s="448"/>
      <c r="C52" s="447"/>
      <c r="D52" s="519"/>
      <c r="E52" s="518"/>
      <c r="F52" s="518"/>
      <c r="G52" s="517"/>
      <c r="H52" s="516"/>
    </row>
    <row r="53" spans="1:8" ht="11.25" customHeight="1" x14ac:dyDescent="0.2">
      <c r="A53" s="454"/>
      <c r="B53" s="448"/>
      <c r="C53" s="447"/>
      <c r="D53" s="519"/>
      <c r="E53" s="518"/>
      <c r="F53" s="518"/>
      <c r="G53" s="517"/>
      <c r="H53" s="516"/>
    </row>
    <row r="54" spans="1:8" ht="11.25" customHeight="1" x14ac:dyDescent="0.2">
      <c r="A54" s="454"/>
      <c r="B54" s="448"/>
      <c r="C54" s="447"/>
      <c r="D54" s="519"/>
      <c r="E54" s="518"/>
      <c r="F54" s="518"/>
      <c r="G54" s="517"/>
      <c r="H54" s="516"/>
    </row>
    <row r="55" spans="1:8" ht="11.25" customHeight="1" x14ac:dyDescent="0.2">
      <c r="A55" s="454"/>
      <c r="B55" s="448"/>
      <c r="C55" s="447"/>
      <c r="D55" s="519"/>
      <c r="E55" s="518"/>
      <c r="F55" s="518"/>
      <c r="G55" s="517"/>
      <c r="H55" s="516"/>
    </row>
    <row r="56" spans="1:8" ht="11.25" customHeight="1" x14ac:dyDescent="0.2">
      <c r="A56" s="454"/>
      <c r="B56" s="448"/>
      <c r="C56" s="447"/>
      <c r="D56" s="519"/>
      <c r="E56" s="518"/>
      <c r="F56" s="518"/>
      <c r="G56" s="517"/>
      <c r="H56" s="516"/>
    </row>
    <row r="57" spans="1:8" ht="11.25" customHeight="1" x14ac:dyDescent="0.2">
      <c r="A57" s="453"/>
      <c r="B57" s="515"/>
      <c r="C57" s="514"/>
      <c r="D57" s="513"/>
      <c r="E57" s="512"/>
      <c r="F57" s="512"/>
      <c r="G57" s="512"/>
      <c r="H57" s="512"/>
    </row>
    <row r="58" spans="1:8" ht="9.6" customHeight="1" x14ac:dyDescent="0.2"/>
    <row r="59" spans="1:8" ht="9.6" customHeight="1" x14ac:dyDescent="0.2"/>
    <row r="60" spans="1:8" ht="11.25" customHeight="1" x14ac:dyDescent="0.2"/>
    <row r="61" spans="1:8" x14ac:dyDescent="0.2">
      <c r="A61" s="419"/>
    </row>
    <row r="62" spans="1:8" x14ac:dyDescent="0.2">
      <c r="A62" s="418"/>
    </row>
    <row r="63" spans="1:8" x14ac:dyDescent="0.2">
      <c r="A63" s="418"/>
    </row>
    <row r="65" spans="1:1" x14ac:dyDescent="0.2">
      <c r="A65" s="402"/>
    </row>
    <row r="66" spans="1:1" x14ac:dyDescent="0.2">
      <c r="A66" s="402"/>
    </row>
    <row r="68" spans="1:1" x14ac:dyDescent="0.2">
      <c r="A68" s="402"/>
    </row>
    <row r="70" spans="1:1" x14ac:dyDescent="0.2">
      <c r="A70" s="402"/>
    </row>
    <row r="71" spans="1:1" x14ac:dyDescent="0.2">
      <c r="A71" s="402"/>
    </row>
    <row r="72" spans="1:1" x14ac:dyDescent="0.2">
      <c r="A72" s="402"/>
    </row>
    <row r="73" spans="1:1" x14ac:dyDescent="0.2">
      <c r="A73" s="402"/>
    </row>
    <row r="74" spans="1:1" x14ac:dyDescent="0.2">
      <c r="A74" s="402"/>
    </row>
    <row r="75" spans="1:1" x14ac:dyDescent="0.2">
      <c r="A75" s="402"/>
    </row>
    <row r="76" spans="1:1" x14ac:dyDescent="0.2">
      <c r="A76" s="402"/>
    </row>
    <row r="77" spans="1:1" x14ac:dyDescent="0.2">
      <c r="A77" s="402"/>
    </row>
    <row r="78" spans="1:1" x14ac:dyDescent="0.2">
      <c r="A78" s="402"/>
    </row>
    <row r="79" spans="1:1" x14ac:dyDescent="0.2">
      <c r="A79" s="402"/>
    </row>
    <row r="80" spans="1:1" x14ac:dyDescent="0.2">
      <c r="A80" s="402"/>
    </row>
    <row r="81" spans="1:1" x14ac:dyDescent="0.2">
      <c r="A81" s="402"/>
    </row>
    <row r="82" spans="1:1" x14ac:dyDescent="0.2">
      <c r="A82" s="402"/>
    </row>
    <row r="83" spans="1:1" x14ac:dyDescent="0.2">
      <c r="A83" s="402"/>
    </row>
    <row r="84" spans="1:1" x14ac:dyDescent="0.2">
      <c r="A84" s="402"/>
    </row>
    <row r="85" spans="1:1" x14ac:dyDescent="0.2">
      <c r="A85" s="402"/>
    </row>
    <row r="86" spans="1:1" x14ac:dyDescent="0.2">
      <c r="A86" s="402"/>
    </row>
    <row r="87" spans="1:1" x14ac:dyDescent="0.2">
      <c r="A87" s="402"/>
    </row>
    <row r="88" spans="1:1" x14ac:dyDescent="0.2">
      <c r="A88" s="402"/>
    </row>
    <row r="89" spans="1:1" x14ac:dyDescent="0.2">
      <c r="A89" s="402"/>
    </row>
    <row r="90" spans="1:1" x14ac:dyDescent="0.2">
      <c r="A90" s="402"/>
    </row>
    <row r="91" spans="1:1" x14ac:dyDescent="0.2">
      <c r="A91" s="402"/>
    </row>
    <row r="92" spans="1:1" x14ac:dyDescent="0.2">
      <c r="A92" s="402"/>
    </row>
    <row r="93" spans="1:1" x14ac:dyDescent="0.2">
      <c r="A93" s="402"/>
    </row>
    <row r="94" spans="1:1" x14ac:dyDescent="0.2">
      <c r="A94" s="402"/>
    </row>
    <row r="95" spans="1:1" x14ac:dyDescent="0.2">
      <c r="A95" s="402"/>
    </row>
    <row r="96" spans="1:1" x14ac:dyDescent="0.2">
      <c r="A96" s="402"/>
    </row>
    <row r="97" spans="1:1" x14ac:dyDescent="0.2">
      <c r="A97" s="402"/>
    </row>
    <row r="98" spans="1:1" x14ac:dyDescent="0.2">
      <c r="A98" s="402"/>
    </row>
    <row r="99" spans="1:1" x14ac:dyDescent="0.2">
      <c r="A99" s="402"/>
    </row>
    <row r="100" spans="1:1" x14ac:dyDescent="0.2">
      <c r="A100" s="402"/>
    </row>
    <row r="101" spans="1:1" x14ac:dyDescent="0.2">
      <c r="A101" s="402"/>
    </row>
    <row r="102" spans="1:1" x14ac:dyDescent="0.2">
      <c r="A102" s="402"/>
    </row>
    <row r="103" spans="1:1" x14ac:dyDescent="0.2">
      <c r="A103" s="402"/>
    </row>
    <row r="104" spans="1:1" x14ac:dyDescent="0.2">
      <c r="A104" s="402"/>
    </row>
    <row r="105" spans="1:1" x14ac:dyDescent="0.2">
      <c r="A105" s="402"/>
    </row>
    <row r="106" spans="1:1" x14ac:dyDescent="0.2">
      <c r="A106" s="402"/>
    </row>
    <row r="107" spans="1:1" x14ac:dyDescent="0.2">
      <c r="A107" s="402"/>
    </row>
    <row r="108" spans="1:1" x14ac:dyDescent="0.2">
      <c r="A108" s="402"/>
    </row>
    <row r="109" spans="1:1" x14ac:dyDescent="0.2">
      <c r="A109" s="402"/>
    </row>
    <row r="110" spans="1:1" x14ac:dyDescent="0.2">
      <c r="A110" s="402"/>
    </row>
    <row r="111" spans="1:1" x14ac:dyDescent="0.2">
      <c r="A111" s="402"/>
    </row>
    <row r="112" spans="1:1" x14ac:dyDescent="0.2">
      <c r="A112" s="402"/>
    </row>
    <row r="160" spans="1:1" x14ac:dyDescent="0.2">
      <c r="A160" s="402"/>
    </row>
    <row r="161" spans="1:1" x14ac:dyDescent="0.2">
      <c r="A161" s="402"/>
    </row>
    <row r="162" spans="1:1" x14ac:dyDescent="0.2">
      <c r="A162" s="402"/>
    </row>
    <row r="163" spans="1:1" x14ac:dyDescent="0.2">
      <c r="A163" s="402"/>
    </row>
    <row r="165" spans="1:1" x14ac:dyDescent="0.2">
      <c r="A165" s="402"/>
    </row>
    <row r="166" spans="1:1" x14ac:dyDescent="0.2">
      <c r="A166" s="402"/>
    </row>
    <row r="167" spans="1:1" x14ac:dyDescent="0.2">
      <c r="A167" s="402"/>
    </row>
    <row r="168" spans="1:1" x14ac:dyDescent="0.2">
      <c r="A168" s="418"/>
    </row>
  </sheetData>
  <mergeCells count="1">
    <mergeCell ref="B5:H5"/>
  </mergeCells>
  <pageMargins left="0.59055118110236227" right="0.39370078740157483" top="0.47244094488188981" bottom="0.31496062992125984" header="0.43307086614173229" footer="0.35433070866141736"/>
  <pageSetup paperSize="9" orientation="portrait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A2" sqref="A2"/>
    </sheetView>
  </sheetViews>
  <sheetFormatPr baseColWidth="10" defaultColWidth="11" defaultRowHeight="11.25" x14ac:dyDescent="0.2"/>
  <cols>
    <col min="1" max="1" width="7.875" style="385" customWidth="1"/>
    <col min="2" max="4" width="21.625" style="385" customWidth="1"/>
    <col min="5" max="16384" width="11" style="385"/>
  </cols>
  <sheetData>
    <row r="1" spans="1:4" ht="13.5" customHeight="1" x14ac:dyDescent="0.2">
      <c r="A1" s="533" t="s">
        <v>486</v>
      </c>
      <c r="B1" s="419"/>
      <c r="C1" s="419"/>
    </row>
    <row r="2" spans="1:4" ht="10.9" customHeight="1" x14ac:dyDescent="0.2">
      <c r="A2" s="533"/>
    </row>
    <row r="3" spans="1:4" ht="11.25" customHeight="1" x14ac:dyDescent="0.2">
      <c r="A3" s="418" t="s">
        <v>82</v>
      </c>
      <c r="B3" s="418"/>
      <c r="C3" s="418"/>
    </row>
    <row r="4" spans="1:4" ht="11.25" customHeight="1" x14ac:dyDescent="0.2">
      <c r="B4" s="523"/>
      <c r="C4" s="523"/>
    </row>
    <row r="5" spans="1:4" ht="11.25" customHeight="1" x14ac:dyDescent="0.2">
      <c r="A5" s="455" t="s">
        <v>70</v>
      </c>
      <c r="B5" s="524" t="s">
        <v>485</v>
      </c>
      <c r="C5" s="484" t="s">
        <v>484</v>
      </c>
      <c r="D5" s="487"/>
    </row>
    <row r="6" spans="1:4" ht="11.25" customHeight="1" x14ac:dyDescent="0.2">
      <c r="A6" s="454" t="s">
        <v>71</v>
      </c>
      <c r="B6" s="486" t="s">
        <v>483</v>
      </c>
      <c r="C6" s="486" t="s">
        <v>482</v>
      </c>
      <c r="D6" s="486" t="s">
        <v>72</v>
      </c>
    </row>
    <row r="7" spans="1:4" ht="11.25" customHeight="1" x14ac:dyDescent="0.2">
      <c r="A7" s="453"/>
      <c r="B7" s="532" t="s">
        <v>481</v>
      </c>
      <c r="C7" s="531" t="s">
        <v>480</v>
      </c>
      <c r="D7" s="442"/>
    </row>
    <row r="8" spans="1:4" ht="11.25" customHeight="1" x14ac:dyDescent="0.2">
      <c r="A8" s="486">
        <v>1985</v>
      </c>
      <c r="B8" s="530">
        <v>111749353</v>
      </c>
      <c r="C8" s="530">
        <v>150533389</v>
      </c>
      <c r="D8" s="529">
        <f t="shared" ref="D8:D39" si="0">B8+C8</f>
        <v>262282742</v>
      </c>
    </row>
    <row r="9" spans="1:4" ht="11.25" customHeight="1" x14ac:dyDescent="0.2">
      <c r="A9" s="486">
        <v>1986</v>
      </c>
      <c r="B9" s="530">
        <v>116227049</v>
      </c>
      <c r="C9" s="530">
        <v>159610863</v>
      </c>
      <c r="D9" s="529">
        <f t="shared" si="0"/>
        <v>275837912</v>
      </c>
    </row>
    <row r="10" spans="1:4" ht="11.25" customHeight="1" x14ac:dyDescent="0.2">
      <c r="A10" s="486">
        <v>1987</v>
      </c>
      <c r="B10" s="530">
        <v>120914060</v>
      </c>
      <c r="C10" s="530">
        <v>166017114</v>
      </c>
      <c r="D10" s="529">
        <f t="shared" si="0"/>
        <v>286931174</v>
      </c>
    </row>
    <row r="11" spans="1:4" ht="11.25" customHeight="1" x14ac:dyDescent="0.2">
      <c r="A11" s="486">
        <v>1988</v>
      </c>
      <c r="B11" s="530">
        <v>125518611</v>
      </c>
      <c r="C11" s="530">
        <v>173989813</v>
      </c>
      <c r="D11" s="529">
        <f t="shared" si="0"/>
        <v>299508424</v>
      </c>
    </row>
    <row r="12" spans="1:4" ht="11.25" customHeight="1" x14ac:dyDescent="0.2">
      <c r="A12" s="486">
        <v>1989</v>
      </c>
      <c r="B12" s="530">
        <v>130025290</v>
      </c>
      <c r="C12" s="530">
        <v>183526712</v>
      </c>
      <c r="D12" s="529">
        <f t="shared" si="0"/>
        <v>313552002</v>
      </c>
    </row>
    <row r="13" spans="1:4" ht="11.25" customHeight="1" x14ac:dyDescent="0.2">
      <c r="A13" s="486">
        <v>1990</v>
      </c>
      <c r="B13" s="530">
        <v>137305337</v>
      </c>
      <c r="C13" s="530">
        <v>190502581</v>
      </c>
      <c r="D13" s="529">
        <f t="shared" si="0"/>
        <v>327807918</v>
      </c>
    </row>
    <row r="14" spans="1:4" ht="11.25" customHeight="1" x14ac:dyDescent="0.2">
      <c r="A14" s="486">
        <v>1991</v>
      </c>
      <c r="B14" s="530">
        <v>137769555</v>
      </c>
      <c r="C14" s="530">
        <v>197886284</v>
      </c>
      <c r="D14" s="529">
        <f t="shared" si="0"/>
        <v>335655839</v>
      </c>
    </row>
    <row r="15" spans="1:4" ht="11.25" customHeight="1" x14ac:dyDescent="0.2">
      <c r="A15" s="486">
        <v>1992</v>
      </c>
      <c r="B15" s="530">
        <v>136240283</v>
      </c>
      <c r="C15" s="530">
        <v>200783342</v>
      </c>
      <c r="D15" s="529">
        <f t="shared" si="0"/>
        <v>337023625</v>
      </c>
    </row>
    <row r="16" spans="1:4" ht="11.25" customHeight="1" x14ac:dyDescent="0.2">
      <c r="A16" s="486">
        <v>1993</v>
      </c>
      <c r="B16" s="530">
        <v>133623809</v>
      </c>
      <c r="C16" s="530">
        <v>201233820</v>
      </c>
      <c r="D16" s="529">
        <f t="shared" si="0"/>
        <v>334857629</v>
      </c>
    </row>
    <row r="17" spans="1:4" ht="11.25" customHeight="1" x14ac:dyDescent="0.2">
      <c r="A17" s="486">
        <v>1994</v>
      </c>
      <c r="B17" s="530">
        <v>137344440</v>
      </c>
      <c r="C17" s="530">
        <v>209511763</v>
      </c>
      <c r="D17" s="529">
        <f t="shared" si="0"/>
        <v>346856203</v>
      </c>
    </row>
    <row r="18" spans="1:4" ht="11.25" customHeight="1" x14ac:dyDescent="0.2">
      <c r="A18" s="486">
        <v>1995</v>
      </c>
      <c r="B18" s="530">
        <v>179405238.40000001</v>
      </c>
      <c r="C18" s="530">
        <v>256438234.21000001</v>
      </c>
      <c r="D18" s="529">
        <f t="shared" si="0"/>
        <v>435843472.61000001</v>
      </c>
    </row>
    <row r="19" spans="1:4" ht="11.25" customHeight="1" x14ac:dyDescent="0.2">
      <c r="A19" s="486">
        <v>1996</v>
      </c>
      <c r="B19" s="530">
        <v>174889780</v>
      </c>
      <c r="C19" s="530">
        <v>262543513</v>
      </c>
      <c r="D19" s="529">
        <f t="shared" si="0"/>
        <v>437433293</v>
      </c>
    </row>
    <row r="20" spans="1:4" ht="11.25" customHeight="1" x14ac:dyDescent="0.2">
      <c r="A20" s="486">
        <v>1997</v>
      </c>
      <c r="B20" s="530">
        <v>172160449.22999999</v>
      </c>
      <c r="C20" s="530">
        <v>269105912.05000001</v>
      </c>
      <c r="D20" s="529">
        <f t="shared" si="0"/>
        <v>441266361.27999997</v>
      </c>
    </row>
    <row r="21" spans="1:4" ht="11.25" customHeight="1" x14ac:dyDescent="0.2">
      <c r="A21" s="486">
        <v>1998</v>
      </c>
      <c r="B21" s="530">
        <v>179477092.09999999</v>
      </c>
      <c r="C21" s="530">
        <v>279299113.70999998</v>
      </c>
      <c r="D21" s="529">
        <f t="shared" si="0"/>
        <v>458776205.80999994</v>
      </c>
    </row>
    <row r="22" spans="1:4" ht="11.25" customHeight="1" x14ac:dyDescent="0.2">
      <c r="A22" s="486">
        <v>1999</v>
      </c>
      <c r="B22" s="530">
        <v>181482440</v>
      </c>
      <c r="C22" s="530">
        <v>284039076</v>
      </c>
      <c r="D22" s="529">
        <f t="shared" si="0"/>
        <v>465521516</v>
      </c>
    </row>
    <row r="23" spans="1:4" ht="11.25" customHeight="1" x14ac:dyDescent="0.2">
      <c r="A23" s="486">
        <v>2000</v>
      </c>
      <c r="B23" s="530">
        <v>351862730</v>
      </c>
      <c r="C23" s="530">
        <v>291304068</v>
      </c>
      <c r="D23" s="529">
        <f t="shared" si="0"/>
        <v>643166798</v>
      </c>
    </row>
    <row r="24" spans="1:4" ht="11.25" customHeight="1" x14ac:dyDescent="0.2">
      <c r="A24" s="486">
        <v>2001</v>
      </c>
      <c r="B24" s="530">
        <v>678935922</v>
      </c>
      <c r="C24" s="530">
        <v>298936555</v>
      </c>
      <c r="D24" s="529">
        <f t="shared" si="0"/>
        <v>977872477</v>
      </c>
    </row>
    <row r="25" spans="1:4" ht="11.25" customHeight="1" x14ac:dyDescent="0.2">
      <c r="A25" s="486">
        <v>2002</v>
      </c>
      <c r="B25" s="530">
        <v>772550253</v>
      </c>
      <c r="C25" s="530">
        <v>294593058</v>
      </c>
      <c r="D25" s="529">
        <f t="shared" si="0"/>
        <v>1067143311</v>
      </c>
    </row>
    <row r="26" spans="1:4" ht="11.25" customHeight="1" x14ac:dyDescent="0.2">
      <c r="A26" s="486">
        <v>2003</v>
      </c>
      <c r="B26" s="530">
        <v>700758782</v>
      </c>
      <c r="C26" s="530">
        <v>298319206</v>
      </c>
      <c r="D26" s="529">
        <f t="shared" si="0"/>
        <v>999077988</v>
      </c>
    </row>
    <row r="27" spans="1:4" ht="11.25" customHeight="1" x14ac:dyDescent="0.2">
      <c r="A27" s="486">
        <v>2004</v>
      </c>
      <c r="B27" s="530">
        <v>693607837</v>
      </c>
      <c r="C27" s="530">
        <v>299506419</v>
      </c>
      <c r="D27" s="529">
        <f t="shared" si="0"/>
        <v>993114256</v>
      </c>
    </row>
    <row r="28" spans="1:4" ht="11.25" customHeight="1" x14ac:dyDescent="0.2">
      <c r="A28" s="486">
        <v>2005</v>
      </c>
      <c r="B28" s="530">
        <v>1230528877</v>
      </c>
      <c r="C28" s="530">
        <v>306396883.82999998</v>
      </c>
      <c r="D28" s="529">
        <f t="shared" si="0"/>
        <v>1536925760.8299999</v>
      </c>
    </row>
    <row r="29" spans="1:4" ht="11.25" customHeight="1" x14ac:dyDescent="0.2">
      <c r="A29" s="486">
        <v>2006</v>
      </c>
      <c r="B29" s="530">
        <v>1305709898</v>
      </c>
      <c r="C29" s="530">
        <v>312523036.62</v>
      </c>
      <c r="D29" s="529">
        <f t="shared" si="0"/>
        <v>1618232934.6199999</v>
      </c>
    </row>
    <row r="30" spans="1:4" ht="11.25" customHeight="1" x14ac:dyDescent="0.2">
      <c r="A30" s="486">
        <v>2007</v>
      </c>
      <c r="B30" s="530">
        <v>1336369578</v>
      </c>
      <c r="C30" s="530">
        <v>321663541.61000001</v>
      </c>
      <c r="D30" s="529">
        <f t="shared" si="0"/>
        <v>1658033119.6100001</v>
      </c>
    </row>
    <row r="31" spans="1:4" ht="11.25" customHeight="1" x14ac:dyDescent="0.2">
      <c r="A31" s="486">
        <v>2008</v>
      </c>
      <c r="B31" s="530">
        <v>1441201864.8299999</v>
      </c>
      <c r="C31" s="530">
        <v>332655020.44999999</v>
      </c>
      <c r="D31" s="529">
        <f t="shared" si="0"/>
        <v>1773856885.28</v>
      </c>
    </row>
    <row r="32" spans="1:4" ht="11.25" customHeight="1" x14ac:dyDescent="0.2">
      <c r="A32" s="486">
        <v>2009</v>
      </c>
      <c r="B32" s="530">
        <v>1451500064</v>
      </c>
      <c r="C32" s="530">
        <v>350514801</v>
      </c>
      <c r="D32" s="529">
        <f t="shared" si="0"/>
        <v>1802014865</v>
      </c>
    </row>
    <row r="33" spans="1:4" ht="11.25" customHeight="1" x14ac:dyDescent="0.2">
      <c r="A33" s="486">
        <v>2010</v>
      </c>
      <c r="B33" s="530">
        <v>1489653714</v>
      </c>
      <c r="C33" s="530">
        <v>347466422</v>
      </c>
      <c r="D33" s="529">
        <f t="shared" si="0"/>
        <v>1837120136</v>
      </c>
    </row>
    <row r="34" spans="1:4" ht="11.25" customHeight="1" x14ac:dyDescent="0.2">
      <c r="A34" s="486">
        <v>2011</v>
      </c>
      <c r="B34" s="530">
        <v>1554959239</v>
      </c>
      <c r="C34" s="530">
        <v>359758262</v>
      </c>
      <c r="D34" s="529">
        <f t="shared" si="0"/>
        <v>1914717501</v>
      </c>
    </row>
    <row r="35" spans="1:4" ht="11.25" customHeight="1" x14ac:dyDescent="0.2">
      <c r="A35" s="486">
        <v>2012</v>
      </c>
      <c r="B35" s="530">
        <v>1529342797</v>
      </c>
      <c r="C35" s="530">
        <v>352058744</v>
      </c>
      <c r="D35" s="529">
        <f t="shared" si="0"/>
        <v>1881401541</v>
      </c>
    </row>
    <row r="36" spans="1:4" ht="11.25" customHeight="1" x14ac:dyDescent="0.2">
      <c r="A36" s="486">
        <v>2013</v>
      </c>
      <c r="B36" s="530">
        <v>1517125288</v>
      </c>
      <c r="C36" s="530">
        <v>355989259</v>
      </c>
      <c r="D36" s="529">
        <f t="shared" si="0"/>
        <v>1873114547</v>
      </c>
    </row>
    <row r="37" spans="1:4" ht="11.25" customHeight="1" x14ac:dyDescent="0.2">
      <c r="A37" s="486">
        <v>2014</v>
      </c>
      <c r="B37" s="530">
        <v>1493287603</v>
      </c>
      <c r="C37" s="530">
        <v>364487190</v>
      </c>
      <c r="D37" s="529">
        <f t="shared" si="0"/>
        <v>1857774793</v>
      </c>
    </row>
    <row r="38" spans="1:4" ht="11.25" customHeight="1" x14ac:dyDescent="0.2">
      <c r="A38" s="486">
        <v>2015</v>
      </c>
      <c r="B38" s="530">
        <v>1457327410</v>
      </c>
      <c r="C38" s="530">
        <v>373076749</v>
      </c>
      <c r="D38" s="529">
        <f t="shared" si="0"/>
        <v>1830404159</v>
      </c>
    </row>
    <row r="39" spans="1:4" ht="11.25" customHeight="1" x14ac:dyDescent="0.2">
      <c r="A39" s="486">
        <v>2016</v>
      </c>
      <c r="B39" s="530">
        <v>1453687043</v>
      </c>
      <c r="C39" s="530">
        <v>375371586</v>
      </c>
      <c r="D39" s="529">
        <f t="shared" si="0"/>
        <v>1829058629</v>
      </c>
    </row>
    <row r="40" spans="1:4" ht="11.25" customHeight="1" x14ac:dyDescent="0.2">
      <c r="A40" s="486"/>
      <c r="B40" s="530"/>
      <c r="C40" s="530"/>
      <c r="D40" s="529"/>
    </row>
    <row r="41" spans="1:4" ht="11.25" customHeight="1" x14ac:dyDescent="0.2">
      <c r="A41" s="486"/>
      <c r="B41" s="530"/>
      <c r="C41" s="530"/>
      <c r="D41" s="529"/>
    </row>
    <row r="42" spans="1:4" ht="11.25" customHeight="1" x14ac:dyDescent="0.2">
      <c r="A42" s="486"/>
      <c r="B42" s="530"/>
      <c r="C42" s="530"/>
      <c r="D42" s="529"/>
    </row>
    <row r="43" spans="1:4" ht="11.25" customHeight="1" x14ac:dyDescent="0.2">
      <c r="A43" s="486"/>
      <c r="B43" s="530"/>
      <c r="C43" s="530"/>
      <c r="D43" s="529"/>
    </row>
    <row r="44" spans="1:4" ht="11.25" customHeight="1" x14ac:dyDescent="0.2">
      <c r="A44" s="486"/>
      <c r="B44" s="530"/>
      <c r="C44" s="530"/>
      <c r="D44" s="529"/>
    </row>
    <row r="45" spans="1:4" ht="11.25" customHeight="1" x14ac:dyDescent="0.2">
      <c r="A45" s="486"/>
      <c r="B45" s="530"/>
      <c r="C45" s="530"/>
      <c r="D45" s="529"/>
    </row>
    <row r="46" spans="1:4" ht="11.25" customHeight="1" x14ac:dyDescent="0.2">
      <c r="A46" s="486"/>
      <c r="B46" s="530"/>
      <c r="C46" s="530"/>
      <c r="D46" s="529"/>
    </row>
    <row r="47" spans="1:4" ht="11.25" customHeight="1" x14ac:dyDescent="0.2">
      <c r="A47" s="486"/>
      <c r="B47" s="530"/>
      <c r="C47" s="530"/>
      <c r="D47" s="529"/>
    </row>
    <row r="48" spans="1:4" ht="11.25" customHeight="1" x14ac:dyDescent="0.2">
      <c r="A48" s="486"/>
      <c r="B48" s="530"/>
      <c r="C48" s="530"/>
      <c r="D48" s="529"/>
    </row>
    <row r="49" spans="1:4" ht="11.25" customHeight="1" x14ac:dyDescent="0.2">
      <c r="A49" s="486"/>
      <c r="B49" s="530"/>
      <c r="C49" s="530"/>
      <c r="D49" s="529"/>
    </row>
    <row r="50" spans="1:4" ht="11.25" customHeight="1" x14ac:dyDescent="0.2">
      <c r="A50" s="486"/>
      <c r="B50" s="530"/>
      <c r="C50" s="530"/>
      <c r="D50" s="529"/>
    </row>
    <row r="51" spans="1:4" ht="11.25" customHeight="1" x14ac:dyDescent="0.2">
      <c r="A51" s="486"/>
      <c r="B51" s="530"/>
      <c r="C51" s="530"/>
      <c r="D51" s="529"/>
    </row>
    <row r="52" spans="1:4" ht="11.25" customHeight="1" x14ac:dyDescent="0.2">
      <c r="A52" s="486"/>
      <c r="B52" s="530"/>
      <c r="C52" s="530"/>
      <c r="D52" s="529"/>
    </row>
    <row r="53" spans="1:4" ht="11.25" customHeight="1" x14ac:dyDescent="0.2">
      <c r="A53" s="442"/>
      <c r="B53" s="528"/>
      <c r="C53" s="528"/>
      <c r="D53" s="527"/>
    </row>
    <row r="54" spans="1:4" ht="9.6" customHeight="1" x14ac:dyDescent="0.2"/>
    <row r="55" spans="1:4" ht="9.6" customHeight="1" x14ac:dyDescent="0.2"/>
  </sheetData>
  <pageMargins left="0.59055118110236227" right="0.78740157480314965" top="0.47244094488188981" bottom="0.35433070866141736" header="0.39370078740157483" footer="0.23622047244094491"/>
  <pageSetup paperSize="9" orientation="portrait" horizontalDpi="4294967292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workbookViewId="0">
      <selection activeCell="A2" sqref="A2"/>
    </sheetView>
  </sheetViews>
  <sheetFormatPr baseColWidth="10" defaultColWidth="11" defaultRowHeight="11.25" x14ac:dyDescent="0.2"/>
  <cols>
    <col min="1" max="1" width="7.875" style="385" customWidth="1"/>
    <col min="2" max="3" width="16" style="385" customWidth="1"/>
    <col min="4" max="4" width="17.75" style="385" bestFit="1" customWidth="1"/>
    <col min="5" max="5" width="18.625" style="385" customWidth="1"/>
    <col min="6" max="16384" width="11" style="385"/>
  </cols>
  <sheetData>
    <row r="1" spans="1:5" ht="13.15" customHeight="1" x14ac:dyDescent="0.2">
      <c r="A1" s="419" t="s">
        <v>497</v>
      </c>
    </row>
    <row r="2" spans="1:5" ht="10.7" customHeight="1" x14ac:dyDescent="0.2"/>
    <row r="3" spans="1:5" ht="11.25" customHeight="1" x14ac:dyDescent="0.2">
      <c r="A3" s="418" t="s">
        <v>82</v>
      </c>
    </row>
    <row r="4" spans="1:5" ht="11.25" customHeight="1" x14ac:dyDescent="0.2"/>
    <row r="5" spans="1:5" ht="11.25" customHeight="1" x14ac:dyDescent="0.2">
      <c r="A5" s="491"/>
      <c r="B5" s="510"/>
      <c r="C5" s="487"/>
      <c r="D5" s="549" t="s">
        <v>496</v>
      </c>
      <c r="E5" s="487"/>
    </row>
    <row r="6" spans="1:5" ht="11.25" customHeight="1" x14ac:dyDescent="0.2">
      <c r="A6" s="454" t="s">
        <v>70</v>
      </c>
      <c r="B6" s="484" t="s">
        <v>495</v>
      </c>
      <c r="C6" s="486" t="s">
        <v>452</v>
      </c>
      <c r="D6" s="524" t="s">
        <v>494</v>
      </c>
      <c r="E6" s="548" t="s">
        <v>72</v>
      </c>
    </row>
    <row r="7" spans="1:5" ht="11.25" customHeight="1" x14ac:dyDescent="0.2">
      <c r="A7" s="454" t="s">
        <v>71</v>
      </c>
      <c r="B7" s="484"/>
      <c r="C7" s="486"/>
      <c r="D7" s="524" t="s">
        <v>493</v>
      </c>
      <c r="E7" s="548"/>
    </row>
    <row r="8" spans="1:5" ht="11.25" customHeight="1" x14ac:dyDescent="0.2">
      <c r="A8" s="454"/>
      <c r="B8" s="484" t="s">
        <v>492</v>
      </c>
      <c r="C8" s="486" t="s">
        <v>447</v>
      </c>
      <c r="D8" s="524" t="s">
        <v>491</v>
      </c>
      <c r="E8" s="548" t="s">
        <v>490</v>
      </c>
    </row>
    <row r="9" spans="1:5" ht="11.25" customHeight="1" x14ac:dyDescent="0.2">
      <c r="A9" s="454"/>
      <c r="B9" s="484"/>
      <c r="C9" s="486"/>
      <c r="D9" s="484" t="s">
        <v>489</v>
      </c>
      <c r="E9" s="548"/>
    </row>
    <row r="10" spans="1:5" ht="11.25" customHeight="1" x14ac:dyDescent="0.2">
      <c r="A10" s="453"/>
      <c r="B10" s="523"/>
      <c r="C10" s="483"/>
      <c r="D10" s="442" t="s">
        <v>73</v>
      </c>
      <c r="E10" s="442"/>
    </row>
    <row r="11" spans="1:5" ht="11.25" customHeight="1" x14ac:dyDescent="0.2">
      <c r="A11" s="454">
        <v>1997</v>
      </c>
      <c r="B11" s="545">
        <v>907091870</v>
      </c>
      <c r="C11" s="544">
        <v>5145631</v>
      </c>
      <c r="D11" s="543">
        <v>181218131</v>
      </c>
      <c r="E11" s="546">
        <f>B11+C11+D11</f>
        <v>1093455632</v>
      </c>
    </row>
    <row r="12" spans="1:5" ht="11.25" customHeight="1" x14ac:dyDescent="0.2">
      <c r="A12" s="454">
        <v>1998</v>
      </c>
      <c r="B12" s="545">
        <v>838322790</v>
      </c>
      <c r="C12" s="544">
        <v>6653307</v>
      </c>
      <c r="D12" s="543">
        <v>189137906</v>
      </c>
      <c r="E12" s="546">
        <f>B12+C12+D12</f>
        <v>1034114003</v>
      </c>
    </row>
    <row r="13" spans="1:5" ht="11.25" customHeight="1" x14ac:dyDescent="0.2">
      <c r="A13" s="454">
        <v>1999</v>
      </c>
      <c r="B13" s="545">
        <v>1040576746</v>
      </c>
      <c r="C13" s="544">
        <v>7861205</v>
      </c>
      <c r="D13" s="543">
        <v>50453387</v>
      </c>
      <c r="E13" s="546">
        <f>B13+C13+D13</f>
        <v>1098891338</v>
      </c>
    </row>
    <row r="14" spans="1:5" ht="11.25" customHeight="1" x14ac:dyDescent="0.2">
      <c r="A14" s="454">
        <v>2000</v>
      </c>
      <c r="B14" s="545">
        <v>1037723114</v>
      </c>
      <c r="C14" s="544">
        <v>6564263</v>
      </c>
      <c r="D14" s="543">
        <v>51423356</v>
      </c>
      <c r="E14" s="546">
        <f>B14+C14+D14</f>
        <v>1095710733</v>
      </c>
    </row>
    <row r="15" spans="1:5" ht="11.25" customHeight="1" x14ac:dyDescent="0.2">
      <c r="A15" s="454">
        <v>2001</v>
      </c>
      <c r="B15" s="545">
        <v>1017462197</v>
      </c>
      <c r="C15" s="544">
        <v>7442482</v>
      </c>
      <c r="D15" s="543">
        <v>41766194</v>
      </c>
      <c r="E15" s="546">
        <f>B15+C15+D15</f>
        <v>1066670873</v>
      </c>
    </row>
    <row r="16" spans="1:5" ht="11.25" customHeight="1" x14ac:dyDescent="0.2">
      <c r="A16" s="454">
        <v>2002</v>
      </c>
      <c r="B16" s="545">
        <v>1049172665</v>
      </c>
      <c r="C16" s="547" t="s">
        <v>488</v>
      </c>
      <c r="D16" s="543">
        <v>42278568</v>
      </c>
      <c r="E16" s="546">
        <f>B16+D16</f>
        <v>1091451233</v>
      </c>
    </row>
    <row r="17" spans="1:5" ht="11.25" customHeight="1" x14ac:dyDescent="0.2">
      <c r="A17" s="454">
        <v>2003</v>
      </c>
      <c r="B17" s="545">
        <v>1046807148</v>
      </c>
      <c r="C17" s="547" t="s">
        <v>488</v>
      </c>
      <c r="D17" s="543">
        <v>42997138</v>
      </c>
      <c r="E17" s="546">
        <f>B17+D17</f>
        <v>1089804286</v>
      </c>
    </row>
    <row r="18" spans="1:5" ht="11.25" customHeight="1" x14ac:dyDescent="0.2">
      <c r="A18" s="486">
        <v>2004</v>
      </c>
      <c r="B18" s="545">
        <v>1054211980</v>
      </c>
      <c r="C18" s="547" t="s">
        <v>488</v>
      </c>
      <c r="D18" s="547" t="s">
        <v>488</v>
      </c>
      <c r="E18" s="546">
        <f t="shared" ref="E18:E30" si="0">B18</f>
        <v>1054211980</v>
      </c>
    </row>
    <row r="19" spans="1:5" ht="11.25" customHeight="1" x14ac:dyDescent="0.2">
      <c r="A19" s="454">
        <v>2005</v>
      </c>
      <c r="B19" s="545">
        <v>974058189</v>
      </c>
      <c r="C19" s="547" t="s">
        <v>488</v>
      </c>
      <c r="D19" s="547" t="s">
        <v>488</v>
      </c>
      <c r="E19" s="546">
        <f t="shared" si="0"/>
        <v>974058189</v>
      </c>
    </row>
    <row r="20" spans="1:5" ht="11.25" customHeight="1" x14ac:dyDescent="0.2">
      <c r="A20" s="454">
        <v>2006</v>
      </c>
      <c r="B20" s="545">
        <v>1027449594</v>
      </c>
      <c r="C20" s="547" t="s">
        <v>488</v>
      </c>
      <c r="D20" s="547" t="s">
        <v>488</v>
      </c>
      <c r="E20" s="546">
        <f t="shared" si="0"/>
        <v>1027449594</v>
      </c>
    </row>
    <row r="21" spans="1:5" ht="11.25" customHeight="1" x14ac:dyDescent="0.2">
      <c r="A21" s="454">
        <v>2007</v>
      </c>
      <c r="B21" s="545">
        <v>1040330743</v>
      </c>
      <c r="C21" s="547" t="s">
        <v>488</v>
      </c>
      <c r="D21" s="547" t="s">
        <v>488</v>
      </c>
      <c r="E21" s="546">
        <f t="shared" si="0"/>
        <v>1040330743</v>
      </c>
    </row>
    <row r="22" spans="1:5" ht="11.25" customHeight="1" x14ac:dyDescent="0.2">
      <c r="A22" s="454">
        <v>2008</v>
      </c>
      <c r="B22" s="545">
        <v>1017108007</v>
      </c>
      <c r="C22" s="547" t="s">
        <v>488</v>
      </c>
      <c r="D22" s="547" t="s">
        <v>488</v>
      </c>
      <c r="E22" s="546">
        <f t="shared" si="0"/>
        <v>1017108007</v>
      </c>
    </row>
    <row r="23" spans="1:5" ht="11.25" customHeight="1" x14ac:dyDescent="0.2">
      <c r="A23" s="454">
        <v>2009</v>
      </c>
      <c r="B23" s="545">
        <v>1033402040</v>
      </c>
      <c r="C23" s="547" t="s">
        <v>488</v>
      </c>
      <c r="D23" s="547" t="s">
        <v>488</v>
      </c>
      <c r="E23" s="546">
        <f t="shared" si="0"/>
        <v>1033402040</v>
      </c>
    </row>
    <row r="24" spans="1:5" ht="11.25" customHeight="1" x14ac:dyDescent="0.2">
      <c r="A24" s="454">
        <v>2010</v>
      </c>
      <c r="B24" s="545">
        <v>1079416236</v>
      </c>
      <c r="C24" s="547" t="s">
        <v>488</v>
      </c>
      <c r="D24" s="547" t="s">
        <v>488</v>
      </c>
      <c r="E24" s="546">
        <f t="shared" si="0"/>
        <v>1079416236</v>
      </c>
    </row>
    <row r="25" spans="1:5" ht="11.25" customHeight="1" x14ac:dyDescent="0.2">
      <c r="A25" s="454">
        <v>2011</v>
      </c>
      <c r="B25" s="545">
        <v>1046326041</v>
      </c>
      <c r="C25" s="547" t="s">
        <v>488</v>
      </c>
      <c r="D25" s="547" t="s">
        <v>488</v>
      </c>
      <c r="E25" s="546">
        <f t="shared" si="0"/>
        <v>1046326041</v>
      </c>
    </row>
    <row r="26" spans="1:5" ht="11.25" customHeight="1" x14ac:dyDescent="0.2">
      <c r="A26" s="454">
        <v>2012</v>
      </c>
      <c r="B26" s="545">
        <v>1043845066</v>
      </c>
      <c r="C26" s="547" t="s">
        <v>488</v>
      </c>
      <c r="D26" s="547" t="s">
        <v>488</v>
      </c>
      <c r="E26" s="546">
        <f t="shared" si="0"/>
        <v>1043845066</v>
      </c>
    </row>
    <row r="27" spans="1:5" ht="11.25" customHeight="1" x14ac:dyDescent="0.2">
      <c r="A27" s="454">
        <v>2013</v>
      </c>
      <c r="B27" s="545">
        <v>1059339199</v>
      </c>
      <c r="C27" s="547" t="s">
        <v>488</v>
      </c>
      <c r="D27" s="547" t="s">
        <v>488</v>
      </c>
      <c r="E27" s="546">
        <f t="shared" si="0"/>
        <v>1059339199</v>
      </c>
    </row>
    <row r="28" spans="1:5" ht="11.25" customHeight="1" x14ac:dyDescent="0.2">
      <c r="A28" s="454">
        <v>2014</v>
      </c>
      <c r="B28" s="545">
        <v>1068410877</v>
      </c>
      <c r="C28" s="547" t="s">
        <v>488</v>
      </c>
      <c r="D28" s="547" t="s">
        <v>488</v>
      </c>
      <c r="E28" s="546">
        <f t="shared" si="0"/>
        <v>1068410877</v>
      </c>
    </row>
    <row r="29" spans="1:5" ht="11.25" customHeight="1" x14ac:dyDescent="0.2">
      <c r="A29" s="454">
        <v>2015</v>
      </c>
      <c r="B29" s="545">
        <v>1055710602</v>
      </c>
      <c r="C29" s="547" t="s">
        <v>488</v>
      </c>
      <c r="D29" s="547" t="s">
        <v>488</v>
      </c>
      <c r="E29" s="546">
        <f t="shared" si="0"/>
        <v>1055710602</v>
      </c>
    </row>
    <row r="30" spans="1:5" ht="11.25" customHeight="1" x14ac:dyDescent="0.2">
      <c r="A30" s="454">
        <v>2016</v>
      </c>
      <c r="B30" s="545">
        <v>1134339485</v>
      </c>
      <c r="C30" s="547" t="s">
        <v>488</v>
      </c>
      <c r="D30" s="547" t="s">
        <v>488</v>
      </c>
      <c r="E30" s="546">
        <f t="shared" si="0"/>
        <v>1134339485</v>
      </c>
    </row>
    <row r="31" spans="1:5" ht="11.25" customHeight="1" x14ac:dyDescent="0.2">
      <c r="A31" s="440"/>
      <c r="B31" s="545"/>
      <c r="C31" s="544"/>
      <c r="D31" s="543"/>
      <c r="E31" s="542"/>
    </row>
    <row r="32" spans="1:5" ht="11.25" customHeight="1" x14ac:dyDescent="0.2">
      <c r="A32" s="454"/>
      <c r="B32" s="545"/>
      <c r="C32" s="544"/>
      <c r="D32" s="543"/>
      <c r="E32" s="542"/>
    </row>
    <row r="33" spans="1:5" ht="11.25" customHeight="1" x14ac:dyDescent="0.2">
      <c r="A33" s="454"/>
      <c r="B33" s="545"/>
      <c r="C33" s="544"/>
      <c r="D33" s="543"/>
      <c r="E33" s="542"/>
    </row>
    <row r="34" spans="1:5" ht="11.25" customHeight="1" x14ac:dyDescent="0.2">
      <c r="A34" s="454"/>
      <c r="B34" s="545"/>
      <c r="C34" s="544"/>
      <c r="D34" s="543"/>
      <c r="E34" s="542"/>
    </row>
    <row r="35" spans="1:5" ht="11.25" customHeight="1" x14ac:dyDescent="0.2">
      <c r="A35" s="454"/>
      <c r="B35" s="545"/>
      <c r="C35" s="544"/>
      <c r="D35" s="543"/>
      <c r="E35" s="542"/>
    </row>
    <row r="36" spans="1:5" ht="11.25" customHeight="1" x14ac:dyDescent="0.2">
      <c r="A36" s="454"/>
      <c r="B36" s="545"/>
      <c r="C36" s="544"/>
      <c r="D36" s="543"/>
      <c r="E36" s="542"/>
    </row>
    <row r="37" spans="1:5" ht="11.25" customHeight="1" x14ac:dyDescent="0.2">
      <c r="A37" s="440"/>
      <c r="B37" s="545"/>
      <c r="C37" s="544"/>
      <c r="D37" s="543"/>
      <c r="E37" s="542"/>
    </row>
    <row r="38" spans="1:5" ht="11.25" customHeight="1" x14ac:dyDescent="0.2">
      <c r="A38" s="454"/>
      <c r="B38" s="545"/>
      <c r="C38" s="544"/>
      <c r="D38" s="543"/>
      <c r="E38" s="542"/>
    </row>
    <row r="39" spans="1:5" ht="11.25" customHeight="1" x14ac:dyDescent="0.2">
      <c r="A39" s="454"/>
      <c r="B39" s="545"/>
      <c r="C39" s="544"/>
      <c r="D39" s="543"/>
      <c r="E39" s="542"/>
    </row>
    <row r="40" spans="1:5" ht="11.25" customHeight="1" x14ac:dyDescent="0.2">
      <c r="A40" s="454"/>
      <c r="B40" s="545"/>
      <c r="C40" s="544"/>
      <c r="D40" s="543"/>
      <c r="E40" s="542"/>
    </row>
    <row r="41" spans="1:5" ht="11.25" customHeight="1" x14ac:dyDescent="0.2">
      <c r="A41" s="454"/>
      <c r="B41" s="545"/>
      <c r="C41" s="544"/>
      <c r="D41" s="543"/>
      <c r="E41" s="542"/>
    </row>
    <row r="42" spans="1:5" ht="11.25" customHeight="1" x14ac:dyDescent="0.2">
      <c r="A42" s="454"/>
      <c r="B42" s="545"/>
      <c r="C42" s="544"/>
      <c r="D42" s="543"/>
      <c r="E42" s="542"/>
    </row>
    <row r="43" spans="1:5" ht="11.25" customHeight="1" x14ac:dyDescent="0.2">
      <c r="A43" s="454"/>
      <c r="B43" s="545"/>
      <c r="C43" s="544"/>
      <c r="D43" s="543"/>
      <c r="E43" s="542"/>
    </row>
    <row r="44" spans="1:5" ht="11.25" customHeight="1" x14ac:dyDescent="0.2">
      <c r="A44" s="454"/>
      <c r="B44" s="545"/>
      <c r="C44" s="544"/>
      <c r="D44" s="543"/>
      <c r="E44" s="542"/>
    </row>
    <row r="45" spans="1:5" ht="11.25" customHeight="1" x14ac:dyDescent="0.2">
      <c r="A45" s="454"/>
      <c r="B45" s="545"/>
      <c r="C45" s="544"/>
      <c r="D45" s="543"/>
      <c r="E45" s="542"/>
    </row>
    <row r="46" spans="1:5" ht="11.25" customHeight="1" x14ac:dyDescent="0.2">
      <c r="A46" s="454"/>
      <c r="B46" s="545"/>
      <c r="C46" s="544"/>
      <c r="D46" s="543"/>
      <c r="E46" s="542"/>
    </row>
    <row r="47" spans="1:5" ht="11.25" customHeight="1" x14ac:dyDescent="0.2">
      <c r="A47" s="454"/>
      <c r="B47" s="545"/>
      <c r="C47" s="544"/>
      <c r="D47" s="543"/>
      <c r="E47" s="542"/>
    </row>
    <row r="48" spans="1:5" ht="11.25" customHeight="1" x14ac:dyDescent="0.2">
      <c r="A48" s="454"/>
      <c r="B48" s="545"/>
      <c r="C48" s="544"/>
      <c r="D48" s="543"/>
      <c r="E48" s="542"/>
    </row>
    <row r="49" spans="1:5" ht="11.25" customHeight="1" x14ac:dyDescent="0.2">
      <c r="A49" s="454"/>
      <c r="B49" s="545"/>
      <c r="C49" s="544"/>
      <c r="D49" s="543"/>
      <c r="E49" s="542"/>
    </row>
    <row r="50" spans="1:5" ht="11.25" customHeight="1" x14ac:dyDescent="0.2">
      <c r="A50" s="454"/>
      <c r="B50" s="545"/>
      <c r="C50" s="544"/>
      <c r="D50" s="543"/>
      <c r="E50" s="542"/>
    </row>
    <row r="51" spans="1:5" ht="11.25" customHeight="1" x14ac:dyDescent="0.2">
      <c r="A51" s="454"/>
      <c r="B51" s="545"/>
      <c r="C51" s="544"/>
      <c r="D51" s="543"/>
      <c r="E51" s="542"/>
    </row>
    <row r="52" spans="1:5" ht="11.25" customHeight="1" x14ac:dyDescent="0.2">
      <c r="A52" s="454"/>
      <c r="B52" s="545"/>
      <c r="C52" s="544"/>
      <c r="D52" s="543"/>
      <c r="E52" s="542"/>
    </row>
    <row r="53" spans="1:5" ht="11.25" customHeight="1" x14ac:dyDescent="0.2">
      <c r="A53" s="440"/>
      <c r="B53" s="545"/>
      <c r="C53" s="544"/>
      <c r="D53" s="543"/>
      <c r="E53" s="542"/>
    </row>
    <row r="54" spans="1:5" ht="11.25" customHeight="1" x14ac:dyDescent="0.2">
      <c r="A54" s="454"/>
      <c r="B54" s="545"/>
      <c r="C54" s="544"/>
      <c r="D54" s="543"/>
      <c r="E54" s="542"/>
    </row>
    <row r="55" spans="1:5" ht="11.25" customHeight="1" x14ac:dyDescent="0.2">
      <c r="A55" s="454"/>
      <c r="B55" s="545"/>
      <c r="C55" s="544"/>
      <c r="D55" s="543"/>
      <c r="E55" s="542"/>
    </row>
    <row r="56" spans="1:5" ht="11.25" customHeight="1" x14ac:dyDescent="0.2">
      <c r="A56" s="453"/>
      <c r="B56" s="541"/>
      <c r="C56" s="540"/>
      <c r="D56" s="539"/>
      <c r="E56" s="538"/>
    </row>
    <row r="57" spans="1:5" ht="11.25" customHeight="1" x14ac:dyDescent="0.2">
      <c r="A57" s="537" t="s">
        <v>487</v>
      </c>
      <c r="B57" s="536"/>
      <c r="C57" s="536"/>
      <c r="D57" s="536"/>
      <c r="E57" s="535"/>
    </row>
    <row r="58" spans="1:5" ht="9.6" customHeight="1" x14ac:dyDescent="0.2">
      <c r="A58" s="534"/>
      <c r="B58" s="534"/>
      <c r="C58" s="534"/>
      <c r="D58" s="534"/>
      <c r="E58" s="534"/>
    </row>
    <row r="59" spans="1:5" ht="9.6" customHeight="1" x14ac:dyDescent="0.2"/>
    <row r="61" spans="1:5" ht="12.75" x14ac:dyDescent="0.2">
      <c r="A61" s="419"/>
    </row>
    <row r="62" spans="1:5" x14ac:dyDescent="0.2">
      <c r="A62" s="418"/>
    </row>
    <row r="63" spans="1:5" x14ac:dyDescent="0.2">
      <c r="A63" s="418"/>
    </row>
    <row r="65" spans="1:1" x14ac:dyDescent="0.2">
      <c r="A65" s="402"/>
    </row>
    <row r="66" spans="1:1" x14ac:dyDescent="0.2">
      <c r="A66" s="402"/>
    </row>
    <row r="68" spans="1:1" x14ac:dyDescent="0.2">
      <c r="A68" s="402"/>
    </row>
    <row r="70" spans="1:1" x14ac:dyDescent="0.2">
      <c r="A70" s="402"/>
    </row>
    <row r="71" spans="1:1" x14ac:dyDescent="0.2">
      <c r="A71" s="402"/>
    </row>
    <row r="72" spans="1:1" x14ac:dyDescent="0.2">
      <c r="A72" s="402"/>
    </row>
    <row r="73" spans="1:1" x14ac:dyDescent="0.2">
      <c r="A73" s="402"/>
    </row>
    <row r="74" spans="1:1" x14ac:dyDescent="0.2">
      <c r="A74" s="402"/>
    </row>
    <row r="75" spans="1:1" x14ac:dyDescent="0.2">
      <c r="A75" s="402"/>
    </row>
    <row r="76" spans="1:1" x14ac:dyDescent="0.2">
      <c r="A76" s="402"/>
    </row>
    <row r="77" spans="1:1" x14ac:dyDescent="0.2">
      <c r="A77" s="402"/>
    </row>
    <row r="78" spans="1:1" x14ac:dyDescent="0.2">
      <c r="A78" s="402"/>
    </row>
    <row r="79" spans="1:1" x14ac:dyDescent="0.2">
      <c r="A79" s="402"/>
    </row>
    <row r="80" spans="1:1" x14ac:dyDescent="0.2">
      <c r="A80" s="402"/>
    </row>
    <row r="81" spans="1:1" x14ac:dyDescent="0.2">
      <c r="A81" s="402"/>
    </row>
    <row r="82" spans="1:1" x14ac:dyDescent="0.2">
      <c r="A82" s="402"/>
    </row>
    <row r="83" spans="1:1" x14ac:dyDescent="0.2">
      <c r="A83" s="402"/>
    </row>
    <row r="84" spans="1:1" x14ac:dyDescent="0.2">
      <c r="A84" s="402"/>
    </row>
    <row r="85" spans="1:1" x14ac:dyDescent="0.2">
      <c r="A85" s="402"/>
    </row>
    <row r="86" spans="1:1" x14ac:dyDescent="0.2">
      <c r="A86" s="402"/>
    </row>
    <row r="87" spans="1:1" x14ac:dyDescent="0.2">
      <c r="A87" s="402"/>
    </row>
    <row r="88" spans="1:1" x14ac:dyDescent="0.2">
      <c r="A88" s="402"/>
    </row>
    <row r="89" spans="1:1" x14ac:dyDescent="0.2">
      <c r="A89" s="402"/>
    </row>
    <row r="90" spans="1:1" x14ac:dyDescent="0.2">
      <c r="A90" s="402"/>
    </row>
    <row r="91" spans="1:1" x14ac:dyDescent="0.2">
      <c r="A91" s="402"/>
    </row>
    <row r="92" spans="1:1" x14ac:dyDescent="0.2">
      <c r="A92" s="402"/>
    </row>
    <row r="93" spans="1:1" x14ac:dyDescent="0.2">
      <c r="A93" s="402"/>
    </row>
    <row r="94" spans="1:1" x14ac:dyDescent="0.2">
      <c r="A94" s="402"/>
    </row>
    <row r="95" spans="1:1" x14ac:dyDescent="0.2">
      <c r="A95" s="402"/>
    </row>
    <row r="96" spans="1:1" x14ac:dyDescent="0.2">
      <c r="A96" s="402"/>
    </row>
    <row r="97" spans="1:1" x14ac:dyDescent="0.2">
      <c r="A97" s="402"/>
    </row>
    <row r="98" spans="1:1" x14ac:dyDescent="0.2">
      <c r="A98" s="402"/>
    </row>
    <row r="99" spans="1:1" x14ac:dyDescent="0.2">
      <c r="A99" s="402"/>
    </row>
    <row r="100" spans="1:1" x14ac:dyDescent="0.2">
      <c r="A100" s="402"/>
    </row>
    <row r="101" spans="1:1" x14ac:dyDescent="0.2">
      <c r="A101" s="402"/>
    </row>
    <row r="102" spans="1:1" x14ac:dyDescent="0.2">
      <c r="A102" s="402"/>
    </row>
    <row r="103" spans="1:1" x14ac:dyDescent="0.2">
      <c r="A103" s="402"/>
    </row>
    <row r="104" spans="1:1" x14ac:dyDescent="0.2">
      <c r="A104" s="402"/>
    </row>
    <row r="105" spans="1:1" x14ac:dyDescent="0.2">
      <c r="A105" s="402"/>
    </row>
    <row r="106" spans="1:1" x14ac:dyDescent="0.2">
      <c r="A106" s="402"/>
    </row>
    <row r="107" spans="1:1" x14ac:dyDescent="0.2">
      <c r="A107" s="402"/>
    </row>
    <row r="108" spans="1:1" x14ac:dyDescent="0.2">
      <c r="A108" s="402"/>
    </row>
    <row r="109" spans="1:1" x14ac:dyDescent="0.2">
      <c r="A109" s="402"/>
    </row>
    <row r="110" spans="1:1" x14ac:dyDescent="0.2">
      <c r="A110" s="402"/>
    </row>
    <row r="111" spans="1:1" x14ac:dyDescent="0.2">
      <c r="A111" s="402"/>
    </row>
    <row r="112" spans="1:1" x14ac:dyDescent="0.2">
      <c r="A112" s="402"/>
    </row>
    <row r="160" spans="1:1" x14ac:dyDescent="0.2">
      <c r="A160" s="402"/>
    </row>
    <row r="161" spans="1:1" x14ac:dyDescent="0.2">
      <c r="A161" s="402"/>
    </row>
    <row r="162" spans="1:1" x14ac:dyDescent="0.2">
      <c r="A162" s="402"/>
    </row>
    <row r="163" spans="1:1" x14ac:dyDescent="0.2">
      <c r="A163" s="402"/>
    </row>
    <row r="165" spans="1:1" x14ac:dyDescent="0.2">
      <c r="A165" s="402"/>
    </row>
    <row r="166" spans="1:1" x14ac:dyDescent="0.2">
      <c r="A166" s="402"/>
    </row>
    <row r="167" spans="1:1" x14ac:dyDescent="0.2">
      <c r="A167" s="402"/>
    </row>
    <row r="168" spans="1:1" x14ac:dyDescent="0.2">
      <c r="A168" s="418"/>
    </row>
  </sheetData>
  <pageMargins left="0.98425196850393704" right="0.43307086614173229" top="0.39370078740157483" bottom="0.43307086614173229" header="0.35433070866141736" footer="0.23622047244094491"/>
  <pageSetup paperSize="9" orientation="portrait" horizontalDpi="4294967292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A2" sqref="A2"/>
    </sheetView>
  </sheetViews>
  <sheetFormatPr baseColWidth="10" defaultColWidth="11" defaultRowHeight="15.75" x14ac:dyDescent="0.25"/>
  <cols>
    <col min="1" max="1" width="5" style="420" customWidth="1"/>
    <col min="2" max="2" width="2.125" style="420" customWidth="1"/>
    <col min="3" max="3" width="14.625" style="420" bestFit="1" customWidth="1"/>
    <col min="4" max="6" width="13.125" style="420" customWidth="1"/>
    <col min="7" max="7" width="20.75" style="420" customWidth="1"/>
    <col min="8" max="16384" width="11" style="420"/>
  </cols>
  <sheetData>
    <row r="1" spans="1:7" s="385" customFormat="1" ht="13.15" customHeight="1" x14ac:dyDescent="0.2">
      <c r="A1" s="419" t="s">
        <v>542</v>
      </c>
      <c r="B1" s="419"/>
      <c r="C1" s="419"/>
      <c r="D1" s="419"/>
      <c r="E1" s="418"/>
      <c r="F1" s="418"/>
      <c r="G1" s="418"/>
    </row>
    <row r="2" spans="1:7" s="385" customFormat="1" ht="10.7" customHeight="1" x14ac:dyDescent="0.2">
      <c r="A2" s="418"/>
      <c r="B2" s="418"/>
      <c r="C2" s="418"/>
      <c r="D2" s="418"/>
      <c r="E2" s="418"/>
      <c r="F2" s="418"/>
      <c r="G2" s="418"/>
    </row>
    <row r="3" spans="1:7" s="385" customFormat="1" ht="11.25" customHeight="1" x14ac:dyDescent="0.2">
      <c r="A3" s="418" t="s">
        <v>82</v>
      </c>
      <c r="B3" s="418"/>
      <c r="C3" s="418"/>
      <c r="D3" s="418"/>
      <c r="E3" s="418"/>
      <c r="F3" s="418"/>
      <c r="G3" s="418"/>
    </row>
    <row r="4" spans="1:7" ht="11.25" customHeight="1" x14ac:dyDescent="0.25"/>
    <row r="5" spans="1:7" s="385" customFormat="1" ht="11.25" customHeight="1" x14ac:dyDescent="0.2">
      <c r="A5" s="574"/>
      <c r="B5" s="573"/>
      <c r="C5" s="572" t="s">
        <v>541</v>
      </c>
      <c r="D5" s="489"/>
      <c r="E5" s="489"/>
      <c r="F5" s="571"/>
      <c r="G5" s="491"/>
    </row>
    <row r="6" spans="1:7" s="385" customFormat="1" ht="11.25" customHeight="1" x14ac:dyDescent="0.2">
      <c r="A6" s="413" t="s">
        <v>70</v>
      </c>
      <c r="B6" s="560"/>
      <c r="C6" s="505" t="s">
        <v>540</v>
      </c>
      <c r="D6" s="454" t="s">
        <v>471</v>
      </c>
      <c r="E6" s="505" t="s">
        <v>452</v>
      </c>
      <c r="F6" s="491"/>
      <c r="G6" s="454" t="s">
        <v>470</v>
      </c>
    </row>
    <row r="7" spans="1:7" s="385" customFormat="1" ht="11.25" customHeight="1" x14ac:dyDescent="0.2">
      <c r="A7" s="413" t="s">
        <v>71</v>
      </c>
      <c r="B7" s="557"/>
      <c r="C7" s="505" t="s">
        <v>539</v>
      </c>
      <c r="D7" s="454" t="s">
        <v>462</v>
      </c>
      <c r="E7" s="505" t="s">
        <v>447</v>
      </c>
      <c r="F7" s="454" t="s">
        <v>72</v>
      </c>
      <c r="G7" s="454" t="s">
        <v>461</v>
      </c>
    </row>
    <row r="8" spans="1:7" ht="11.25" customHeight="1" x14ac:dyDescent="0.25">
      <c r="A8" s="570"/>
      <c r="B8" s="569"/>
      <c r="C8" s="532" t="s">
        <v>73</v>
      </c>
      <c r="D8" s="442" t="s">
        <v>73</v>
      </c>
      <c r="E8" s="568"/>
      <c r="F8" s="567"/>
      <c r="G8" s="567"/>
    </row>
    <row r="9" spans="1:7" s="385" customFormat="1" ht="11.25" customHeight="1" x14ac:dyDescent="0.2">
      <c r="A9" s="562" t="s">
        <v>538</v>
      </c>
      <c r="B9" s="566"/>
      <c r="C9" s="556">
        <v>29042660</v>
      </c>
      <c r="D9" s="555"/>
      <c r="E9" s="556">
        <v>25813029</v>
      </c>
      <c r="F9" s="565">
        <f t="shared" ref="F9:F40" si="0">C9+D9+E9</f>
        <v>54855689</v>
      </c>
      <c r="G9" s="555">
        <v>11005375</v>
      </c>
    </row>
    <row r="10" spans="1:7" s="385" customFormat="1" ht="11.25" customHeight="1" x14ac:dyDescent="0.2">
      <c r="A10" s="562" t="s">
        <v>537</v>
      </c>
      <c r="B10" s="557"/>
      <c r="C10" s="556">
        <v>29340765</v>
      </c>
      <c r="D10" s="555"/>
      <c r="E10" s="556">
        <v>24400175</v>
      </c>
      <c r="F10" s="555">
        <f t="shared" si="0"/>
        <v>53740940</v>
      </c>
      <c r="G10" s="555">
        <v>9116801</v>
      </c>
    </row>
    <row r="11" spans="1:7" s="385" customFormat="1" ht="11.25" customHeight="1" x14ac:dyDescent="0.2">
      <c r="A11" s="562" t="s">
        <v>536</v>
      </c>
      <c r="B11" s="557"/>
      <c r="C11" s="556">
        <v>32451106</v>
      </c>
      <c r="D11" s="555"/>
      <c r="E11" s="556">
        <v>25535163</v>
      </c>
      <c r="F11" s="555">
        <f t="shared" si="0"/>
        <v>57986269</v>
      </c>
      <c r="G11" s="555">
        <v>6222309</v>
      </c>
    </row>
    <row r="12" spans="1:7" s="385" customFormat="1" ht="11.25" customHeight="1" x14ac:dyDescent="0.2">
      <c r="A12" s="562" t="s">
        <v>535</v>
      </c>
      <c r="B12" s="557"/>
      <c r="C12" s="556">
        <v>38281969</v>
      </c>
      <c r="D12" s="555"/>
      <c r="E12" s="556">
        <v>37874260</v>
      </c>
      <c r="F12" s="555">
        <f t="shared" si="0"/>
        <v>76156229</v>
      </c>
      <c r="G12" s="555">
        <v>6850126</v>
      </c>
    </row>
    <row r="13" spans="1:7" s="385" customFormat="1" ht="11.25" customHeight="1" x14ac:dyDescent="0.2">
      <c r="A13" s="562" t="s">
        <v>534</v>
      </c>
      <c r="B13" s="557"/>
      <c r="C13" s="556">
        <v>45428797</v>
      </c>
      <c r="D13" s="555"/>
      <c r="E13" s="556">
        <v>41622828</v>
      </c>
      <c r="F13" s="555">
        <f t="shared" si="0"/>
        <v>87051625</v>
      </c>
      <c r="G13" s="555">
        <v>10402323</v>
      </c>
    </row>
    <row r="14" spans="1:7" s="385" customFormat="1" ht="11.25" customHeight="1" x14ac:dyDescent="0.2">
      <c r="A14" s="562" t="s">
        <v>533</v>
      </c>
      <c r="B14" s="557"/>
      <c r="C14" s="556">
        <v>61277575</v>
      </c>
      <c r="D14" s="555"/>
      <c r="E14" s="556">
        <v>47287698</v>
      </c>
      <c r="F14" s="555">
        <f t="shared" si="0"/>
        <v>108565273</v>
      </c>
      <c r="G14" s="555">
        <v>10342079</v>
      </c>
    </row>
    <row r="15" spans="1:7" s="385" customFormat="1" ht="11.25" customHeight="1" x14ac:dyDescent="0.2">
      <c r="A15" s="562" t="s">
        <v>532</v>
      </c>
      <c r="B15" s="557"/>
      <c r="C15" s="556">
        <v>63417926</v>
      </c>
      <c r="D15" s="555"/>
      <c r="E15" s="556">
        <v>44340576</v>
      </c>
      <c r="F15" s="555">
        <f t="shared" si="0"/>
        <v>107758502</v>
      </c>
      <c r="G15" s="555">
        <v>11445244</v>
      </c>
    </row>
    <row r="16" spans="1:7" s="385" customFormat="1" ht="11.25" customHeight="1" x14ac:dyDescent="0.2">
      <c r="A16" s="562" t="s">
        <v>531</v>
      </c>
      <c r="B16" s="557"/>
      <c r="C16" s="556">
        <v>69072473</v>
      </c>
      <c r="D16" s="555"/>
      <c r="E16" s="556">
        <v>47372891</v>
      </c>
      <c r="F16" s="555">
        <f t="shared" si="0"/>
        <v>116445364</v>
      </c>
      <c r="G16" s="555">
        <v>12048784</v>
      </c>
    </row>
    <row r="17" spans="1:7" s="385" customFormat="1" ht="11.25" customHeight="1" x14ac:dyDescent="0.2">
      <c r="A17" s="562" t="s">
        <v>530</v>
      </c>
      <c r="B17" s="557"/>
      <c r="C17" s="556">
        <v>72260009</v>
      </c>
      <c r="D17" s="555"/>
      <c r="E17" s="556">
        <v>45908284</v>
      </c>
      <c r="F17" s="555">
        <f t="shared" si="0"/>
        <v>118168293</v>
      </c>
      <c r="G17" s="555">
        <v>13036340</v>
      </c>
    </row>
    <row r="18" spans="1:7" s="385" customFormat="1" ht="11.25" customHeight="1" x14ac:dyDescent="0.2">
      <c r="A18" s="562" t="s">
        <v>529</v>
      </c>
      <c r="B18" s="557"/>
      <c r="C18" s="556">
        <v>72081784</v>
      </c>
      <c r="D18" s="555"/>
      <c r="E18" s="556">
        <v>47284445</v>
      </c>
      <c r="F18" s="555">
        <f t="shared" si="0"/>
        <v>119366229</v>
      </c>
      <c r="G18" s="555">
        <v>14036390</v>
      </c>
    </row>
    <row r="19" spans="1:7" s="385" customFormat="1" ht="11.25" customHeight="1" x14ac:dyDescent="0.2">
      <c r="A19" s="562" t="s">
        <v>528</v>
      </c>
      <c r="B19" s="557"/>
      <c r="C19" s="556">
        <v>74588557</v>
      </c>
      <c r="D19" s="555"/>
      <c r="E19" s="556">
        <v>49136942</v>
      </c>
      <c r="F19" s="555">
        <f t="shared" si="0"/>
        <v>123725499</v>
      </c>
      <c r="G19" s="555">
        <v>14372548</v>
      </c>
    </row>
    <row r="20" spans="1:7" s="385" customFormat="1" ht="11.25" customHeight="1" x14ac:dyDescent="0.2">
      <c r="A20" s="562" t="s">
        <v>527</v>
      </c>
      <c r="B20" s="557"/>
      <c r="C20" s="556">
        <v>74740472</v>
      </c>
      <c r="D20" s="555"/>
      <c r="E20" s="556">
        <v>47900412</v>
      </c>
      <c r="F20" s="555">
        <f t="shared" si="0"/>
        <v>122640884</v>
      </c>
      <c r="G20" s="555">
        <v>14487712</v>
      </c>
    </row>
    <row r="21" spans="1:7" s="385" customFormat="1" ht="11.25" customHeight="1" x14ac:dyDescent="0.2">
      <c r="A21" s="562" t="s">
        <v>526</v>
      </c>
      <c r="B21" s="557"/>
      <c r="C21" s="556">
        <v>79343868</v>
      </c>
      <c r="D21" s="555"/>
      <c r="E21" s="556">
        <v>48260750</v>
      </c>
      <c r="F21" s="555">
        <f t="shared" si="0"/>
        <v>127604618</v>
      </c>
      <c r="G21" s="555">
        <v>15481044</v>
      </c>
    </row>
    <row r="22" spans="1:7" s="385" customFormat="1" ht="11.25" customHeight="1" x14ac:dyDescent="0.2">
      <c r="A22" s="562" t="s">
        <v>525</v>
      </c>
      <c r="B22" s="557"/>
      <c r="C22" s="556">
        <v>79874005</v>
      </c>
      <c r="D22" s="555"/>
      <c r="E22" s="556">
        <v>50666386</v>
      </c>
      <c r="F22" s="555">
        <f t="shared" si="0"/>
        <v>130540391</v>
      </c>
      <c r="G22" s="555">
        <v>16285989</v>
      </c>
    </row>
    <row r="23" spans="1:7" s="385" customFormat="1" ht="11.25" customHeight="1" x14ac:dyDescent="0.2">
      <c r="A23" s="562" t="s">
        <v>524</v>
      </c>
      <c r="B23" s="557"/>
      <c r="C23" s="556">
        <v>85351335</v>
      </c>
      <c r="D23" s="555"/>
      <c r="E23" s="556">
        <v>52458727</v>
      </c>
      <c r="F23" s="555">
        <f t="shared" si="0"/>
        <v>137810062</v>
      </c>
      <c r="G23" s="555">
        <v>17909950</v>
      </c>
    </row>
    <row r="24" spans="1:7" s="385" customFormat="1" ht="11.25" customHeight="1" x14ac:dyDescent="0.2">
      <c r="A24" s="562" t="s">
        <v>523</v>
      </c>
      <c r="B24" s="557"/>
      <c r="C24" s="556">
        <v>91659036</v>
      </c>
      <c r="D24" s="555"/>
      <c r="E24" s="556">
        <v>56215561</v>
      </c>
      <c r="F24" s="555">
        <f t="shared" si="0"/>
        <v>147874597</v>
      </c>
      <c r="G24" s="555">
        <v>18861892</v>
      </c>
    </row>
    <row r="25" spans="1:7" s="385" customFormat="1" ht="11.25" customHeight="1" x14ac:dyDescent="0.2">
      <c r="A25" s="562" t="s">
        <v>522</v>
      </c>
      <c r="B25" s="557"/>
      <c r="C25" s="556">
        <v>95497621</v>
      </c>
      <c r="D25" s="555"/>
      <c r="E25" s="556">
        <v>57782668</v>
      </c>
      <c r="F25" s="555">
        <f t="shared" si="0"/>
        <v>153280289</v>
      </c>
      <c r="G25" s="555">
        <v>19708162</v>
      </c>
    </row>
    <row r="26" spans="1:7" s="385" customFormat="1" ht="11.25" customHeight="1" x14ac:dyDescent="0.2">
      <c r="A26" s="562" t="s">
        <v>521</v>
      </c>
      <c r="B26" s="557"/>
      <c r="C26" s="556">
        <v>126237414</v>
      </c>
      <c r="D26" s="555"/>
      <c r="E26" s="556">
        <v>71193832</v>
      </c>
      <c r="F26" s="555">
        <f t="shared" si="0"/>
        <v>197431246</v>
      </c>
      <c r="G26" s="555">
        <v>19750264</v>
      </c>
    </row>
    <row r="27" spans="1:7" s="385" customFormat="1" ht="11.25" customHeight="1" x14ac:dyDescent="0.2">
      <c r="A27" s="562" t="s">
        <v>520</v>
      </c>
      <c r="B27" s="557"/>
      <c r="C27" s="556">
        <v>122498021</v>
      </c>
      <c r="D27" s="555"/>
      <c r="E27" s="556">
        <v>74194355</v>
      </c>
      <c r="F27" s="555">
        <f t="shared" si="0"/>
        <v>196692376</v>
      </c>
      <c r="G27" s="555">
        <v>22269907</v>
      </c>
    </row>
    <row r="28" spans="1:7" s="385" customFormat="1" ht="11.25" customHeight="1" x14ac:dyDescent="0.2">
      <c r="A28" s="562" t="s">
        <v>519</v>
      </c>
      <c r="B28" s="557"/>
      <c r="C28" s="556">
        <v>136090765</v>
      </c>
      <c r="D28" s="555"/>
      <c r="E28" s="556">
        <v>81880957</v>
      </c>
      <c r="F28" s="555">
        <f t="shared" si="0"/>
        <v>217971722</v>
      </c>
      <c r="G28" s="555">
        <v>23808287</v>
      </c>
    </row>
    <row r="29" spans="1:7" s="385" customFormat="1" ht="11.25" customHeight="1" x14ac:dyDescent="0.2">
      <c r="A29" s="562" t="s">
        <v>518</v>
      </c>
      <c r="B29" s="557"/>
      <c r="C29" s="556">
        <v>152137078</v>
      </c>
      <c r="D29" s="555"/>
      <c r="E29" s="556">
        <v>91599171</v>
      </c>
      <c r="F29" s="555">
        <f t="shared" si="0"/>
        <v>243736249</v>
      </c>
      <c r="G29" s="555">
        <v>24714250</v>
      </c>
    </row>
    <row r="30" spans="1:7" s="385" customFormat="1" ht="11.25" customHeight="1" x14ac:dyDescent="0.2">
      <c r="A30" s="562" t="s">
        <v>517</v>
      </c>
      <c r="B30" s="557"/>
      <c r="C30" s="556">
        <v>159385718</v>
      </c>
      <c r="D30" s="555"/>
      <c r="E30" s="556">
        <v>96793802</v>
      </c>
      <c r="F30" s="555">
        <f t="shared" si="0"/>
        <v>256179520</v>
      </c>
      <c r="G30" s="555">
        <v>27307342</v>
      </c>
    </row>
    <row r="31" spans="1:7" s="385" customFormat="1" ht="11.25" customHeight="1" x14ac:dyDescent="0.2">
      <c r="A31" s="562" t="s">
        <v>516</v>
      </c>
      <c r="B31" s="557"/>
      <c r="C31" s="556">
        <v>189529830</v>
      </c>
      <c r="D31" s="555"/>
      <c r="E31" s="556">
        <v>114412740</v>
      </c>
      <c r="F31" s="555">
        <f t="shared" si="0"/>
        <v>303942570</v>
      </c>
      <c r="G31" s="555">
        <v>26320154</v>
      </c>
    </row>
    <row r="32" spans="1:7" s="385" customFormat="1" ht="11.25" customHeight="1" x14ac:dyDescent="0.2">
      <c r="A32" s="562" t="s">
        <v>515</v>
      </c>
      <c r="B32" s="557"/>
      <c r="C32" s="556">
        <v>212468669</v>
      </c>
      <c r="D32" s="555"/>
      <c r="E32" s="556">
        <v>120098698</v>
      </c>
      <c r="F32" s="555">
        <f t="shared" si="0"/>
        <v>332567367</v>
      </c>
      <c r="G32" s="555">
        <v>21688242</v>
      </c>
    </row>
    <row r="33" spans="1:7" s="385" customFormat="1" ht="11.25" customHeight="1" x14ac:dyDescent="0.2">
      <c r="A33" s="562" t="s">
        <v>514</v>
      </c>
      <c r="B33" s="557"/>
      <c r="C33" s="556">
        <v>253539339</v>
      </c>
      <c r="D33" s="555"/>
      <c r="E33" s="556">
        <v>146150794</v>
      </c>
      <c r="F33" s="555">
        <f t="shared" si="0"/>
        <v>399690133</v>
      </c>
      <c r="G33" s="555">
        <v>28102291</v>
      </c>
    </row>
    <row r="34" spans="1:7" s="385" customFormat="1" ht="11.25" customHeight="1" x14ac:dyDescent="0.2">
      <c r="A34" s="562" t="s">
        <v>513</v>
      </c>
      <c r="B34" s="557"/>
      <c r="C34" s="556">
        <v>274774499</v>
      </c>
      <c r="D34" s="555"/>
      <c r="E34" s="556">
        <v>159317912</v>
      </c>
      <c r="F34" s="555">
        <f t="shared" si="0"/>
        <v>434092411</v>
      </c>
      <c r="G34" s="555">
        <v>27249235</v>
      </c>
    </row>
    <row r="35" spans="1:7" s="385" customFormat="1" ht="11.25" customHeight="1" x14ac:dyDescent="0.2">
      <c r="A35" s="562" t="s">
        <v>512</v>
      </c>
      <c r="B35" s="557"/>
      <c r="C35" s="556">
        <v>320003569</v>
      </c>
      <c r="D35" s="555"/>
      <c r="E35" s="556">
        <v>194058312</v>
      </c>
      <c r="F35" s="555">
        <f t="shared" si="0"/>
        <v>514061881</v>
      </c>
      <c r="G35" s="555">
        <v>28136943</v>
      </c>
    </row>
    <row r="36" spans="1:7" s="385" customFormat="1" ht="11.25" customHeight="1" x14ac:dyDescent="0.2">
      <c r="A36" s="562">
        <v>1970</v>
      </c>
      <c r="B36" s="564" t="s">
        <v>23</v>
      </c>
      <c r="C36" s="556"/>
      <c r="D36" s="555">
        <v>625036446</v>
      </c>
      <c r="E36" s="556">
        <v>23431179</v>
      </c>
      <c r="F36" s="555">
        <f t="shared" si="0"/>
        <v>648467625</v>
      </c>
      <c r="G36" s="555">
        <v>29190446</v>
      </c>
    </row>
    <row r="37" spans="1:7" s="385" customFormat="1" ht="11.25" customHeight="1" x14ac:dyDescent="0.2">
      <c r="A37" s="562" t="s">
        <v>511</v>
      </c>
      <c r="B37" s="557"/>
      <c r="C37" s="556"/>
      <c r="D37" s="555">
        <v>642451840</v>
      </c>
      <c r="E37" s="556">
        <v>3648552</v>
      </c>
      <c r="F37" s="555">
        <f t="shared" si="0"/>
        <v>646100392</v>
      </c>
      <c r="G37" s="555">
        <v>31999411</v>
      </c>
    </row>
    <row r="38" spans="1:7" s="385" customFormat="1" ht="11.25" customHeight="1" x14ac:dyDescent="0.2">
      <c r="A38" s="562" t="s">
        <v>510</v>
      </c>
      <c r="B38" s="557"/>
      <c r="C38" s="556"/>
      <c r="D38" s="555">
        <v>669026600</v>
      </c>
      <c r="E38" s="556">
        <v>4056979</v>
      </c>
      <c r="F38" s="555">
        <f t="shared" si="0"/>
        <v>673083579</v>
      </c>
      <c r="G38" s="555">
        <v>34184149</v>
      </c>
    </row>
    <row r="39" spans="1:7" s="385" customFormat="1" ht="11.25" customHeight="1" x14ac:dyDescent="0.2">
      <c r="A39" s="562" t="s">
        <v>509</v>
      </c>
      <c r="B39" s="557"/>
      <c r="C39" s="556"/>
      <c r="D39" s="555">
        <v>645517349</v>
      </c>
      <c r="E39" s="556">
        <v>4550534</v>
      </c>
      <c r="F39" s="555">
        <f t="shared" si="0"/>
        <v>650067883</v>
      </c>
      <c r="G39" s="555">
        <v>36187195</v>
      </c>
    </row>
    <row r="40" spans="1:7" s="385" customFormat="1" ht="11.25" customHeight="1" x14ac:dyDescent="0.2">
      <c r="A40" s="562" t="s">
        <v>508</v>
      </c>
      <c r="B40" s="557"/>
      <c r="C40" s="556"/>
      <c r="D40" s="555">
        <v>634883011</v>
      </c>
      <c r="E40" s="556">
        <v>4635729</v>
      </c>
      <c r="F40" s="555">
        <f t="shared" si="0"/>
        <v>639518740</v>
      </c>
      <c r="G40" s="555">
        <v>36100656</v>
      </c>
    </row>
    <row r="41" spans="1:7" s="385" customFormat="1" ht="11.25" customHeight="1" x14ac:dyDescent="0.2">
      <c r="A41" s="562" t="s">
        <v>507</v>
      </c>
      <c r="B41" s="557"/>
      <c r="C41" s="556"/>
      <c r="D41" s="555">
        <v>552321273</v>
      </c>
      <c r="E41" s="556">
        <v>4198527</v>
      </c>
      <c r="F41" s="555">
        <f t="shared" ref="F41:F67" si="1">C41+D41+E41</f>
        <v>556519800</v>
      </c>
      <c r="G41" s="555">
        <v>34181076</v>
      </c>
    </row>
    <row r="42" spans="1:7" s="385" customFormat="1" ht="11.25" customHeight="1" x14ac:dyDescent="0.2">
      <c r="A42" s="562" t="s">
        <v>506</v>
      </c>
      <c r="B42" s="557"/>
      <c r="C42" s="556"/>
      <c r="D42" s="555">
        <v>519117152</v>
      </c>
      <c r="E42" s="556">
        <v>5991214</v>
      </c>
      <c r="F42" s="555">
        <f t="shared" si="1"/>
        <v>525108366</v>
      </c>
      <c r="G42" s="555">
        <v>33494037</v>
      </c>
    </row>
    <row r="43" spans="1:7" s="385" customFormat="1" ht="11.25" customHeight="1" x14ac:dyDescent="0.2">
      <c r="A43" s="562" t="s">
        <v>505</v>
      </c>
      <c r="B43" s="557"/>
      <c r="C43" s="556"/>
      <c r="D43" s="555">
        <v>567704148</v>
      </c>
      <c r="E43" s="556">
        <v>7184839</v>
      </c>
      <c r="F43" s="555">
        <f t="shared" si="1"/>
        <v>574888987</v>
      </c>
      <c r="G43" s="555">
        <v>32177277</v>
      </c>
    </row>
    <row r="44" spans="1:7" s="385" customFormat="1" ht="11.25" customHeight="1" x14ac:dyDescent="0.2">
      <c r="A44" s="562" t="s">
        <v>504</v>
      </c>
      <c r="B44" s="557"/>
      <c r="C44" s="556"/>
      <c r="D44" s="555">
        <v>568732219</v>
      </c>
      <c r="E44" s="556">
        <v>6797279</v>
      </c>
      <c r="F44" s="555">
        <f t="shared" si="1"/>
        <v>575529498</v>
      </c>
      <c r="G44" s="555">
        <v>31975866</v>
      </c>
    </row>
    <row r="45" spans="1:7" s="385" customFormat="1" ht="11.25" customHeight="1" x14ac:dyDescent="0.2">
      <c r="A45" s="562" t="s">
        <v>503</v>
      </c>
      <c r="B45" s="557"/>
      <c r="C45" s="556"/>
      <c r="D45" s="555">
        <v>637177451</v>
      </c>
      <c r="E45" s="556">
        <v>6909515</v>
      </c>
      <c r="F45" s="555">
        <f t="shared" si="1"/>
        <v>644086966</v>
      </c>
      <c r="G45" s="555">
        <v>32206506</v>
      </c>
    </row>
    <row r="46" spans="1:7" s="385" customFormat="1" ht="11.25" customHeight="1" x14ac:dyDescent="0.2">
      <c r="A46" s="562" t="s">
        <v>502</v>
      </c>
      <c r="B46" s="557"/>
      <c r="C46" s="556"/>
      <c r="D46" s="555">
        <v>633563048</v>
      </c>
      <c r="E46" s="556">
        <v>6092209</v>
      </c>
      <c r="F46" s="555">
        <f t="shared" si="1"/>
        <v>639655257</v>
      </c>
      <c r="G46" s="555">
        <v>32765775</v>
      </c>
    </row>
    <row r="47" spans="1:7" ht="11.25" customHeight="1" x14ac:dyDescent="0.25">
      <c r="A47" s="562">
        <v>1981</v>
      </c>
      <c r="B47" s="557"/>
      <c r="C47" s="556"/>
      <c r="D47" s="555">
        <v>637387218</v>
      </c>
      <c r="E47" s="556">
        <v>7241330</v>
      </c>
      <c r="F47" s="555">
        <f t="shared" si="1"/>
        <v>644628548</v>
      </c>
      <c r="G47" s="555">
        <v>35914054</v>
      </c>
    </row>
    <row r="48" spans="1:7" ht="11.25" customHeight="1" x14ac:dyDescent="0.25">
      <c r="A48" s="562">
        <v>1982</v>
      </c>
      <c r="B48" s="557"/>
      <c r="C48" s="556"/>
      <c r="D48" s="555">
        <v>694606557</v>
      </c>
      <c r="E48" s="556">
        <v>5217787</v>
      </c>
      <c r="F48" s="555">
        <f t="shared" si="1"/>
        <v>699824344</v>
      </c>
      <c r="G48" s="555">
        <v>42815936</v>
      </c>
    </row>
    <row r="49" spans="1:7" ht="11.25" customHeight="1" x14ac:dyDescent="0.25">
      <c r="A49" s="562">
        <v>1983</v>
      </c>
      <c r="B49" s="557"/>
      <c r="C49" s="556"/>
      <c r="D49" s="555">
        <v>682061726</v>
      </c>
      <c r="E49" s="556">
        <v>5788056</v>
      </c>
      <c r="F49" s="555">
        <f t="shared" si="1"/>
        <v>687849782</v>
      </c>
      <c r="G49" s="555">
        <v>49671129</v>
      </c>
    </row>
    <row r="50" spans="1:7" ht="11.25" customHeight="1" x14ac:dyDescent="0.25">
      <c r="A50" s="563">
        <v>1984</v>
      </c>
      <c r="B50" s="560"/>
      <c r="C50" s="559"/>
      <c r="D50" s="558">
        <v>783289143</v>
      </c>
      <c r="E50" s="559">
        <v>5700631</v>
      </c>
      <c r="F50" s="555">
        <f t="shared" si="1"/>
        <v>788989774</v>
      </c>
      <c r="G50" s="558">
        <v>48677227</v>
      </c>
    </row>
    <row r="51" spans="1:7" ht="11.25" customHeight="1" x14ac:dyDescent="0.25">
      <c r="A51" s="562">
        <v>1985</v>
      </c>
      <c r="B51" s="557"/>
      <c r="C51" s="556"/>
      <c r="D51" s="555">
        <v>838476564</v>
      </c>
      <c r="E51" s="556">
        <v>5208563</v>
      </c>
      <c r="F51" s="555">
        <f t="shared" si="1"/>
        <v>843685127</v>
      </c>
      <c r="G51" s="555">
        <v>55424256</v>
      </c>
    </row>
    <row r="52" spans="1:7" ht="11.25" customHeight="1" x14ac:dyDescent="0.25">
      <c r="A52" s="562">
        <v>1986</v>
      </c>
      <c r="B52" s="557"/>
      <c r="C52" s="556"/>
      <c r="D52" s="555">
        <v>791414475</v>
      </c>
      <c r="E52" s="556">
        <v>5882921</v>
      </c>
      <c r="F52" s="555">
        <f t="shared" si="1"/>
        <v>797297396</v>
      </c>
      <c r="G52" s="555">
        <v>57391410</v>
      </c>
    </row>
    <row r="53" spans="1:7" ht="11.25" customHeight="1" x14ac:dyDescent="0.25">
      <c r="A53" s="562">
        <v>1987</v>
      </c>
      <c r="B53" s="557"/>
      <c r="C53" s="556"/>
      <c r="D53" s="555">
        <v>840881292</v>
      </c>
      <c r="E53" s="556">
        <v>5593315</v>
      </c>
      <c r="F53" s="555">
        <f t="shared" si="1"/>
        <v>846474607</v>
      </c>
      <c r="G53" s="555">
        <v>57797927</v>
      </c>
    </row>
    <row r="54" spans="1:7" ht="11.25" customHeight="1" x14ac:dyDescent="0.25">
      <c r="A54" s="562">
        <v>1988</v>
      </c>
      <c r="B54" s="557"/>
      <c r="C54" s="556"/>
      <c r="D54" s="555">
        <v>842899304</v>
      </c>
      <c r="E54" s="556">
        <v>6371693</v>
      </c>
      <c r="F54" s="555">
        <f t="shared" si="1"/>
        <v>849270997</v>
      </c>
      <c r="G54" s="555">
        <v>61027672</v>
      </c>
    </row>
    <row r="55" spans="1:7" ht="11.25" customHeight="1" x14ac:dyDescent="0.25">
      <c r="A55" s="563">
        <v>1989</v>
      </c>
      <c r="B55" s="560"/>
      <c r="C55" s="559"/>
      <c r="D55" s="558">
        <v>868828902</v>
      </c>
      <c r="E55" s="559">
        <v>6943471</v>
      </c>
      <c r="F55" s="555">
        <f t="shared" si="1"/>
        <v>875772373</v>
      </c>
      <c r="G55" s="558">
        <v>62333431</v>
      </c>
    </row>
    <row r="56" spans="1:7" ht="11.25" customHeight="1" x14ac:dyDescent="0.25">
      <c r="A56" s="562">
        <v>1990</v>
      </c>
      <c r="B56" s="557"/>
      <c r="C56" s="556"/>
      <c r="D56" s="555">
        <v>987826374</v>
      </c>
      <c r="E56" s="556">
        <v>7929988</v>
      </c>
      <c r="F56" s="555">
        <f t="shared" si="1"/>
        <v>995756362</v>
      </c>
      <c r="G56" s="555">
        <v>65560655</v>
      </c>
    </row>
    <row r="57" spans="1:7" ht="11.25" customHeight="1" x14ac:dyDescent="0.25">
      <c r="A57" s="562">
        <v>1991</v>
      </c>
      <c r="B57" s="557"/>
      <c r="C57" s="556"/>
      <c r="D57" s="555">
        <v>971974891</v>
      </c>
      <c r="E57" s="556">
        <v>8994542</v>
      </c>
      <c r="F57" s="555">
        <f t="shared" si="1"/>
        <v>980969433</v>
      </c>
      <c r="G57" s="555">
        <v>71642974</v>
      </c>
    </row>
    <row r="58" spans="1:7" ht="11.25" customHeight="1" x14ac:dyDescent="0.25">
      <c r="A58" s="562">
        <v>1992</v>
      </c>
      <c r="B58" s="557"/>
      <c r="C58" s="556"/>
      <c r="D58" s="555">
        <v>980185459</v>
      </c>
      <c r="E58" s="556">
        <v>7327222</v>
      </c>
      <c r="F58" s="555">
        <f t="shared" si="1"/>
        <v>987512681</v>
      </c>
      <c r="G58" s="555">
        <v>89336355</v>
      </c>
    </row>
    <row r="59" spans="1:7" ht="11.25" customHeight="1" x14ac:dyDescent="0.25">
      <c r="A59" s="562">
        <v>1993</v>
      </c>
      <c r="B59" s="557"/>
      <c r="C59" s="556"/>
      <c r="D59" s="555">
        <v>1167189111</v>
      </c>
      <c r="E59" s="556">
        <v>8011477</v>
      </c>
      <c r="F59" s="555">
        <f t="shared" si="1"/>
        <v>1175200588</v>
      </c>
      <c r="G59" s="555">
        <v>94508833</v>
      </c>
    </row>
    <row r="60" spans="1:7" ht="11.25" customHeight="1" x14ac:dyDescent="0.25">
      <c r="A60" s="563">
        <v>1994</v>
      </c>
      <c r="B60" s="560"/>
      <c r="C60" s="559"/>
      <c r="D60" s="558">
        <v>1193269978</v>
      </c>
      <c r="E60" s="559">
        <v>7668414</v>
      </c>
      <c r="F60" s="555">
        <f t="shared" si="1"/>
        <v>1200938392</v>
      </c>
      <c r="G60" s="558">
        <v>94403437</v>
      </c>
    </row>
    <row r="61" spans="1:7" ht="11.25" customHeight="1" x14ac:dyDescent="0.25">
      <c r="A61" s="562">
        <v>1995</v>
      </c>
      <c r="B61" s="557"/>
      <c r="C61" s="556"/>
      <c r="D61" s="555">
        <v>1325314872</v>
      </c>
      <c r="E61" s="556">
        <v>7595030</v>
      </c>
      <c r="F61" s="555">
        <f t="shared" si="1"/>
        <v>1332909902</v>
      </c>
      <c r="G61" s="555">
        <v>100299819</v>
      </c>
    </row>
    <row r="62" spans="1:7" ht="11.25" customHeight="1" x14ac:dyDescent="0.25">
      <c r="A62" s="562">
        <v>1996</v>
      </c>
      <c r="B62" s="557"/>
      <c r="C62" s="556"/>
      <c r="D62" s="555">
        <v>1387897323</v>
      </c>
      <c r="E62" s="556">
        <v>6966917</v>
      </c>
      <c r="F62" s="555">
        <f t="shared" si="1"/>
        <v>1394864240</v>
      </c>
      <c r="G62" s="555">
        <v>109120217</v>
      </c>
    </row>
    <row r="63" spans="1:7" ht="11.25" customHeight="1" x14ac:dyDescent="0.25">
      <c r="A63" s="562">
        <v>1997</v>
      </c>
      <c r="B63" s="557"/>
      <c r="C63" s="556"/>
      <c r="D63" s="555">
        <v>1440225611.2</v>
      </c>
      <c r="E63" s="556">
        <v>5145631</v>
      </c>
      <c r="F63" s="555">
        <f t="shared" si="1"/>
        <v>1445371242.2</v>
      </c>
      <c r="G63" s="555">
        <v>107396532</v>
      </c>
    </row>
    <row r="64" spans="1:7" ht="11.25" customHeight="1" x14ac:dyDescent="0.25">
      <c r="A64" s="562">
        <v>1998</v>
      </c>
      <c r="B64" s="557"/>
      <c r="C64" s="556"/>
      <c r="D64" s="555">
        <v>1452663329</v>
      </c>
      <c r="E64" s="556">
        <v>6653307</v>
      </c>
      <c r="F64" s="555">
        <f t="shared" si="1"/>
        <v>1459316636</v>
      </c>
      <c r="G64" s="555">
        <v>107202313</v>
      </c>
    </row>
    <row r="65" spans="1:7" ht="11.25" customHeight="1" x14ac:dyDescent="0.25">
      <c r="A65" s="563">
        <v>1999</v>
      </c>
      <c r="B65" s="560"/>
      <c r="C65" s="559"/>
      <c r="D65" s="558">
        <v>1701610250</v>
      </c>
      <c r="E65" s="559">
        <v>7861205</v>
      </c>
      <c r="F65" s="555">
        <f t="shared" si="1"/>
        <v>1709471455</v>
      </c>
      <c r="G65" s="558">
        <v>104624069</v>
      </c>
    </row>
    <row r="66" spans="1:7" ht="11.25" customHeight="1" x14ac:dyDescent="0.25">
      <c r="A66" s="562">
        <v>2000</v>
      </c>
      <c r="B66" s="557"/>
      <c r="C66" s="556"/>
      <c r="D66" s="555">
        <v>1655232721</v>
      </c>
      <c r="E66" s="556">
        <v>6564263</v>
      </c>
      <c r="F66" s="555">
        <f t="shared" si="1"/>
        <v>1661796984</v>
      </c>
      <c r="G66" s="555">
        <v>94418461</v>
      </c>
    </row>
    <row r="67" spans="1:7" ht="11.25" customHeight="1" x14ac:dyDescent="0.25">
      <c r="A67" s="562">
        <v>2001</v>
      </c>
      <c r="B67" s="557"/>
      <c r="C67" s="556"/>
      <c r="D67" s="555">
        <v>1802022659</v>
      </c>
      <c r="E67" s="556">
        <v>7442482</v>
      </c>
      <c r="F67" s="555">
        <f t="shared" si="1"/>
        <v>1809465141</v>
      </c>
      <c r="G67" s="555">
        <v>98141360</v>
      </c>
    </row>
    <row r="68" spans="1:7" ht="11.25" customHeight="1" x14ac:dyDescent="0.25">
      <c r="A68" s="562">
        <v>2002</v>
      </c>
      <c r="B68" s="557"/>
      <c r="C68" s="556"/>
      <c r="D68" s="555">
        <v>1652541247</v>
      </c>
      <c r="E68" s="561" t="s">
        <v>501</v>
      </c>
      <c r="F68" s="555">
        <f t="shared" ref="F68:F82" si="2">D68</f>
        <v>1652541247</v>
      </c>
      <c r="G68" s="555">
        <v>99566163</v>
      </c>
    </row>
    <row r="69" spans="1:7" ht="11.25" customHeight="1" x14ac:dyDescent="0.25">
      <c r="A69" s="562">
        <v>2003</v>
      </c>
      <c r="B69" s="557"/>
      <c r="C69" s="556"/>
      <c r="D69" s="555">
        <v>1756078473</v>
      </c>
      <c r="E69" s="561" t="s">
        <v>501</v>
      </c>
      <c r="F69" s="555">
        <f t="shared" si="2"/>
        <v>1756078473</v>
      </c>
      <c r="G69" s="555">
        <v>105496919</v>
      </c>
    </row>
    <row r="70" spans="1:7" ht="11.25" customHeight="1" x14ac:dyDescent="0.25">
      <c r="A70" s="563">
        <v>2004</v>
      </c>
      <c r="B70" s="560"/>
      <c r="C70" s="559"/>
      <c r="D70" s="558">
        <v>2040134772</v>
      </c>
      <c r="E70" s="561" t="s">
        <v>501</v>
      </c>
      <c r="F70" s="558">
        <f t="shared" si="2"/>
        <v>2040134772</v>
      </c>
      <c r="G70" s="558">
        <v>104800433</v>
      </c>
    </row>
    <row r="71" spans="1:7" ht="11.25" customHeight="1" x14ac:dyDescent="0.25">
      <c r="A71" s="562">
        <v>2005</v>
      </c>
      <c r="B71" s="557"/>
      <c r="C71" s="556"/>
      <c r="D71" s="555">
        <v>2051179416</v>
      </c>
      <c r="E71" s="561" t="s">
        <v>501</v>
      </c>
      <c r="F71" s="558">
        <f t="shared" si="2"/>
        <v>2051179416</v>
      </c>
      <c r="G71" s="555">
        <v>102002798</v>
      </c>
    </row>
    <row r="72" spans="1:7" ht="11.25" customHeight="1" x14ac:dyDescent="0.25">
      <c r="A72" s="562">
        <v>2006</v>
      </c>
      <c r="B72" s="557"/>
      <c r="C72" s="556"/>
      <c r="D72" s="555">
        <v>2160700563</v>
      </c>
      <c r="E72" s="561" t="s">
        <v>501</v>
      </c>
      <c r="F72" s="555">
        <f t="shared" si="2"/>
        <v>2160700563</v>
      </c>
      <c r="G72" s="555">
        <v>103779181</v>
      </c>
    </row>
    <row r="73" spans="1:7" ht="11.25" customHeight="1" x14ac:dyDescent="0.25">
      <c r="A73" s="562">
        <v>2007</v>
      </c>
      <c r="B73" s="557"/>
      <c r="C73" s="556"/>
      <c r="D73" s="555">
        <v>2186396807</v>
      </c>
      <c r="E73" s="561" t="s">
        <v>501</v>
      </c>
      <c r="F73" s="555">
        <f t="shared" si="2"/>
        <v>2186396807</v>
      </c>
      <c r="G73" s="555">
        <v>107155215</v>
      </c>
    </row>
    <row r="74" spans="1:7" ht="11.25" customHeight="1" x14ac:dyDescent="0.25">
      <c r="A74" s="562">
        <v>2008</v>
      </c>
      <c r="B74" s="557"/>
      <c r="C74" s="556"/>
      <c r="D74" s="555">
        <v>2185507561</v>
      </c>
      <c r="E74" s="561" t="s">
        <v>501</v>
      </c>
      <c r="F74" s="555">
        <f t="shared" si="2"/>
        <v>2185507561</v>
      </c>
      <c r="G74" s="555">
        <v>110024152</v>
      </c>
    </row>
    <row r="75" spans="1:7" ht="11.25" customHeight="1" x14ac:dyDescent="0.25">
      <c r="A75" s="562">
        <v>2009</v>
      </c>
      <c r="B75" s="557"/>
      <c r="C75" s="556"/>
      <c r="D75" s="555">
        <v>1986556434</v>
      </c>
      <c r="E75" s="561" t="s">
        <v>501</v>
      </c>
      <c r="F75" s="555">
        <f t="shared" si="2"/>
        <v>1986556434</v>
      </c>
      <c r="G75" s="555">
        <v>109839882</v>
      </c>
    </row>
    <row r="76" spans="1:7" ht="11.25" customHeight="1" x14ac:dyDescent="0.25">
      <c r="A76" s="562">
        <v>2010</v>
      </c>
      <c r="B76" s="557"/>
      <c r="C76" s="556"/>
      <c r="D76" s="555">
        <v>2356171202</v>
      </c>
      <c r="E76" s="561" t="s">
        <v>501</v>
      </c>
      <c r="F76" s="555">
        <f t="shared" si="2"/>
        <v>2356171202</v>
      </c>
      <c r="G76" s="555">
        <v>112014915</v>
      </c>
    </row>
    <row r="77" spans="1:7" ht="11.25" customHeight="1" x14ac:dyDescent="0.25">
      <c r="A77" s="562">
        <v>2011</v>
      </c>
      <c r="B77" s="557"/>
      <c r="C77" s="556"/>
      <c r="D77" s="555">
        <v>2208356674</v>
      </c>
      <c r="E77" s="561" t="s">
        <v>501</v>
      </c>
      <c r="F77" s="555">
        <f t="shared" si="2"/>
        <v>2208356674</v>
      </c>
      <c r="G77" s="555">
        <v>112647994</v>
      </c>
    </row>
    <row r="78" spans="1:7" ht="11.25" customHeight="1" x14ac:dyDescent="0.25">
      <c r="A78" s="562">
        <v>2012</v>
      </c>
      <c r="B78" s="557"/>
      <c r="C78" s="556"/>
      <c r="D78" s="555">
        <v>2396800060</v>
      </c>
      <c r="E78" s="561" t="s">
        <v>501</v>
      </c>
      <c r="F78" s="555">
        <f t="shared" si="2"/>
        <v>2396800060</v>
      </c>
      <c r="G78" s="555">
        <v>113425839</v>
      </c>
    </row>
    <row r="79" spans="1:7" ht="11.25" customHeight="1" x14ac:dyDescent="0.25">
      <c r="A79" s="562">
        <v>2013</v>
      </c>
      <c r="B79" s="557"/>
      <c r="C79" s="556"/>
      <c r="D79" s="555">
        <v>2294956994</v>
      </c>
      <c r="E79" s="561" t="s">
        <v>501</v>
      </c>
      <c r="F79" s="555">
        <f t="shared" si="2"/>
        <v>2294956994</v>
      </c>
      <c r="G79" s="555">
        <v>113227709</v>
      </c>
    </row>
    <row r="80" spans="1:7" ht="11.25" customHeight="1" x14ac:dyDescent="0.25">
      <c r="A80" s="562">
        <v>2014</v>
      </c>
      <c r="B80" s="557"/>
      <c r="C80" s="556"/>
      <c r="D80" s="555">
        <v>2257050408</v>
      </c>
      <c r="E80" s="561" t="s">
        <v>501</v>
      </c>
      <c r="F80" s="555">
        <f t="shared" si="2"/>
        <v>2257050408</v>
      </c>
      <c r="G80" s="555">
        <v>113036836</v>
      </c>
    </row>
    <row r="81" spans="1:7" ht="11.25" customHeight="1" x14ac:dyDescent="0.25">
      <c r="A81" s="562">
        <v>2015</v>
      </c>
      <c r="B81" s="557"/>
      <c r="C81" s="556"/>
      <c r="D81" s="555">
        <v>2198213370</v>
      </c>
      <c r="E81" s="561" t="s">
        <v>501</v>
      </c>
      <c r="F81" s="555">
        <f t="shared" si="2"/>
        <v>2198213370</v>
      </c>
      <c r="G81" s="555">
        <v>113850035</v>
      </c>
    </row>
    <row r="82" spans="1:7" ht="11.25" customHeight="1" x14ac:dyDescent="0.25">
      <c r="A82" s="562">
        <v>2016</v>
      </c>
      <c r="B82" s="560"/>
      <c r="C82" s="559"/>
      <c r="D82" s="558">
        <v>2130538157</v>
      </c>
      <c r="E82" s="561" t="s">
        <v>501</v>
      </c>
      <c r="F82" s="555">
        <f t="shared" si="2"/>
        <v>2130538157</v>
      </c>
      <c r="G82" s="558">
        <v>131207873</v>
      </c>
    </row>
    <row r="83" spans="1:7" ht="11.25" customHeight="1" x14ac:dyDescent="0.25">
      <c r="A83" s="413"/>
      <c r="B83" s="557"/>
      <c r="C83" s="556"/>
      <c r="D83" s="555"/>
      <c r="E83" s="556"/>
      <c r="F83" s="555"/>
      <c r="G83" s="555"/>
    </row>
    <row r="84" spans="1:7" ht="11.25" customHeight="1" x14ac:dyDescent="0.25">
      <c r="A84" s="413"/>
      <c r="B84" s="557"/>
      <c r="C84" s="556"/>
      <c r="D84" s="555"/>
      <c r="E84" s="556"/>
      <c r="F84" s="555"/>
      <c r="G84" s="555"/>
    </row>
    <row r="85" spans="1:7" ht="11.25" customHeight="1" x14ac:dyDescent="0.25">
      <c r="A85" s="413"/>
      <c r="B85" s="557"/>
      <c r="C85" s="556"/>
      <c r="D85" s="555"/>
      <c r="E85" s="556"/>
      <c r="F85" s="555"/>
      <c r="G85" s="555"/>
    </row>
    <row r="86" spans="1:7" ht="11.25" customHeight="1" x14ac:dyDescent="0.25">
      <c r="A86" s="413"/>
      <c r="B86" s="557"/>
      <c r="C86" s="556"/>
      <c r="D86" s="555"/>
      <c r="E86" s="556"/>
      <c r="F86" s="555"/>
      <c r="G86" s="555"/>
    </row>
    <row r="87" spans="1:7" ht="11.25" customHeight="1" x14ac:dyDescent="0.25">
      <c r="A87" s="413"/>
      <c r="B87" s="557"/>
      <c r="C87" s="556"/>
      <c r="D87" s="555"/>
      <c r="E87" s="556"/>
      <c r="F87" s="555"/>
      <c r="G87" s="555"/>
    </row>
    <row r="88" spans="1:7" ht="11.25" customHeight="1" x14ac:dyDescent="0.25">
      <c r="A88" s="554"/>
      <c r="B88" s="553"/>
      <c r="C88" s="552"/>
      <c r="D88" s="551"/>
      <c r="E88" s="552"/>
      <c r="F88" s="551"/>
      <c r="G88" s="551"/>
    </row>
    <row r="89" spans="1:7" s="385" customFormat="1" ht="11.25" customHeight="1" x14ac:dyDescent="0.2">
      <c r="A89" s="433" t="s">
        <v>500</v>
      </c>
      <c r="B89" s="428"/>
      <c r="C89" s="428"/>
      <c r="D89" s="428"/>
      <c r="E89" s="428"/>
      <c r="F89" s="428"/>
      <c r="G89" s="550"/>
    </row>
    <row r="90" spans="1:7" s="385" customFormat="1" ht="11.25" customHeight="1" x14ac:dyDescent="0.2">
      <c r="A90" s="433" t="s">
        <v>499</v>
      </c>
      <c r="B90" s="428"/>
      <c r="C90" s="428"/>
      <c r="D90" s="428"/>
      <c r="E90" s="428"/>
      <c r="F90" s="428"/>
      <c r="G90" s="550"/>
    </row>
    <row r="91" spans="1:7" s="385" customFormat="1" ht="11.25" customHeight="1" x14ac:dyDescent="0.2">
      <c r="A91" s="426" t="s">
        <v>498</v>
      </c>
      <c r="B91" s="425"/>
      <c r="C91" s="425"/>
      <c r="D91" s="425"/>
      <c r="E91" s="425"/>
      <c r="F91" s="425"/>
      <c r="G91" s="424"/>
    </row>
  </sheetData>
  <pageMargins left="0.59055118110236227" right="0.74803149606299213" top="0.43307086614173229" bottom="0.43307086614173229" header="0.39370078740157483" footer="0.23622047244094491"/>
  <pageSetup paperSize="9" orientation="portrait" horizontalDpi="4294967292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24.25" style="385" customWidth="1"/>
    <col min="2" max="2" width="6.125" style="385" customWidth="1"/>
    <col min="3" max="3" width="4" style="576" customWidth="1"/>
    <col min="4" max="4" width="6.125" style="385" customWidth="1"/>
    <col min="5" max="5" width="4" style="385" customWidth="1"/>
    <col min="6" max="6" width="6.125" style="385" customWidth="1"/>
    <col min="7" max="7" width="4" style="385" customWidth="1"/>
    <col min="8" max="8" width="6.125" style="385" customWidth="1"/>
    <col min="9" max="9" width="4" style="385" customWidth="1"/>
    <col min="10" max="10" width="6.125" style="385" customWidth="1"/>
    <col min="11" max="11" width="4" style="385" customWidth="1"/>
    <col min="12" max="12" width="6.125" style="385" customWidth="1"/>
    <col min="13" max="13" width="4" style="385" customWidth="1"/>
    <col min="14" max="14" width="6.125" style="575" customWidth="1"/>
    <col min="15" max="15" width="4" style="575" customWidth="1"/>
    <col min="16" max="16" width="6.125" style="356" customWidth="1"/>
    <col min="17" max="17" width="4" style="356" customWidth="1"/>
    <col min="18" max="18" width="6.125" style="356" customWidth="1"/>
    <col min="19" max="19" width="4" style="356" customWidth="1"/>
    <col min="20" max="20" width="6.125" style="356" customWidth="1"/>
    <col min="21" max="21" width="4" style="356" customWidth="1"/>
    <col min="22" max="22" width="6.125" style="356" customWidth="1"/>
    <col min="23" max="23" width="4" style="356" customWidth="1"/>
    <col min="24" max="24" width="6" style="356" customWidth="1"/>
    <col min="25" max="25" width="5.75" style="356" customWidth="1"/>
    <col min="26" max="28" width="11" style="356"/>
    <col min="29" max="16384" width="11" style="385"/>
  </cols>
  <sheetData>
    <row r="1" spans="1:25" ht="12" customHeight="1" x14ac:dyDescent="0.2">
      <c r="A1" s="419" t="s">
        <v>574</v>
      </c>
      <c r="B1" s="419"/>
      <c r="C1" s="600"/>
      <c r="D1" s="418"/>
      <c r="E1" s="418"/>
      <c r="F1" s="418"/>
      <c r="G1" s="418"/>
      <c r="H1" s="418"/>
    </row>
    <row r="2" spans="1:25" ht="9.9499999999999993" customHeight="1" x14ac:dyDescent="0.2">
      <c r="C2" s="600"/>
      <c r="D2" s="418"/>
      <c r="E2" s="418"/>
      <c r="F2" s="418"/>
      <c r="G2" s="418"/>
      <c r="H2" s="418"/>
    </row>
    <row r="3" spans="1:25" ht="11.25" customHeight="1" x14ac:dyDescent="0.2">
      <c r="A3" s="418" t="s">
        <v>573</v>
      </c>
      <c r="B3" s="418"/>
      <c r="C3" s="600"/>
      <c r="D3" s="418"/>
      <c r="E3" s="418"/>
      <c r="F3" s="418"/>
      <c r="G3" s="418"/>
      <c r="H3" s="418"/>
    </row>
    <row r="4" spans="1:25" ht="11.25" customHeight="1" x14ac:dyDescent="0.2">
      <c r="H4" s="599"/>
      <c r="I4" s="599"/>
      <c r="J4" s="599"/>
      <c r="K4" s="599"/>
      <c r="L4" s="599"/>
      <c r="M4" s="598" t="s">
        <v>572</v>
      </c>
      <c r="N4" s="597"/>
      <c r="O4" s="597"/>
    </row>
    <row r="5" spans="1:25" ht="11.25" customHeight="1" x14ac:dyDescent="0.2">
      <c r="A5" s="669" t="s">
        <v>571</v>
      </c>
      <c r="B5" s="678" t="s">
        <v>570</v>
      </c>
      <c r="C5" s="679"/>
      <c r="D5" s="415" t="s">
        <v>569</v>
      </c>
      <c r="E5" s="415"/>
      <c r="F5" s="416" t="s">
        <v>569</v>
      </c>
      <c r="G5" s="595"/>
      <c r="H5" s="415" t="s">
        <v>569</v>
      </c>
      <c r="I5" s="415"/>
      <c r="J5" s="416" t="s">
        <v>569</v>
      </c>
      <c r="K5" s="595"/>
      <c r="L5" s="416" t="s">
        <v>569</v>
      </c>
      <c r="M5" s="595"/>
      <c r="N5" s="416" t="s">
        <v>568</v>
      </c>
      <c r="O5" s="596"/>
      <c r="P5" s="415" t="s">
        <v>568</v>
      </c>
      <c r="Q5" s="415"/>
      <c r="R5" s="416" t="s">
        <v>568</v>
      </c>
      <c r="S5" s="595"/>
      <c r="T5" s="415" t="s">
        <v>568</v>
      </c>
      <c r="U5" s="415"/>
      <c r="V5" s="416" t="s">
        <v>568</v>
      </c>
      <c r="W5" s="595"/>
      <c r="X5" s="415" t="s">
        <v>568</v>
      </c>
      <c r="Y5" s="595"/>
    </row>
    <row r="6" spans="1:25" ht="11.25" customHeight="1" x14ac:dyDescent="0.2">
      <c r="A6" s="671"/>
      <c r="B6" s="680"/>
      <c r="C6" s="681"/>
      <c r="D6" s="409" t="s">
        <v>567</v>
      </c>
      <c r="E6" s="409"/>
      <c r="F6" s="410" t="s">
        <v>566</v>
      </c>
      <c r="G6" s="593"/>
      <c r="H6" s="409" t="s">
        <v>565</v>
      </c>
      <c r="I6" s="409"/>
      <c r="J6" s="410" t="s">
        <v>564</v>
      </c>
      <c r="K6" s="593"/>
      <c r="L6" s="410" t="s">
        <v>563</v>
      </c>
      <c r="M6" s="593"/>
      <c r="N6" s="410" t="s">
        <v>562</v>
      </c>
      <c r="O6" s="594"/>
      <c r="P6" s="409" t="s">
        <v>561</v>
      </c>
      <c r="Q6" s="409"/>
      <c r="R6" s="410" t="s">
        <v>560</v>
      </c>
      <c r="S6" s="593"/>
      <c r="T6" s="409" t="s">
        <v>559</v>
      </c>
      <c r="U6" s="409"/>
      <c r="V6" s="410" t="s">
        <v>558</v>
      </c>
      <c r="W6" s="593"/>
      <c r="X6" s="410" t="s">
        <v>557</v>
      </c>
      <c r="Y6" s="593"/>
    </row>
    <row r="7" spans="1:25" ht="11.25" customHeight="1" x14ac:dyDescent="0.2">
      <c r="A7" s="589" t="s">
        <v>556</v>
      </c>
      <c r="B7" s="587"/>
      <c r="C7" s="582"/>
      <c r="D7" s="588"/>
      <c r="E7" s="584"/>
      <c r="F7" s="587"/>
      <c r="G7" s="582"/>
      <c r="H7" s="588"/>
      <c r="I7" s="584"/>
      <c r="J7" s="587"/>
      <c r="K7" s="582"/>
      <c r="L7" s="587"/>
      <c r="M7" s="582"/>
      <c r="N7" s="587"/>
      <c r="O7" s="582"/>
      <c r="P7" s="587"/>
      <c r="Q7" s="584"/>
      <c r="R7" s="587"/>
      <c r="S7" s="582"/>
      <c r="T7" s="587"/>
      <c r="U7" s="584"/>
      <c r="V7" s="587"/>
      <c r="W7" s="582"/>
      <c r="X7" s="587"/>
      <c r="Y7" s="582"/>
    </row>
    <row r="8" spans="1:25" ht="11.25" customHeight="1" x14ac:dyDescent="0.2">
      <c r="A8" s="586" t="s">
        <v>224</v>
      </c>
      <c r="B8" s="587">
        <v>458.76902646999997</v>
      </c>
      <c r="C8" s="582">
        <f>B8/X8%</f>
        <v>3.8440350638760554</v>
      </c>
      <c r="D8" s="588">
        <v>735.99197413000002</v>
      </c>
      <c r="E8" s="584">
        <f>D8/X8%</f>
        <v>6.1668918171224574</v>
      </c>
      <c r="F8" s="587">
        <v>1116.1647529700001</v>
      </c>
      <c r="G8" s="582">
        <f>F8/X8%</f>
        <v>9.3523673132275142</v>
      </c>
      <c r="H8" s="588">
        <v>3957.0343687300001</v>
      </c>
      <c r="I8" s="584">
        <f>H8/X8%</f>
        <v>33.156071976789079</v>
      </c>
      <c r="J8" s="587">
        <v>7675.4127583700001</v>
      </c>
      <c r="K8" s="582">
        <f>J8/X8%</f>
        <v>64.312440619452516</v>
      </c>
      <c r="L8" s="587">
        <v>8961.9089053000007</v>
      </c>
      <c r="M8" s="582">
        <f>L8/X8%</f>
        <v>75.092018169384943</v>
      </c>
      <c r="N8" s="587">
        <v>10137.36032313</v>
      </c>
      <c r="O8" s="582">
        <f>N8/X8%</f>
        <v>84.941149661083017</v>
      </c>
      <c r="P8" s="588">
        <v>10520.512913</v>
      </c>
      <c r="Q8" s="584">
        <f>P8/X8%</f>
        <v>88.151593054805701</v>
      </c>
      <c r="R8" s="587">
        <v>10878.66272033</v>
      </c>
      <c r="S8" s="582">
        <f>R8/X8%</f>
        <v>91.152537621814304</v>
      </c>
      <c r="T8" s="588">
        <v>11240.7188148</v>
      </c>
      <c r="U8" s="584">
        <f>T8/X8%</f>
        <v>94.186213048731375</v>
      </c>
      <c r="V8" s="587">
        <v>11493.6197797</v>
      </c>
      <c r="W8" s="582">
        <f>V8/X8%</f>
        <v>96.305275410556405</v>
      </c>
      <c r="X8" s="587">
        <v>11934.569244210001</v>
      </c>
      <c r="Y8" s="582">
        <f>X8/X8%</f>
        <v>100</v>
      </c>
    </row>
    <row r="9" spans="1:25" ht="11.25" customHeight="1" x14ac:dyDescent="0.2">
      <c r="A9" s="586" t="s">
        <v>544</v>
      </c>
      <c r="B9" s="583">
        <v>-4.9050126199999999</v>
      </c>
      <c r="C9" s="582">
        <f>B9/X9%</f>
        <v>4.3473033949605968</v>
      </c>
      <c r="D9" s="585">
        <v>-11.32199857</v>
      </c>
      <c r="E9" s="584">
        <f>D9/X9%</f>
        <v>10.034665888606831</v>
      </c>
      <c r="F9" s="583">
        <v>-22.275648480000001</v>
      </c>
      <c r="G9" s="582">
        <f>F9/X9%</f>
        <v>19.742865057511892</v>
      </c>
      <c r="H9" s="585">
        <v>-27.157865180000002</v>
      </c>
      <c r="I9" s="584">
        <f>H9/X9%</f>
        <v>24.069964471752201</v>
      </c>
      <c r="J9" s="583">
        <v>-38.779589229999999</v>
      </c>
      <c r="K9" s="582">
        <f>J9/X9%</f>
        <v>34.370276485599824</v>
      </c>
      <c r="L9" s="583">
        <v>-44.34257933</v>
      </c>
      <c r="M9" s="582">
        <f>L9/X9%</f>
        <v>39.300744074868163</v>
      </c>
      <c r="N9" s="583">
        <v>-47.117749799999999</v>
      </c>
      <c r="O9" s="582">
        <f>N9/X9%</f>
        <v>41.760372406227155</v>
      </c>
      <c r="P9" s="585">
        <v>-77.258444650000001</v>
      </c>
      <c r="Q9" s="584">
        <f>P9/X9%</f>
        <v>68.474013164989643</v>
      </c>
      <c r="R9" s="583">
        <v>-80.280890499999998</v>
      </c>
      <c r="S9" s="582">
        <f>R9/X9%</f>
        <v>71.152801197300462</v>
      </c>
      <c r="T9" s="585">
        <v>-95.529623999999998</v>
      </c>
      <c r="U9" s="584">
        <f>T9/X9%</f>
        <v>84.667724817089109</v>
      </c>
      <c r="V9" s="583">
        <v>-99.607745399999999</v>
      </c>
      <c r="W9" s="582">
        <f>V9/X9%</f>
        <v>88.282156089904362</v>
      </c>
      <c r="X9" s="583">
        <v>-112.82885444999999</v>
      </c>
      <c r="Y9" s="582">
        <f>X9/X9%</f>
        <v>100</v>
      </c>
    </row>
    <row r="10" spans="1:25" ht="11.25" customHeight="1" x14ac:dyDescent="0.2">
      <c r="A10" s="586" t="s">
        <v>543</v>
      </c>
      <c r="B10" s="587">
        <f>B8+B9</f>
        <v>453.86401384999999</v>
      </c>
      <c r="C10" s="582">
        <f>B10/X10%</f>
        <v>3.8392317787923784</v>
      </c>
      <c r="D10" s="587">
        <f>D8+D9</f>
        <v>724.66997556000001</v>
      </c>
      <c r="E10" s="584">
        <f>D10/X10%</f>
        <v>6.12997707332255</v>
      </c>
      <c r="F10" s="587">
        <f>F8+F9</f>
        <v>1093.8891044900001</v>
      </c>
      <c r="G10" s="582">
        <f>F10/X10%</f>
        <v>9.2531985005991793</v>
      </c>
      <c r="H10" s="587">
        <f>H8+H9</f>
        <v>3929.8765035500001</v>
      </c>
      <c r="I10" s="584">
        <f>H10/X10%</f>
        <v>33.242791450183269</v>
      </c>
      <c r="J10" s="587">
        <f>J8+J9</f>
        <v>7636.6331691400001</v>
      </c>
      <c r="K10" s="582">
        <f>J10/X10%</f>
        <v>64.598214115367099</v>
      </c>
      <c r="L10" s="587">
        <f>L8+L9</f>
        <v>8917.5663259700013</v>
      </c>
      <c r="M10" s="582">
        <f>L10/X10%</f>
        <v>75.433616641542912</v>
      </c>
      <c r="N10" s="587">
        <f>N8+N9</f>
        <v>10090.242573330001</v>
      </c>
      <c r="O10" s="582">
        <f>N10/X10%</f>
        <v>85.353274904177169</v>
      </c>
      <c r="P10" s="587">
        <f>P8+P9</f>
        <v>10443.25446835</v>
      </c>
      <c r="Q10" s="584">
        <f>P10/X10%</f>
        <v>88.33939947958892</v>
      </c>
      <c r="R10" s="587">
        <f>R8+R9</f>
        <v>10798.381829829999</v>
      </c>
      <c r="S10" s="582">
        <f>R10/X10%</f>
        <v>91.343418767540896</v>
      </c>
      <c r="T10" s="587">
        <f>T8+T9</f>
        <v>11145.1891908</v>
      </c>
      <c r="U10" s="584">
        <f>T10/X10%</f>
        <v>94.277059242934897</v>
      </c>
      <c r="V10" s="587">
        <f>V8+V9</f>
        <v>11394.0120343</v>
      </c>
      <c r="W10" s="582">
        <f>V10/X10%</f>
        <v>96.381849530120789</v>
      </c>
      <c r="X10" s="587">
        <f>X8+X9</f>
        <v>11821.740389760002</v>
      </c>
      <c r="Y10" s="582">
        <f>X10/X10%</f>
        <v>100</v>
      </c>
    </row>
    <row r="11" spans="1:25" ht="11.25" customHeight="1" x14ac:dyDescent="0.2">
      <c r="A11" s="586"/>
      <c r="B11" s="587"/>
      <c r="C11" s="582"/>
      <c r="D11" s="588"/>
      <c r="E11" s="584"/>
      <c r="F11" s="587"/>
      <c r="G11" s="582"/>
      <c r="H11" s="588"/>
      <c r="I11" s="584"/>
      <c r="J11" s="587"/>
      <c r="K11" s="582"/>
      <c r="L11" s="587"/>
      <c r="M11" s="582"/>
      <c r="N11" s="587"/>
      <c r="O11" s="582"/>
      <c r="P11" s="588"/>
      <c r="Q11" s="584"/>
      <c r="R11" s="587"/>
      <c r="S11" s="582"/>
      <c r="T11" s="588"/>
      <c r="U11" s="584"/>
      <c r="V11" s="587"/>
      <c r="W11" s="582"/>
      <c r="X11" s="587"/>
      <c r="Y11" s="582"/>
    </row>
    <row r="12" spans="1:25" ht="11.25" customHeight="1" x14ac:dyDescent="0.2">
      <c r="A12" s="589" t="s">
        <v>555</v>
      </c>
      <c r="B12" s="587"/>
      <c r="C12" s="582"/>
      <c r="D12" s="588"/>
      <c r="E12" s="584"/>
      <c r="F12" s="587"/>
      <c r="G12" s="582"/>
      <c r="H12" s="588"/>
      <c r="I12" s="584"/>
      <c r="J12" s="587"/>
      <c r="K12" s="582"/>
      <c r="L12" s="587"/>
      <c r="M12" s="582"/>
      <c r="N12" s="587"/>
      <c r="O12" s="582"/>
      <c r="P12" s="587"/>
      <c r="Q12" s="584"/>
      <c r="R12" s="587"/>
      <c r="S12" s="582"/>
      <c r="T12" s="587"/>
      <c r="U12" s="584"/>
      <c r="V12" s="587"/>
      <c r="W12" s="582"/>
      <c r="X12" s="587"/>
      <c r="Y12" s="582"/>
    </row>
    <row r="13" spans="1:25" ht="11.25" customHeight="1" x14ac:dyDescent="0.2">
      <c r="A13" s="586" t="s">
        <v>224</v>
      </c>
      <c r="B13" s="587">
        <v>464.25554806999997</v>
      </c>
      <c r="C13" s="582">
        <f>B13/X13%</f>
        <v>3.7537914192642838</v>
      </c>
      <c r="D13" s="588">
        <v>657.39173462999997</v>
      </c>
      <c r="E13" s="582">
        <f>D13/X13%</f>
        <v>5.3154161814718437</v>
      </c>
      <c r="F13" s="587">
        <v>1192.5661500900001</v>
      </c>
      <c r="G13" s="582">
        <f>F13/X13%</f>
        <v>9.6426302275183602</v>
      </c>
      <c r="H13" s="588">
        <v>4136.7227549899999</v>
      </c>
      <c r="I13" s="584">
        <f>H13/X13%</f>
        <v>33.447945740468384</v>
      </c>
      <c r="J13" s="587">
        <v>8166.1032310399996</v>
      </c>
      <c r="K13" s="582">
        <f>J13/X13%</f>
        <v>66.027963187383037</v>
      </c>
      <c r="L13" s="587">
        <v>9570.0064206400002</v>
      </c>
      <c r="M13" s="582">
        <f>L13/X13%</f>
        <v>77.379383258734862</v>
      </c>
      <c r="N13" s="587">
        <v>10180.224926139999</v>
      </c>
      <c r="O13" s="582">
        <f>N13/X13%</f>
        <v>82.313374891887719</v>
      </c>
      <c r="P13" s="588">
        <v>10786.803648270001</v>
      </c>
      <c r="Q13" s="584">
        <f>P13/X13%</f>
        <v>87.217936639627084</v>
      </c>
      <c r="R13" s="587">
        <v>11268.57923936</v>
      </c>
      <c r="S13" s="582">
        <f>R13/X13%</f>
        <v>91.11338837383434</v>
      </c>
      <c r="T13" s="588">
        <v>11599.146171410001</v>
      </c>
      <c r="U13" s="584">
        <f>T13/X13%</f>
        <v>93.786225172835202</v>
      </c>
      <c r="V13" s="587">
        <v>11950.97427307</v>
      </c>
      <c r="W13" s="582">
        <f>V13/X13%</f>
        <v>96.630971594407768</v>
      </c>
      <c r="X13" s="587">
        <v>12367.64370251</v>
      </c>
      <c r="Y13" s="582">
        <f>X13/X13%</f>
        <v>100</v>
      </c>
    </row>
    <row r="14" spans="1:25" ht="11.25" customHeight="1" x14ac:dyDescent="0.2">
      <c r="A14" s="586" t="s">
        <v>544</v>
      </c>
      <c r="B14" s="583">
        <v>-9.7518098999999996</v>
      </c>
      <c r="C14" s="582">
        <f>B14/X14%</f>
        <v>6.3093840767349461</v>
      </c>
      <c r="D14" s="585">
        <v>-21.349316200000001</v>
      </c>
      <c r="E14" s="582">
        <f>D14/X14%</f>
        <v>13.812926734908915</v>
      </c>
      <c r="F14" s="583">
        <v>-56.7175583</v>
      </c>
      <c r="G14" s="582">
        <f>F14/X14%</f>
        <v>36.696045439657922</v>
      </c>
      <c r="H14" s="585">
        <v>-86.808634650000002</v>
      </c>
      <c r="I14" s="584">
        <f>H14/X14%</f>
        <v>56.164857887950781</v>
      </c>
      <c r="J14" s="583">
        <v>-100.20462997</v>
      </c>
      <c r="K14" s="582">
        <f>J14/X14%</f>
        <v>64.832016131470667</v>
      </c>
      <c r="L14" s="583">
        <v>-103.385802</v>
      </c>
      <c r="M14" s="582">
        <f>L14/X14%</f>
        <v>66.890222388284243</v>
      </c>
      <c r="N14" s="583">
        <v>-105.38746655</v>
      </c>
      <c r="O14" s="582">
        <f>N14/X14%</f>
        <v>68.185291772146499</v>
      </c>
      <c r="P14" s="585">
        <v>-118.74142816</v>
      </c>
      <c r="Q14" s="584">
        <f>P14/X14%</f>
        <v>76.825254364471405</v>
      </c>
      <c r="R14" s="583">
        <v>-122.61789580999999</v>
      </c>
      <c r="S14" s="582">
        <f>R14/X14%</f>
        <v>79.333314254450201</v>
      </c>
      <c r="T14" s="585">
        <v>-126.59819976</v>
      </c>
      <c r="U14" s="584">
        <f>T14/X14%</f>
        <v>81.908555837317323</v>
      </c>
      <c r="V14" s="583">
        <v>-144.13039856</v>
      </c>
      <c r="W14" s="582">
        <f>V14/X14%</f>
        <v>93.25182206924741</v>
      </c>
      <c r="X14" s="583">
        <v>-154.56041003999999</v>
      </c>
      <c r="Y14" s="582">
        <f>X14/X14%</f>
        <v>100</v>
      </c>
    </row>
    <row r="15" spans="1:25" ht="11.25" customHeight="1" x14ac:dyDescent="0.2">
      <c r="A15" s="586" t="s">
        <v>543</v>
      </c>
      <c r="B15" s="587">
        <f>B13+B14</f>
        <v>454.50373816999996</v>
      </c>
      <c r="C15" s="582">
        <f>B15/X15%</f>
        <v>3.7214495904586609</v>
      </c>
      <c r="D15" s="587">
        <f>D13+D14</f>
        <v>636.04241843</v>
      </c>
      <c r="E15" s="582">
        <f>D15/X15%</f>
        <v>5.2078775129794881</v>
      </c>
      <c r="F15" s="587">
        <f>F13+F14</f>
        <v>1135.84859179</v>
      </c>
      <c r="G15" s="582">
        <f>F15/X15%</f>
        <v>9.3002607498002536</v>
      </c>
      <c r="H15" s="587">
        <f>H13+H14</f>
        <v>4049.91412034</v>
      </c>
      <c r="I15" s="584">
        <f>H15/X15%</f>
        <v>33.160456072849207</v>
      </c>
      <c r="J15" s="587">
        <f>J13+J14</f>
        <v>8065.89860107</v>
      </c>
      <c r="K15" s="582">
        <f>J15/X15%</f>
        <v>66.043098273496952</v>
      </c>
      <c r="L15" s="587">
        <f>L13+L14</f>
        <v>9466.6206186399995</v>
      </c>
      <c r="M15" s="582">
        <f>L15/X15%</f>
        <v>77.512126888356377</v>
      </c>
      <c r="N15" s="587">
        <f>N13+N14</f>
        <v>10074.837459589999</v>
      </c>
      <c r="O15" s="582">
        <f>N15/X15%</f>
        <v>82.492170227002859</v>
      </c>
      <c r="P15" s="587">
        <f>P13+P14</f>
        <v>10668.062220110001</v>
      </c>
      <c r="Q15" s="584">
        <f>P15/X15%</f>
        <v>87.349459302282952</v>
      </c>
      <c r="R15" s="587">
        <f>R13+R14</f>
        <v>11145.96134355</v>
      </c>
      <c r="S15" s="582">
        <f>R15/X15%</f>
        <v>91.262468916608995</v>
      </c>
      <c r="T15" s="587">
        <f>T13+T14</f>
        <v>11472.547971650001</v>
      </c>
      <c r="U15" s="584">
        <f>T15/X15%</f>
        <v>93.936540813763401</v>
      </c>
      <c r="V15" s="587">
        <f>V13+V14</f>
        <v>11806.843874509999</v>
      </c>
      <c r="W15" s="582">
        <f>V15/X15%</f>
        <v>96.67373579437988</v>
      </c>
      <c r="X15" s="587">
        <f>X13+X14</f>
        <v>12213.083292470001</v>
      </c>
      <c r="Y15" s="582">
        <f>X15/X15%</f>
        <v>100</v>
      </c>
    </row>
    <row r="16" spans="1:25" ht="11.25" customHeight="1" x14ac:dyDescent="0.2">
      <c r="A16" s="586"/>
      <c r="B16" s="587"/>
      <c r="C16" s="582"/>
      <c r="D16" s="588"/>
      <c r="E16" s="582"/>
      <c r="F16" s="587"/>
      <c r="G16" s="582"/>
      <c r="H16" s="588"/>
      <c r="I16" s="584"/>
      <c r="J16" s="587"/>
      <c r="K16" s="582"/>
      <c r="L16" s="587"/>
      <c r="M16" s="582"/>
      <c r="N16" s="587"/>
      <c r="O16" s="582"/>
      <c r="P16" s="588"/>
      <c r="Q16" s="584"/>
      <c r="R16" s="587"/>
      <c r="S16" s="582"/>
      <c r="T16" s="588"/>
      <c r="U16" s="584"/>
      <c r="V16" s="587"/>
      <c r="W16" s="582"/>
      <c r="X16" s="587"/>
      <c r="Y16" s="582"/>
    </row>
    <row r="17" spans="1:25" ht="11.25" customHeight="1" x14ac:dyDescent="0.2">
      <c r="A17" s="589" t="s">
        <v>554</v>
      </c>
      <c r="B17" s="587"/>
      <c r="C17" s="582"/>
      <c r="D17" s="588"/>
      <c r="E17" s="582"/>
      <c r="F17" s="587"/>
      <c r="G17" s="582"/>
      <c r="H17" s="588"/>
      <c r="I17" s="584"/>
      <c r="J17" s="587"/>
      <c r="K17" s="582"/>
      <c r="L17" s="587"/>
      <c r="M17" s="582"/>
      <c r="N17" s="587"/>
      <c r="O17" s="582"/>
      <c r="P17" s="588"/>
      <c r="Q17" s="584"/>
      <c r="R17" s="587"/>
      <c r="S17" s="582"/>
      <c r="T17" s="588"/>
      <c r="U17" s="584"/>
      <c r="V17" s="587"/>
      <c r="W17" s="582"/>
      <c r="X17" s="587"/>
      <c r="Y17" s="582"/>
    </row>
    <row r="18" spans="1:25" ht="11.25" customHeight="1" x14ac:dyDescent="0.2">
      <c r="A18" s="586" t="s">
        <v>224</v>
      </c>
      <c r="B18" s="587">
        <v>395.74423919999998</v>
      </c>
      <c r="C18" s="582">
        <f>B18/X18%</f>
        <v>2.7512661260645701</v>
      </c>
      <c r="D18" s="588">
        <v>1041.6934835899999</v>
      </c>
      <c r="E18" s="582">
        <f>D18/X18%</f>
        <v>7.2419904353805844</v>
      </c>
      <c r="F18" s="587">
        <v>1611.27031646</v>
      </c>
      <c r="G18" s="582">
        <f>F18/X18%</f>
        <v>11.201763670827273</v>
      </c>
      <c r="H18" s="588">
        <v>4832.5524567000002</v>
      </c>
      <c r="I18" s="584">
        <f>H18/X18%</f>
        <v>33.596541805450066</v>
      </c>
      <c r="J18" s="587">
        <v>10336.885805510001</v>
      </c>
      <c r="K18" s="582">
        <f>J18/X18%</f>
        <v>71.863392940824767</v>
      </c>
      <c r="L18" s="587">
        <v>11014.593029539999</v>
      </c>
      <c r="M18" s="582">
        <f>L18/X18%</f>
        <v>76.574902911588197</v>
      </c>
      <c r="N18" s="587">
        <v>11889.73820156</v>
      </c>
      <c r="O18" s="582">
        <f>N18/X18%</f>
        <v>82.659027527109771</v>
      </c>
      <c r="P18" s="588">
        <v>12565.505559900001</v>
      </c>
      <c r="Q18" s="584">
        <f>P18/X18%</f>
        <v>87.357051295843334</v>
      </c>
      <c r="R18" s="587">
        <v>13154.336534239999</v>
      </c>
      <c r="S18" s="582">
        <f>R18/X18%</f>
        <v>91.450681861266446</v>
      </c>
      <c r="T18" s="588">
        <v>13527.92040019</v>
      </c>
      <c r="U18" s="584">
        <f>T18/X18%</f>
        <v>94.047886150860776</v>
      </c>
      <c r="V18" s="587">
        <v>13859.799018989999</v>
      </c>
      <c r="W18" s="582">
        <f>V18/X18%</f>
        <v>96.355150063824723</v>
      </c>
      <c r="X18" s="587">
        <v>14384.077041869999</v>
      </c>
      <c r="Y18" s="582">
        <f>X18/X18%</f>
        <v>100</v>
      </c>
    </row>
    <row r="19" spans="1:25" ht="11.25" customHeight="1" x14ac:dyDescent="0.2">
      <c r="A19" s="586" t="s">
        <v>544</v>
      </c>
      <c r="B19" s="583">
        <v>-6.5085131499999997</v>
      </c>
      <c r="C19" s="582">
        <f>B19/X19%</f>
        <v>4.2378838990782004</v>
      </c>
      <c r="D19" s="585">
        <v>-10.7868856</v>
      </c>
      <c r="E19" s="582">
        <f>D19/X19%</f>
        <v>7.0236577466911161</v>
      </c>
      <c r="F19" s="583">
        <v>-14.347293799999999</v>
      </c>
      <c r="G19" s="582">
        <f>F19/X19%</f>
        <v>9.3419440030423075</v>
      </c>
      <c r="H19" s="585">
        <v>-17.868924759999999</v>
      </c>
      <c r="I19" s="584">
        <f>H19/X19%</f>
        <v>11.634981260542402</v>
      </c>
      <c r="J19" s="583">
        <v>-21.247114459999999</v>
      </c>
      <c r="K19" s="582">
        <f>J19/X19%</f>
        <v>13.834619704487441</v>
      </c>
      <c r="L19" s="583">
        <v>-32.520463149999998</v>
      </c>
      <c r="M19" s="582">
        <f>L19/X19%</f>
        <v>21.175027843947884</v>
      </c>
      <c r="N19" s="583">
        <v>-34.508259850000002</v>
      </c>
      <c r="O19" s="582">
        <f>N19/X19%</f>
        <v>22.469340605622307</v>
      </c>
      <c r="P19" s="585">
        <v>-41.67782098</v>
      </c>
      <c r="Q19" s="584">
        <f>P19/X19%</f>
        <v>27.137652242402805</v>
      </c>
      <c r="R19" s="583">
        <v>-50.103984230000002</v>
      </c>
      <c r="S19" s="582">
        <f>R19/X19%</f>
        <v>32.624174393499551</v>
      </c>
      <c r="T19" s="585">
        <v>-59.512738380000002</v>
      </c>
      <c r="U19" s="584">
        <f>T19/X19%</f>
        <v>38.750490312930424</v>
      </c>
      <c r="V19" s="583">
        <v>-140.78282252</v>
      </c>
      <c r="W19" s="582">
        <f>V19/X19%</f>
        <v>91.667826902107734</v>
      </c>
      <c r="X19" s="583">
        <v>-153.57931705999999</v>
      </c>
      <c r="Y19" s="582">
        <f>X19/X19%</f>
        <v>100</v>
      </c>
    </row>
    <row r="20" spans="1:25" ht="11.25" customHeight="1" x14ac:dyDescent="0.2">
      <c r="A20" s="586" t="s">
        <v>543</v>
      </c>
      <c r="B20" s="587">
        <f>B18+B19</f>
        <v>389.23572604999998</v>
      </c>
      <c r="C20" s="582">
        <f>B20/X20%</f>
        <v>2.7352221515863873</v>
      </c>
      <c r="D20" s="587">
        <f>D18+D19</f>
        <v>1030.9065979899999</v>
      </c>
      <c r="E20" s="582">
        <f>D20/X20%</f>
        <v>7.2443467398380408</v>
      </c>
      <c r="F20" s="587">
        <f>F18+F19</f>
        <v>1596.92302266</v>
      </c>
      <c r="G20" s="582">
        <f>F20/X20%</f>
        <v>11.221835339433436</v>
      </c>
      <c r="H20" s="587">
        <f>H18+H19</f>
        <v>4814.6835319400006</v>
      </c>
      <c r="I20" s="584">
        <f>H20/X20%</f>
        <v>33.833556809091043</v>
      </c>
      <c r="J20" s="587">
        <f>J18+J19</f>
        <v>10315.63869105</v>
      </c>
      <c r="K20" s="582">
        <f>J20/X20%</f>
        <v>72.489654898474257</v>
      </c>
      <c r="L20" s="587">
        <f>L18+L19</f>
        <v>10982.072566389999</v>
      </c>
      <c r="M20" s="582">
        <f>L20/X20%</f>
        <v>77.172793100858499</v>
      </c>
      <c r="N20" s="587">
        <f>N18+N19</f>
        <v>11855.22994171</v>
      </c>
      <c r="O20" s="582">
        <f>N20/X20%</f>
        <v>83.308610640098223</v>
      </c>
      <c r="P20" s="587">
        <f>P18+P19</f>
        <v>12523.827738920001</v>
      </c>
      <c r="Q20" s="584">
        <f>P20/X20%</f>
        <v>88.006955070063881</v>
      </c>
      <c r="R20" s="587">
        <f>R18+R19</f>
        <v>13104.23255001</v>
      </c>
      <c r="S20" s="582">
        <f>R20/X20%</f>
        <v>92.085553178955735</v>
      </c>
      <c r="T20" s="587">
        <f>T18+T19</f>
        <v>13468.407661809999</v>
      </c>
      <c r="U20" s="584">
        <f>T20/X20%</f>
        <v>94.644670357022406</v>
      </c>
      <c r="V20" s="587">
        <f>V18+V19</f>
        <v>13719.01619647</v>
      </c>
      <c r="W20" s="582">
        <f>V20/X20%</f>
        <v>96.405736902313222</v>
      </c>
      <c r="X20" s="587">
        <f>X18+X19</f>
        <v>14230.49772481</v>
      </c>
      <c r="Y20" s="582">
        <f>X20/X20%</f>
        <v>99.999999999999986</v>
      </c>
    </row>
    <row r="21" spans="1:25" ht="11.25" customHeight="1" x14ac:dyDescent="0.2">
      <c r="A21" s="592"/>
      <c r="B21" s="587"/>
      <c r="C21" s="582"/>
      <c r="D21" s="588"/>
      <c r="E21" s="582"/>
      <c r="F21" s="587"/>
      <c r="G21" s="582"/>
      <c r="H21" s="588"/>
      <c r="I21" s="584"/>
      <c r="J21" s="587"/>
      <c r="K21" s="582"/>
      <c r="L21" s="587"/>
      <c r="M21" s="582"/>
      <c r="N21" s="587"/>
      <c r="O21" s="582"/>
      <c r="P21" s="588"/>
      <c r="Q21" s="584"/>
      <c r="R21" s="587"/>
      <c r="S21" s="582"/>
      <c r="T21" s="588"/>
      <c r="U21" s="584"/>
      <c r="V21" s="587"/>
      <c r="W21" s="582"/>
      <c r="X21" s="587"/>
      <c r="Y21" s="582"/>
    </row>
    <row r="22" spans="1:25" ht="11.25" customHeight="1" x14ac:dyDescent="0.2">
      <c r="A22" s="589" t="s">
        <v>553</v>
      </c>
      <c r="B22" s="587"/>
      <c r="C22" s="582"/>
      <c r="D22" s="588"/>
      <c r="E22" s="582"/>
      <c r="F22" s="587"/>
      <c r="G22" s="582"/>
      <c r="H22" s="588"/>
      <c r="I22" s="584"/>
      <c r="J22" s="587"/>
      <c r="K22" s="582"/>
      <c r="L22" s="587"/>
      <c r="M22" s="582"/>
      <c r="N22" s="587"/>
      <c r="O22" s="582"/>
      <c r="P22" s="588"/>
      <c r="Q22" s="584"/>
      <c r="R22" s="587"/>
      <c r="S22" s="582"/>
      <c r="T22" s="588"/>
      <c r="U22" s="584"/>
      <c r="V22" s="587"/>
      <c r="W22" s="582"/>
      <c r="X22" s="587"/>
      <c r="Y22" s="582"/>
    </row>
    <row r="23" spans="1:25" ht="11.25" customHeight="1" x14ac:dyDescent="0.2">
      <c r="A23" s="586" t="s">
        <v>224</v>
      </c>
      <c r="B23" s="587">
        <v>409.33762566000001</v>
      </c>
      <c r="C23" s="582">
        <f>B23/X23%</f>
        <v>2.636830009739632</v>
      </c>
      <c r="D23" s="588">
        <v>894.22724200000005</v>
      </c>
      <c r="E23" s="582">
        <f>D23/X23%</f>
        <v>5.7603432458242212</v>
      </c>
      <c r="F23" s="587">
        <v>1631.64771449</v>
      </c>
      <c r="G23" s="582">
        <f>F23/X23%</f>
        <v>10.510584390949473</v>
      </c>
      <c r="H23" s="588">
        <v>4536.4202492000004</v>
      </c>
      <c r="I23" s="584">
        <f>H23/X23%</f>
        <v>29.222256396768831</v>
      </c>
      <c r="J23" s="587">
        <v>9867.6181171600001</v>
      </c>
      <c r="K23" s="582">
        <f>J23/X23%</f>
        <v>63.564231443482818</v>
      </c>
      <c r="L23" s="587">
        <v>11905.941764839999</v>
      </c>
      <c r="M23" s="582">
        <f>L23/X23%</f>
        <v>76.694500020915925</v>
      </c>
      <c r="N23" s="587">
        <v>12701.83872476</v>
      </c>
      <c r="O23" s="582">
        <f>N23/X23%</f>
        <v>81.821429130337094</v>
      </c>
      <c r="P23" s="588">
        <v>13361.81134986</v>
      </c>
      <c r="Q23" s="584">
        <f>P23/X23%</f>
        <v>86.072774509752037</v>
      </c>
      <c r="R23" s="587">
        <v>13922.588375560001</v>
      </c>
      <c r="S23" s="582">
        <f>R23/X23%</f>
        <v>89.685131638550388</v>
      </c>
      <c r="T23" s="588">
        <v>14318.707180060001</v>
      </c>
      <c r="U23" s="584">
        <f>T23/X23%</f>
        <v>92.236809973625697</v>
      </c>
      <c r="V23" s="587">
        <v>14859.572490660001</v>
      </c>
      <c r="W23" s="582">
        <f>V23/X23%</f>
        <v>95.720901815702817</v>
      </c>
      <c r="X23" s="587">
        <v>15523.85342051</v>
      </c>
      <c r="Y23" s="582">
        <f>X23/X23%</f>
        <v>100</v>
      </c>
    </row>
    <row r="24" spans="1:25" ht="11.25" customHeight="1" x14ac:dyDescent="0.2">
      <c r="A24" s="586" t="s">
        <v>544</v>
      </c>
      <c r="B24" s="583">
        <v>-35.444199410000003</v>
      </c>
      <c r="C24" s="582">
        <f>B24/X24%</f>
        <v>26.264070458098853</v>
      </c>
      <c r="D24" s="585">
        <v>-41.622952980000001</v>
      </c>
      <c r="E24" s="582">
        <f>D24/X24%</f>
        <v>30.84251268015467</v>
      </c>
      <c r="F24" s="583">
        <v>-45.023741950000002</v>
      </c>
      <c r="G24" s="582">
        <f>F24/X24%</f>
        <v>33.362489505925652</v>
      </c>
      <c r="H24" s="585">
        <v>-61.873443360000003</v>
      </c>
      <c r="I24" s="584">
        <f>H24/X24%</f>
        <v>45.848079599556364</v>
      </c>
      <c r="J24" s="583">
        <v>-64.617975979999997</v>
      </c>
      <c r="K24" s="582">
        <f>J24/X24%</f>
        <v>47.881771975350119</v>
      </c>
      <c r="L24" s="583">
        <v>-82.012193929999995</v>
      </c>
      <c r="M24" s="582">
        <f>L24/X24%</f>
        <v>60.770847576065677</v>
      </c>
      <c r="N24" s="583">
        <v>-100.66814329</v>
      </c>
      <c r="O24" s="582">
        <f>N24/X24%</f>
        <v>74.594863257331824</v>
      </c>
      <c r="P24" s="585">
        <v>-103.08915048999999</v>
      </c>
      <c r="Q24" s="584">
        <f>P24/X24%</f>
        <v>76.388824039033807</v>
      </c>
      <c r="R24" s="583">
        <v>-109.93589255000001</v>
      </c>
      <c r="S24" s="582">
        <f>R24/X24%</f>
        <v>81.462244199894727</v>
      </c>
      <c r="T24" s="585">
        <v>-112.99521745</v>
      </c>
      <c r="U24" s="584">
        <f>T24/X24%</f>
        <v>83.729196933073027</v>
      </c>
      <c r="V24" s="583">
        <v>-127.5570908</v>
      </c>
      <c r="W24" s="582">
        <f>V24/X24%</f>
        <v>94.519511682244897</v>
      </c>
      <c r="X24" s="583">
        <v>-134.9531843</v>
      </c>
      <c r="Y24" s="582">
        <f>X24/X24%</f>
        <v>100</v>
      </c>
    </row>
    <row r="25" spans="1:25" ht="11.25" customHeight="1" x14ac:dyDescent="0.2">
      <c r="A25" s="586" t="s">
        <v>543</v>
      </c>
      <c r="B25" s="587">
        <f>B23+B24</f>
        <v>373.89342625</v>
      </c>
      <c r="C25" s="582">
        <f>B25/X25%</f>
        <v>2.429630581204437</v>
      </c>
      <c r="D25" s="588">
        <f>D23+D24</f>
        <v>852.60428902000001</v>
      </c>
      <c r="E25" s="582">
        <f>D25/X25%</f>
        <v>5.5403847963990742</v>
      </c>
      <c r="F25" s="587">
        <f>F23+F24</f>
        <v>1586.6239725400001</v>
      </c>
      <c r="G25" s="582">
        <f>F25/X25%</f>
        <v>10.310184276889926</v>
      </c>
      <c r="H25" s="588">
        <f>H23+H24</f>
        <v>4474.5468058400002</v>
      </c>
      <c r="I25" s="584">
        <f>H25/X25%</f>
        <v>29.07645599853468</v>
      </c>
      <c r="J25" s="587">
        <f>J23+J24</f>
        <v>9803.0001411800004</v>
      </c>
      <c r="K25" s="582">
        <f>J25/X25%</f>
        <v>63.701758999734061</v>
      </c>
      <c r="L25" s="587">
        <f>L23+L24</f>
        <v>11823.929570909999</v>
      </c>
      <c r="M25" s="582">
        <f>L25/X25%</f>
        <v>76.834142722482241</v>
      </c>
      <c r="N25" s="587">
        <f>N23+N24</f>
        <v>12601.17058147</v>
      </c>
      <c r="O25" s="582">
        <f>N25/X25%</f>
        <v>81.884802604798963</v>
      </c>
      <c r="P25" s="587">
        <f>P23+P24</f>
        <v>13258.72219937</v>
      </c>
      <c r="Q25" s="584">
        <f>P25/X25%</f>
        <v>86.157698054161784</v>
      </c>
      <c r="R25" s="587">
        <f>R23+R24</f>
        <v>13812.652483010001</v>
      </c>
      <c r="S25" s="582">
        <f>R25/X25%</f>
        <v>89.757242369463825</v>
      </c>
      <c r="T25" s="587">
        <f>T23+T24</f>
        <v>14205.711962610001</v>
      </c>
      <c r="U25" s="584">
        <f>T25/X25%</f>
        <v>92.311417609843474</v>
      </c>
      <c r="V25" s="587">
        <f>V23+V24</f>
        <v>14732.01539986</v>
      </c>
      <c r="W25" s="582">
        <f>V25/X25%</f>
        <v>95.731437423940449</v>
      </c>
      <c r="X25" s="587">
        <f>X23+X24</f>
        <v>15388.90023621</v>
      </c>
      <c r="Y25" s="582">
        <f>X25/X25%</f>
        <v>100</v>
      </c>
    </row>
    <row r="26" spans="1:25" ht="11.25" customHeight="1" x14ac:dyDescent="0.2">
      <c r="A26" s="592"/>
      <c r="B26" s="587"/>
      <c r="C26" s="582"/>
      <c r="D26" s="588"/>
      <c r="E26" s="582"/>
      <c r="F26" s="587"/>
      <c r="G26" s="582"/>
      <c r="H26" s="588"/>
      <c r="I26" s="584"/>
      <c r="J26" s="587"/>
      <c r="K26" s="582"/>
      <c r="L26" s="587"/>
      <c r="M26" s="582"/>
      <c r="N26" s="587"/>
      <c r="O26" s="582"/>
      <c r="P26" s="588"/>
      <c r="Q26" s="584"/>
      <c r="R26" s="587"/>
      <c r="S26" s="582"/>
      <c r="T26" s="588"/>
      <c r="U26" s="584"/>
      <c r="V26" s="587"/>
      <c r="W26" s="582"/>
      <c r="X26" s="587"/>
      <c r="Y26" s="582"/>
    </row>
    <row r="27" spans="1:25" ht="11.25" customHeight="1" x14ac:dyDescent="0.2">
      <c r="A27" s="589" t="s">
        <v>552</v>
      </c>
      <c r="B27" s="587"/>
      <c r="C27" s="582"/>
      <c r="D27" s="588"/>
      <c r="E27" s="582"/>
      <c r="F27" s="587"/>
      <c r="G27" s="582"/>
      <c r="H27" s="588"/>
      <c r="I27" s="584"/>
      <c r="J27" s="587"/>
      <c r="K27" s="582"/>
      <c r="L27" s="587"/>
      <c r="M27" s="582"/>
      <c r="N27" s="587"/>
      <c r="O27" s="582"/>
      <c r="P27" s="588"/>
      <c r="Q27" s="584"/>
      <c r="R27" s="587"/>
      <c r="S27" s="582"/>
      <c r="T27" s="588"/>
      <c r="U27" s="584"/>
      <c r="V27" s="587"/>
      <c r="W27" s="582"/>
      <c r="X27" s="587"/>
      <c r="Y27" s="582"/>
    </row>
    <row r="28" spans="1:25" ht="11.25" customHeight="1" x14ac:dyDescent="0.2">
      <c r="A28" s="586" t="s">
        <v>224</v>
      </c>
      <c r="B28" s="587">
        <v>1084.4111118000001</v>
      </c>
      <c r="C28" s="582">
        <f>B28/X28%</f>
        <v>6.1595371110408221</v>
      </c>
      <c r="D28" s="588">
        <v>1560.31889026</v>
      </c>
      <c r="E28" s="582">
        <f>D28/X28%</f>
        <v>8.8627292777013214</v>
      </c>
      <c r="F28" s="587">
        <v>2251.3707153700002</v>
      </c>
      <c r="G28" s="582">
        <f>F28/X28%</f>
        <v>12.787955897107802</v>
      </c>
      <c r="H28" s="588">
        <v>6734.88007457</v>
      </c>
      <c r="I28" s="584">
        <f>H28/X28%</f>
        <v>38.254628070773784</v>
      </c>
      <c r="J28" s="587">
        <v>12245.26700369</v>
      </c>
      <c r="K28" s="582">
        <f>J28/X28%</f>
        <v>69.554042487295177</v>
      </c>
      <c r="L28" s="587">
        <v>13436.428684979999</v>
      </c>
      <c r="M28" s="582">
        <f>L28/X28%</f>
        <v>76.319930904813262</v>
      </c>
      <c r="N28" s="587">
        <v>14341.0929445</v>
      </c>
      <c r="O28" s="582">
        <f>N28/X28%</f>
        <v>81.458492303632113</v>
      </c>
      <c r="P28" s="588">
        <v>15043.542476860001</v>
      </c>
      <c r="Q28" s="584">
        <f>P28/X28%</f>
        <v>85.448458762038044</v>
      </c>
      <c r="R28" s="587">
        <v>15983.51945862</v>
      </c>
      <c r="S28" s="582">
        <f>R28/X28%</f>
        <v>90.787599093295256</v>
      </c>
      <c r="T28" s="588">
        <v>16463.451262310002</v>
      </c>
      <c r="U28" s="584">
        <f>T28/X28%</f>
        <v>93.513648027532426</v>
      </c>
      <c r="V28" s="587">
        <v>17166.440648510001</v>
      </c>
      <c r="W28" s="582">
        <f>V28/X28%</f>
        <v>97.506680896569748</v>
      </c>
      <c r="X28" s="587">
        <v>17605.399435880001</v>
      </c>
      <c r="Y28" s="582">
        <f>X28/X28%</f>
        <v>100</v>
      </c>
    </row>
    <row r="29" spans="1:25" ht="11.25" customHeight="1" x14ac:dyDescent="0.2">
      <c r="A29" s="586" t="s">
        <v>544</v>
      </c>
      <c r="B29" s="583">
        <v>-4.7236866500000003</v>
      </c>
      <c r="C29" s="582">
        <f>B29/X29%</f>
        <v>5.0879928591000549</v>
      </c>
      <c r="D29" s="585">
        <v>-25.04636885</v>
      </c>
      <c r="E29" s="582">
        <f>D29/X29%</f>
        <v>26.978026972891197</v>
      </c>
      <c r="F29" s="583">
        <v>-28.507822010000002</v>
      </c>
      <c r="G29" s="582">
        <f>F29/X29%</f>
        <v>30.706438754860123</v>
      </c>
      <c r="H29" s="585">
        <v>-33.156230690000001</v>
      </c>
      <c r="I29" s="584">
        <f>H29/X29%</f>
        <v>35.713347959986741</v>
      </c>
      <c r="J29" s="583">
        <v>-36.077382839999999</v>
      </c>
      <c r="K29" s="582">
        <f>J29/X29%</f>
        <v>38.859788945767356</v>
      </c>
      <c r="L29" s="583">
        <v>-40.589866379999997</v>
      </c>
      <c r="M29" s="582">
        <f>L29/X29%</f>
        <v>43.720290018235097</v>
      </c>
      <c r="N29" s="583">
        <v>-53.877880339999997</v>
      </c>
      <c r="O29" s="582">
        <f>N29/X29%</f>
        <v>58.033119202216177</v>
      </c>
      <c r="P29" s="585">
        <v>-60.093195790000003</v>
      </c>
      <c r="Q29" s="584">
        <f>P29/X29%</f>
        <v>64.727780167217801</v>
      </c>
      <c r="R29" s="583">
        <v>-63.767990189999999</v>
      </c>
      <c r="S29" s="582">
        <f>R29/X29%</f>
        <v>68.685986765418136</v>
      </c>
      <c r="T29" s="585">
        <v>-71.814757439999994</v>
      </c>
      <c r="U29" s="584">
        <f>T29/X29%</f>
        <v>77.353347100769795</v>
      </c>
      <c r="V29" s="583">
        <v>-83.817063540000007</v>
      </c>
      <c r="W29" s="582">
        <f>V29/X29%</f>
        <v>90.281310417204665</v>
      </c>
      <c r="X29" s="583">
        <v>-92.839883639999996</v>
      </c>
      <c r="Y29" s="582">
        <f>X29/X29%</f>
        <v>100</v>
      </c>
    </row>
    <row r="30" spans="1:25" ht="11.25" customHeight="1" x14ac:dyDescent="0.2">
      <c r="A30" s="586" t="s">
        <v>543</v>
      </c>
      <c r="B30" s="587">
        <f>B28+B29</f>
        <v>1079.6874251500001</v>
      </c>
      <c r="C30" s="582">
        <f>B30/X30%</f>
        <v>6.1652177223397313</v>
      </c>
      <c r="D30" s="588">
        <f>D28+D29</f>
        <v>1535.2725214100001</v>
      </c>
      <c r="E30" s="582">
        <f>D30/X30%</f>
        <v>8.7666940793564709</v>
      </c>
      <c r="F30" s="587">
        <f>F28+F29</f>
        <v>2222.8628933600003</v>
      </c>
      <c r="G30" s="582">
        <f>F30/X30%</f>
        <v>12.692964079460777</v>
      </c>
      <c r="H30" s="588">
        <f>H28+H29</f>
        <v>6701.7238438800005</v>
      </c>
      <c r="I30" s="584">
        <f>H30/X30%</f>
        <v>38.268100239081242</v>
      </c>
      <c r="J30" s="587">
        <f>J28+J29</f>
        <v>12209.18962085</v>
      </c>
      <c r="K30" s="582">
        <f>J30/X30%</f>
        <v>69.716762900534121</v>
      </c>
      <c r="L30" s="587">
        <f>L28+L29</f>
        <v>13395.838818599999</v>
      </c>
      <c r="M30" s="582">
        <f>L30/X30%</f>
        <v>76.492752408008585</v>
      </c>
      <c r="N30" s="587">
        <f>N28+N29</f>
        <v>14287.21506416</v>
      </c>
      <c r="O30" s="582">
        <f>N30/X30%</f>
        <v>81.582677972007517</v>
      </c>
      <c r="P30" s="587">
        <f>P28+P29</f>
        <v>14983.449281070001</v>
      </c>
      <c r="Q30" s="584">
        <f>P30/X30%</f>
        <v>85.558305948221573</v>
      </c>
      <c r="R30" s="587">
        <f>R28+R29</f>
        <v>15919.75146843</v>
      </c>
      <c r="S30" s="582">
        <f>R30/X30%</f>
        <v>90.904767066980412</v>
      </c>
      <c r="T30" s="587">
        <f>T28+T29</f>
        <v>16391.636504870003</v>
      </c>
      <c r="U30" s="584">
        <f>T30/X30%</f>
        <v>93.599319139921946</v>
      </c>
      <c r="V30" s="587">
        <f>V28+V29</f>
        <v>17082.623584970002</v>
      </c>
      <c r="W30" s="582">
        <f>V30/X30%</f>
        <v>97.54498498070771</v>
      </c>
      <c r="X30" s="587">
        <f>X28+X29</f>
        <v>17512.55955224</v>
      </c>
      <c r="Y30" s="582">
        <f>X30/X30%</f>
        <v>100</v>
      </c>
    </row>
    <row r="31" spans="1:25" ht="11.25" customHeight="1" x14ac:dyDescent="0.2">
      <c r="A31" s="592"/>
      <c r="B31" s="587"/>
      <c r="C31" s="582"/>
      <c r="D31" s="588"/>
      <c r="E31" s="582"/>
      <c r="F31" s="587"/>
      <c r="G31" s="582"/>
      <c r="H31" s="588"/>
      <c r="I31" s="584"/>
      <c r="J31" s="587"/>
      <c r="K31" s="582"/>
      <c r="L31" s="587"/>
      <c r="M31" s="582"/>
      <c r="N31" s="587"/>
      <c r="O31" s="582"/>
      <c r="P31" s="588"/>
      <c r="Q31" s="584"/>
      <c r="R31" s="587"/>
      <c r="S31" s="582"/>
      <c r="T31" s="588"/>
      <c r="U31" s="584"/>
      <c r="V31" s="587"/>
      <c r="W31" s="582"/>
      <c r="X31" s="587"/>
      <c r="Y31" s="582"/>
    </row>
    <row r="32" spans="1:25" ht="11.25" customHeight="1" x14ac:dyDescent="0.2">
      <c r="A32" s="589" t="s">
        <v>551</v>
      </c>
      <c r="B32" s="587"/>
      <c r="C32" s="582"/>
      <c r="D32" s="588"/>
      <c r="E32" s="582"/>
      <c r="F32" s="587"/>
      <c r="G32" s="582"/>
      <c r="H32" s="588"/>
      <c r="I32" s="584"/>
      <c r="J32" s="587"/>
      <c r="K32" s="582"/>
      <c r="L32" s="587"/>
      <c r="M32" s="582"/>
      <c r="N32" s="587"/>
      <c r="O32" s="582"/>
      <c r="P32" s="588"/>
      <c r="Q32" s="584"/>
      <c r="R32" s="587"/>
      <c r="S32" s="582"/>
      <c r="T32" s="588"/>
      <c r="U32" s="584"/>
      <c r="V32" s="587"/>
      <c r="W32" s="582"/>
      <c r="X32" s="587"/>
      <c r="Y32" s="582"/>
    </row>
    <row r="33" spans="1:25" ht="11.25" customHeight="1" x14ac:dyDescent="0.2">
      <c r="A33" s="586" t="s">
        <v>224</v>
      </c>
      <c r="B33" s="587">
        <v>758.62373588000003</v>
      </c>
      <c r="C33" s="582">
        <f>B33/X33%</f>
        <v>4.2065140354187465</v>
      </c>
      <c r="D33" s="588">
        <v>1515.3700667799999</v>
      </c>
      <c r="E33" s="582">
        <f>D33/X33%</f>
        <v>8.4026179952953992</v>
      </c>
      <c r="F33" s="587">
        <v>2684.1334472499998</v>
      </c>
      <c r="G33" s="582">
        <f>F33/X33%</f>
        <v>14.883326852008787</v>
      </c>
      <c r="H33" s="588">
        <v>7756.3480907100002</v>
      </c>
      <c r="I33" s="584">
        <f>H33/X33%</f>
        <v>43.00839212382094</v>
      </c>
      <c r="J33" s="587">
        <v>12874.08938913</v>
      </c>
      <c r="K33" s="582">
        <f>J33/X33%</f>
        <v>71.385899421920016</v>
      </c>
      <c r="L33" s="587">
        <v>14065.11050454</v>
      </c>
      <c r="M33" s="582">
        <f>L33/X33%</f>
        <v>77.990025817517989</v>
      </c>
      <c r="N33" s="587">
        <v>14940.33338865</v>
      </c>
      <c r="O33" s="582">
        <f>N33/X33%</f>
        <v>82.843073741015544</v>
      </c>
      <c r="P33" s="588">
        <v>15631.702233669999</v>
      </c>
      <c r="Q33" s="584">
        <f>P33/X33%</f>
        <v>86.67666424534417</v>
      </c>
      <c r="R33" s="587">
        <v>16296.32017746</v>
      </c>
      <c r="S33" s="582">
        <f>R33/X33%</f>
        <v>90.361922926976064</v>
      </c>
      <c r="T33" s="588">
        <v>16956.558070489998</v>
      </c>
      <c r="U33" s="584">
        <f>T33/X33%</f>
        <v>94.022894542271402</v>
      </c>
      <c r="V33" s="587">
        <v>17560.488836879998</v>
      </c>
      <c r="W33" s="582">
        <f>V33/X33%</f>
        <v>97.371647191427343</v>
      </c>
      <c r="X33" s="587">
        <v>18034.499100500001</v>
      </c>
      <c r="Y33" s="582">
        <f>X33/X33%</f>
        <v>100.00000000000001</v>
      </c>
    </row>
    <row r="34" spans="1:25" ht="11.25" customHeight="1" x14ac:dyDescent="0.2">
      <c r="A34" s="586" t="s">
        <v>544</v>
      </c>
      <c r="B34" s="583">
        <v>-34.744228020000001</v>
      </c>
      <c r="C34" s="582">
        <f>B34/X34%</f>
        <v>22.111419891722971</v>
      </c>
      <c r="D34" s="585">
        <v>-50.256044350000003</v>
      </c>
      <c r="E34" s="582">
        <f>D34/X34%</f>
        <v>31.983226050676315</v>
      </c>
      <c r="F34" s="583">
        <v>-64.602895649999994</v>
      </c>
      <c r="G34" s="582">
        <f>F34/X34%</f>
        <v>41.113641987268807</v>
      </c>
      <c r="H34" s="585">
        <v>-69.036076550000004</v>
      </c>
      <c r="I34" s="584">
        <f>H34/X34%</f>
        <v>43.934942960755407</v>
      </c>
      <c r="J34" s="583">
        <v>-71.638262100000006</v>
      </c>
      <c r="K34" s="582">
        <f>J34/X34%</f>
        <v>45.590988313068408</v>
      </c>
      <c r="L34" s="583">
        <v>-81.951185030000005</v>
      </c>
      <c r="M34" s="582">
        <f>L34/X34%</f>
        <v>52.154189806132059</v>
      </c>
      <c r="N34" s="583">
        <v>-92.968467840000002</v>
      </c>
      <c r="O34" s="582">
        <f>N34/X34%</f>
        <v>59.165649843106898</v>
      </c>
      <c r="P34" s="585">
        <v>-98.553800570000007</v>
      </c>
      <c r="Q34" s="584">
        <f>P34/X34%</f>
        <v>62.720186647232261</v>
      </c>
      <c r="R34" s="583">
        <v>-101.42495565</v>
      </c>
      <c r="S34" s="582">
        <f>R34/X34%</f>
        <v>64.54740570392245</v>
      </c>
      <c r="T34" s="585">
        <v>-107.05526534000001</v>
      </c>
      <c r="U34" s="584">
        <f>T34/X34%</f>
        <v>68.130566095466151</v>
      </c>
      <c r="V34" s="583">
        <v>-142.84419406000001</v>
      </c>
      <c r="W34" s="582">
        <f>V34/X34%</f>
        <v>90.906839321261756</v>
      </c>
      <c r="X34" s="583">
        <v>-157.13250524</v>
      </c>
      <c r="Y34" s="582">
        <f>X34/X34%</f>
        <v>100</v>
      </c>
    </row>
    <row r="35" spans="1:25" ht="11.25" customHeight="1" x14ac:dyDescent="0.2">
      <c r="A35" s="586" t="s">
        <v>543</v>
      </c>
      <c r="B35" s="587">
        <f>B33+B34</f>
        <v>723.87950785999999</v>
      </c>
      <c r="C35" s="582">
        <f>B35/X35%</f>
        <v>4.0491394747810849</v>
      </c>
      <c r="D35" s="588">
        <f>D33+D34</f>
        <v>1465.11402243</v>
      </c>
      <c r="E35" s="582">
        <f>D35/X35%</f>
        <v>8.1953570433492136</v>
      </c>
      <c r="F35" s="587">
        <f>F33+F34</f>
        <v>2619.5305515999999</v>
      </c>
      <c r="G35" s="582">
        <f>F35/X35%</f>
        <v>14.652776389865727</v>
      </c>
      <c r="H35" s="588">
        <f>H33+H34</f>
        <v>7687.3120141600002</v>
      </c>
      <c r="I35" s="584">
        <f>H35/X35%</f>
        <v>43.000248236774489</v>
      </c>
      <c r="J35" s="587">
        <f>J33+J34</f>
        <v>12802.451127030001</v>
      </c>
      <c r="K35" s="582">
        <f>J35/X35%</f>
        <v>71.61262291519175</v>
      </c>
      <c r="L35" s="587">
        <f>L33+L34</f>
        <v>13983.159319509999</v>
      </c>
      <c r="M35" s="582">
        <f>L35/X35%</f>
        <v>78.217109018827685</v>
      </c>
      <c r="N35" s="587">
        <f>N33+N34</f>
        <v>14847.36492081</v>
      </c>
      <c r="O35" s="582">
        <f>N35/X35%</f>
        <v>83.051185652514519</v>
      </c>
      <c r="P35" s="587">
        <f>P33+P34</f>
        <v>15533.148433099999</v>
      </c>
      <c r="Q35" s="584">
        <f>P35/X35%</f>
        <v>86.887228889843612</v>
      </c>
      <c r="R35" s="587">
        <f>R33+R34</f>
        <v>16194.89522181</v>
      </c>
      <c r="S35" s="582">
        <f>R35/X35%</f>
        <v>90.588818747521287</v>
      </c>
      <c r="T35" s="587">
        <f>T33+T34</f>
        <v>16849.502805149998</v>
      </c>
      <c r="U35" s="584">
        <f>T35/X35%</f>
        <v>94.250474281919509</v>
      </c>
      <c r="V35" s="587">
        <f>V33+V34</f>
        <v>17417.64464282</v>
      </c>
      <c r="W35" s="582">
        <f>V35/X35%</f>
        <v>97.428469400175004</v>
      </c>
      <c r="X35" s="587">
        <f>X33+X34</f>
        <v>17877.366595260002</v>
      </c>
      <c r="Y35" s="582">
        <f>X35/X35%</f>
        <v>100</v>
      </c>
    </row>
    <row r="36" spans="1:25" ht="11.25" customHeight="1" x14ac:dyDescent="0.2">
      <c r="A36" s="592"/>
      <c r="B36" s="587"/>
      <c r="C36" s="582"/>
      <c r="D36" s="588"/>
      <c r="E36" s="582"/>
      <c r="F36" s="587"/>
      <c r="G36" s="582"/>
      <c r="H36" s="588"/>
      <c r="I36" s="584"/>
      <c r="J36" s="587"/>
      <c r="K36" s="582"/>
      <c r="L36" s="587"/>
      <c r="M36" s="582"/>
      <c r="N36" s="587"/>
      <c r="O36" s="582"/>
      <c r="P36" s="588"/>
      <c r="Q36" s="584"/>
      <c r="R36" s="587"/>
      <c r="S36" s="582"/>
      <c r="T36" s="588"/>
      <c r="U36" s="584"/>
      <c r="V36" s="587"/>
      <c r="W36" s="582"/>
      <c r="X36" s="587"/>
      <c r="Y36" s="582"/>
    </row>
    <row r="37" spans="1:25" ht="11.25" customHeight="1" x14ac:dyDescent="0.2">
      <c r="A37" s="589" t="s">
        <v>550</v>
      </c>
      <c r="B37" s="587"/>
      <c r="C37" s="582"/>
      <c r="D37" s="588"/>
      <c r="E37" s="582"/>
      <c r="F37" s="587"/>
      <c r="G37" s="582"/>
      <c r="H37" s="588"/>
      <c r="I37" s="584"/>
      <c r="J37" s="587"/>
      <c r="K37" s="582"/>
      <c r="L37" s="587"/>
      <c r="M37" s="582"/>
      <c r="N37" s="587"/>
      <c r="O37" s="582"/>
      <c r="P37" s="588"/>
      <c r="Q37" s="584"/>
      <c r="R37" s="587"/>
      <c r="S37" s="582"/>
      <c r="T37" s="588"/>
      <c r="U37" s="584"/>
      <c r="V37" s="587"/>
      <c r="W37" s="582"/>
      <c r="X37" s="587"/>
      <c r="Y37" s="582"/>
    </row>
    <row r="38" spans="1:25" ht="11.25" customHeight="1" x14ac:dyDescent="0.2">
      <c r="A38" s="586" t="s">
        <v>224</v>
      </c>
      <c r="B38" s="587">
        <v>949.97110239000006</v>
      </c>
      <c r="C38" s="582">
        <f>B38/X38%</f>
        <v>5.2577792084473378</v>
      </c>
      <c r="D38" s="588">
        <v>1605.09915323</v>
      </c>
      <c r="E38" s="582">
        <f>D38/X38%</f>
        <v>8.8836986031649605</v>
      </c>
      <c r="F38" s="587">
        <v>2380.15968496</v>
      </c>
      <c r="G38" s="582">
        <f>F38/X38%</f>
        <v>13.173405036093008</v>
      </c>
      <c r="H38" s="588">
        <v>7927.20731901</v>
      </c>
      <c r="I38" s="584">
        <f>H38/X38%</f>
        <v>43.874498622202601</v>
      </c>
      <c r="J38" s="587">
        <v>12157.96136112</v>
      </c>
      <c r="K38" s="582">
        <f>J38/X38%</f>
        <v>67.290337885835598</v>
      </c>
      <c r="L38" s="587">
        <v>13560.404175019999</v>
      </c>
      <c r="M38" s="582">
        <f>L38/X38%</f>
        <v>75.052399962680326</v>
      </c>
      <c r="N38" s="587">
        <v>14286.659849780001</v>
      </c>
      <c r="O38" s="582">
        <f>N38/X38%</f>
        <v>79.071987481882971</v>
      </c>
      <c r="P38" s="588">
        <v>15147.774019230001</v>
      </c>
      <c r="Q38" s="584">
        <f>P38/X38%</f>
        <v>83.837972641687202</v>
      </c>
      <c r="R38" s="587">
        <v>15833.528591480001</v>
      </c>
      <c r="S38" s="582">
        <f>R38/X38%</f>
        <v>87.633399811000757</v>
      </c>
      <c r="T38" s="588">
        <v>16522.89252569</v>
      </c>
      <c r="U38" s="584">
        <f>T38/X38%</f>
        <v>91.448803617731272</v>
      </c>
      <c r="V38" s="587">
        <v>17054.949263539998</v>
      </c>
      <c r="W38" s="582">
        <f>V38/X38%</f>
        <v>94.393563565632917</v>
      </c>
      <c r="X38" s="587">
        <v>18067.915458750002</v>
      </c>
      <c r="Y38" s="582">
        <f>X38/X38%</f>
        <v>100</v>
      </c>
    </row>
    <row r="39" spans="1:25" ht="11.25" customHeight="1" x14ac:dyDescent="0.2">
      <c r="A39" s="586" t="s">
        <v>544</v>
      </c>
      <c r="B39" s="583">
        <v>-36.722510710000002</v>
      </c>
      <c r="C39" s="582">
        <f>B39/X39%</f>
        <v>20.188065794639883</v>
      </c>
      <c r="D39" s="585">
        <v>-42.392953939999998</v>
      </c>
      <c r="E39" s="582">
        <f>D39/X39%</f>
        <v>23.305371196659607</v>
      </c>
      <c r="F39" s="583">
        <v>-47.128285910000002</v>
      </c>
      <c r="G39" s="582">
        <f>F39/X39%</f>
        <v>25.908602607626001</v>
      </c>
      <c r="H39" s="585">
        <v>-50.202518429999998</v>
      </c>
      <c r="I39" s="584">
        <f>H39/X39%</f>
        <v>27.598650678464498</v>
      </c>
      <c r="J39" s="583">
        <v>-114.65256565</v>
      </c>
      <c r="K39" s="582">
        <f>J39/X39%</f>
        <v>63.029828138525673</v>
      </c>
      <c r="L39" s="583">
        <v>-118.21625661</v>
      </c>
      <c r="M39" s="582">
        <f>L39/X39%</f>
        <v>64.988954194486013</v>
      </c>
      <c r="N39" s="583">
        <v>-127.28660409</v>
      </c>
      <c r="O39" s="582">
        <f>N39/X39%</f>
        <v>69.975344508387451</v>
      </c>
      <c r="P39" s="585">
        <v>-131.13588949999999</v>
      </c>
      <c r="Q39" s="584">
        <f>P39/X39%</f>
        <v>72.091475067463463</v>
      </c>
      <c r="R39" s="583">
        <v>-136.16441104</v>
      </c>
      <c r="S39" s="582">
        <f>R39/X39%</f>
        <v>74.855886370954209</v>
      </c>
      <c r="T39" s="585">
        <v>-153.04381269000001</v>
      </c>
      <c r="U39" s="584">
        <f>T39/X39%</f>
        <v>84.135275620109212</v>
      </c>
      <c r="V39" s="583">
        <v>-169.19635697999999</v>
      </c>
      <c r="W39" s="582">
        <f>V39/X39%</f>
        <v>93.015077697164799</v>
      </c>
      <c r="X39" s="583">
        <v>-181.90207563000001</v>
      </c>
      <c r="Y39" s="582">
        <f>X39/X39%</f>
        <v>100</v>
      </c>
    </row>
    <row r="40" spans="1:25" ht="11.25" customHeight="1" x14ac:dyDescent="0.2">
      <c r="A40" s="586" t="s">
        <v>543</v>
      </c>
      <c r="B40" s="587">
        <f>B38+B39</f>
        <v>913.24859168</v>
      </c>
      <c r="C40" s="582">
        <f>B40/X40%</f>
        <v>5.1059370923980314</v>
      </c>
      <c r="D40" s="588">
        <f>D38+D39</f>
        <v>1562.7061992899999</v>
      </c>
      <c r="E40" s="582">
        <f>D40/X40%</f>
        <v>8.7370291289439077</v>
      </c>
      <c r="F40" s="587">
        <f>F38+F39</f>
        <v>2333.0313990499999</v>
      </c>
      <c r="G40" s="582">
        <f>F40/X40%</f>
        <v>13.0438871372634</v>
      </c>
      <c r="H40" s="588">
        <f>H38+H39</f>
        <v>7877.0048005799999</v>
      </c>
      <c r="I40" s="584">
        <f>H40/X40%</f>
        <v>44.040025196525661</v>
      </c>
      <c r="J40" s="587">
        <f>J38+J39</f>
        <v>12043.30879547</v>
      </c>
      <c r="K40" s="582">
        <f>J40/X40%</f>
        <v>67.333667584280818</v>
      </c>
      <c r="L40" s="587">
        <f>L38+L39</f>
        <v>13442.18791841</v>
      </c>
      <c r="M40" s="582">
        <f>L40/X40%</f>
        <v>75.154745948564042</v>
      </c>
      <c r="N40" s="587">
        <f>N38+N39</f>
        <v>14159.37324569</v>
      </c>
      <c r="O40" s="582">
        <f>N40/X40%</f>
        <v>79.164501012019642</v>
      </c>
      <c r="P40" s="587">
        <f>P38+P39</f>
        <v>15016.638129730001</v>
      </c>
      <c r="Q40" s="584">
        <f>P40/X40%</f>
        <v>83.957435388603798</v>
      </c>
      <c r="R40" s="587">
        <f>R38+R39</f>
        <v>15697.364180440001</v>
      </c>
      <c r="S40" s="582">
        <f>R40/X40%</f>
        <v>87.763348065334981</v>
      </c>
      <c r="T40" s="587">
        <f>T38+T39</f>
        <v>16369.848712999999</v>
      </c>
      <c r="U40" s="584">
        <f>T40/X40%</f>
        <v>91.523182737015688</v>
      </c>
      <c r="V40" s="587">
        <f>V38+V39</f>
        <v>16885.752906559999</v>
      </c>
      <c r="W40" s="582">
        <f>V40/X40%</f>
        <v>94.40758286861174</v>
      </c>
      <c r="X40" s="587">
        <f>X38+X39</f>
        <v>17886.01338312</v>
      </c>
      <c r="Y40" s="582">
        <f>X40/X40%</f>
        <v>100</v>
      </c>
    </row>
    <row r="41" spans="1:25" ht="11.25" customHeight="1" x14ac:dyDescent="0.2">
      <c r="A41" s="592"/>
      <c r="B41" s="587"/>
      <c r="C41" s="582"/>
      <c r="D41" s="588"/>
      <c r="E41" s="582"/>
      <c r="F41" s="587"/>
      <c r="G41" s="582"/>
      <c r="H41" s="588"/>
      <c r="I41" s="584"/>
      <c r="J41" s="587"/>
      <c r="K41" s="582"/>
      <c r="L41" s="587"/>
      <c r="M41" s="582"/>
      <c r="N41" s="587"/>
      <c r="O41" s="582"/>
      <c r="P41" s="588"/>
      <c r="Q41" s="584"/>
      <c r="R41" s="587"/>
      <c r="S41" s="582"/>
      <c r="T41" s="588"/>
      <c r="U41" s="584"/>
      <c r="V41" s="587"/>
      <c r="W41" s="582"/>
      <c r="X41" s="587"/>
      <c r="Y41" s="582"/>
    </row>
    <row r="42" spans="1:25" ht="11.25" customHeight="1" x14ac:dyDescent="0.2">
      <c r="A42" s="589" t="s">
        <v>549</v>
      </c>
      <c r="B42" s="587"/>
      <c r="C42" s="582"/>
      <c r="D42" s="588"/>
      <c r="E42" s="582"/>
      <c r="F42" s="587"/>
      <c r="G42" s="582"/>
      <c r="H42" s="588"/>
      <c r="I42" s="584"/>
      <c r="J42" s="587"/>
      <c r="K42" s="582"/>
      <c r="L42" s="587"/>
      <c r="M42" s="582"/>
      <c r="N42" s="587"/>
      <c r="O42" s="582"/>
      <c r="P42" s="588"/>
      <c r="Q42" s="584"/>
      <c r="R42" s="587"/>
      <c r="S42" s="582"/>
      <c r="T42" s="588"/>
      <c r="U42" s="584"/>
      <c r="V42" s="587"/>
      <c r="W42" s="582"/>
      <c r="X42" s="587"/>
      <c r="Y42" s="582"/>
    </row>
    <row r="43" spans="1:25" ht="11.25" customHeight="1" x14ac:dyDescent="0.2">
      <c r="A43" s="586" t="s">
        <v>224</v>
      </c>
      <c r="B43" s="587">
        <v>927.10132281999995</v>
      </c>
      <c r="C43" s="582">
        <f>B43/X43%</f>
        <v>5.1331249133654673</v>
      </c>
      <c r="D43" s="588">
        <v>1672.3875293599999</v>
      </c>
      <c r="E43" s="582">
        <f>D43/X43%</f>
        <v>9.2595856358477686</v>
      </c>
      <c r="F43" s="587">
        <v>2764.2196531300001</v>
      </c>
      <c r="G43" s="582">
        <f>F43/X43%</f>
        <v>15.304783218663269</v>
      </c>
      <c r="H43" s="588">
        <v>8203.2715362199997</v>
      </c>
      <c r="I43" s="584">
        <f>H43/X43%</f>
        <v>45.419434162373847</v>
      </c>
      <c r="J43" s="587">
        <v>13085.26254736</v>
      </c>
      <c r="K43" s="582">
        <f>J43/X43%</f>
        <v>72.449780327648881</v>
      </c>
      <c r="L43" s="587">
        <v>14174.00649263</v>
      </c>
      <c r="M43" s="582">
        <f>L43/X43%</f>
        <v>78.477879449265942</v>
      </c>
      <c r="N43" s="587">
        <v>14976.23719702</v>
      </c>
      <c r="O43" s="582">
        <f>N43/X43%</f>
        <v>82.919627415329998</v>
      </c>
      <c r="P43" s="588">
        <v>15606.295851569999</v>
      </c>
      <c r="Q43" s="584">
        <f>P43/X43%</f>
        <v>86.408102403926307</v>
      </c>
      <c r="R43" s="587">
        <v>16269.150789179999</v>
      </c>
      <c r="S43" s="582">
        <f>R43/X43%</f>
        <v>90.078162094752372</v>
      </c>
      <c r="T43" s="588">
        <v>16737.208339609999</v>
      </c>
      <c r="U43" s="584">
        <f>T43/X43%</f>
        <v>92.669678053000567</v>
      </c>
      <c r="V43" s="587">
        <v>17308.84820416</v>
      </c>
      <c r="W43" s="582">
        <f>V43/X43%</f>
        <v>95.834703016258203</v>
      </c>
      <c r="X43" s="587">
        <v>18061.14868559</v>
      </c>
      <c r="Y43" s="582">
        <f>X43/X43%</f>
        <v>100</v>
      </c>
    </row>
    <row r="44" spans="1:25" ht="11.25" customHeight="1" x14ac:dyDescent="0.2">
      <c r="A44" s="586" t="s">
        <v>544</v>
      </c>
      <c r="B44" s="583">
        <v>-64.645835629999993</v>
      </c>
      <c r="C44" s="582">
        <f>B44/X44%</f>
        <v>38.025633984897503</v>
      </c>
      <c r="D44" s="585">
        <v>-68.563214819999999</v>
      </c>
      <c r="E44" s="582">
        <f>D44/X44%</f>
        <v>40.329894202238812</v>
      </c>
      <c r="F44" s="583">
        <v>-72.656716470000006</v>
      </c>
      <c r="G44" s="582">
        <f>F44/X44%</f>
        <v>42.737752248198362</v>
      </c>
      <c r="H44" s="585">
        <v>-83.404010439999993</v>
      </c>
      <c r="I44" s="584">
        <f>H44/X44%</f>
        <v>49.059469074172284</v>
      </c>
      <c r="J44" s="583">
        <v>-88.101521320000003</v>
      </c>
      <c r="K44" s="582">
        <f>J44/X44%</f>
        <v>51.822614257805121</v>
      </c>
      <c r="L44" s="583">
        <v>-91.301019319999995</v>
      </c>
      <c r="M44" s="582">
        <f>L44/X44%</f>
        <v>53.704606171093211</v>
      </c>
      <c r="N44" s="583">
        <v>-100.70461185000001</v>
      </c>
      <c r="O44" s="582">
        <f>N44/X44%</f>
        <v>59.23593799168394</v>
      </c>
      <c r="P44" s="585">
        <v>-117.33114019</v>
      </c>
      <c r="Q44" s="584">
        <f>P44/X44%</f>
        <v>69.015907187456321</v>
      </c>
      <c r="R44" s="583">
        <v>-119.54487713</v>
      </c>
      <c r="S44" s="582">
        <f>R44/X44%</f>
        <v>70.318059906172564</v>
      </c>
      <c r="T44" s="585">
        <v>-122.20394831</v>
      </c>
      <c r="U44" s="584">
        <f>T44/X44%</f>
        <v>71.882164793132148</v>
      </c>
      <c r="V44" s="583">
        <v>-150.33201179</v>
      </c>
      <c r="W44" s="582">
        <f>V44/X44%</f>
        <v>88.427506595444342</v>
      </c>
      <c r="X44" s="583">
        <v>-170.00593771999999</v>
      </c>
      <c r="Y44" s="582">
        <f>X44/X44%</f>
        <v>100</v>
      </c>
    </row>
    <row r="45" spans="1:25" ht="11.25" customHeight="1" x14ac:dyDescent="0.2">
      <c r="A45" s="586" t="s">
        <v>543</v>
      </c>
      <c r="B45" s="587">
        <f>B43+B44</f>
        <v>862.45548718999999</v>
      </c>
      <c r="C45" s="582">
        <f>B45/X45%</f>
        <v>4.8205723879358029</v>
      </c>
      <c r="D45" s="588">
        <f>D43+D44</f>
        <v>1603.8243145399999</v>
      </c>
      <c r="E45" s="582">
        <f>D45/X45%</f>
        <v>8.9643480975017127</v>
      </c>
      <c r="F45" s="587">
        <f>F43+F44</f>
        <v>2691.5629366600001</v>
      </c>
      <c r="G45" s="582">
        <f>F45/X45%</f>
        <v>15.044108554667028</v>
      </c>
      <c r="H45" s="588">
        <f>H43+H44</f>
        <v>8119.8675257799996</v>
      </c>
      <c r="I45" s="584">
        <f>H45/X45%</f>
        <v>45.384845675923621</v>
      </c>
      <c r="J45" s="587">
        <f>J43+J44</f>
        <v>12997.161026039999</v>
      </c>
      <c r="K45" s="582">
        <f>J45/X45%</f>
        <v>72.645784616454179</v>
      </c>
      <c r="L45" s="587">
        <f>L43+L44</f>
        <v>14082.705473309999</v>
      </c>
      <c r="M45" s="582">
        <f>L45/X45%</f>
        <v>78.713281045094746</v>
      </c>
      <c r="N45" s="587">
        <f>N43+N44</f>
        <v>14875.53258517</v>
      </c>
      <c r="O45" s="582">
        <f>N45/X45%</f>
        <v>83.144675523540741</v>
      </c>
      <c r="P45" s="587">
        <f>P43+P44</f>
        <v>15488.96471138</v>
      </c>
      <c r="Q45" s="584">
        <f>P45/X45%</f>
        <v>86.573367222303418</v>
      </c>
      <c r="R45" s="587">
        <f>R43+R44</f>
        <v>16149.605912049999</v>
      </c>
      <c r="S45" s="582">
        <f>R45/X45%</f>
        <v>90.265927334198182</v>
      </c>
      <c r="T45" s="587">
        <f>T43+T44</f>
        <v>16615.004391299997</v>
      </c>
      <c r="U45" s="584">
        <f>T45/X45%</f>
        <v>92.867205999337699</v>
      </c>
      <c r="V45" s="587">
        <f>V43+V44</f>
        <v>17158.51619237</v>
      </c>
      <c r="W45" s="582">
        <f>V45/X45%</f>
        <v>95.90508797663459</v>
      </c>
      <c r="X45" s="587">
        <f>X43+X44</f>
        <v>17891.142747869999</v>
      </c>
      <c r="Y45" s="582">
        <f>X45/X45%</f>
        <v>100</v>
      </c>
    </row>
    <row r="46" spans="1:25" ht="11.25" customHeight="1" x14ac:dyDescent="0.2">
      <c r="A46" s="592"/>
      <c r="B46" s="587"/>
      <c r="C46" s="582"/>
      <c r="D46" s="588"/>
      <c r="E46" s="582"/>
      <c r="F46" s="587"/>
      <c r="G46" s="582"/>
      <c r="H46" s="588"/>
      <c r="I46" s="584"/>
      <c r="J46" s="587"/>
      <c r="K46" s="582"/>
      <c r="L46" s="587"/>
      <c r="M46" s="582"/>
      <c r="N46" s="587"/>
      <c r="O46" s="582"/>
      <c r="P46" s="588"/>
      <c r="Q46" s="584"/>
      <c r="R46" s="587"/>
      <c r="S46" s="582"/>
      <c r="T46" s="588"/>
      <c r="U46" s="584"/>
      <c r="V46" s="587"/>
      <c r="W46" s="582"/>
      <c r="X46" s="587"/>
      <c r="Y46" s="582"/>
    </row>
    <row r="47" spans="1:25" ht="11.25" customHeight="1" x14ac:dyDescent="0.2">
      <c r="A47" s="589" t="s">
        <v>548</v>
      </c>
      <c r="B47" s="587"/>
      <c r="C47" s="582"/>
      <c r="D47" s="588"/>
      <c r="E47" s="582"/>
      <c r="F47" s="587"/>
      <c r="G47" s="582"/>
      <c r="H47" s="588"/>
      <c r="I47" s="584"/>
      <c r="J47" s="587"/>
      <c r="K47" s="582"/>
      <c r="L47" s="587"/>
      <c r="M47" s="582"/>
      <c r="N47" s="587"/>
      <c r="O47" s="582"/>
      <c r="P47" s="588"/>
      <c r="Q47" s="584"/>
      <c r="R47" s="587"/>
      <c r="S47" s="582"/>
      <c r="T47" s="588"/>
      <c r="U47" s="584"/>
      <c r="V47" s="587"/>
      <c r="W47" s="582"/>
      <c r="X47" s="587"/>
      <c r="Y47" s="582"/>
    </row>
    <row r="48" spans="1:25" ht="11.25" customHeight="1" x14ac:dyDescent="0.2">
      <c r="A48" s="586" t="s">
        <v>224</v>
      </c>
      <c r="B48" s="587">
        <v>869.83229893999999</v>
      </c>
      <c r="C48" s="582">
        <f>B48/X48%</f>
        <v>4.7034309199852107</v>
      </c>
      <c r="D48" s="588">
        <v>1440.8593697700001</v>
      </c>
      <c r="E48" s="582">
        <f>D48/X48%</f>
        <v>7.7911368885533765</v>
      </c>
      <c r="F48" s="587">
        <v>2990.2255336500002</v>
      </c>
      <c r="G48" s="582">
        <f>F48/X48%</f>
        <v>16.169000909529146</v>
      </c>
      <c r="H48" s="588">
        <v>7645.5330689599996</v>
      </c>
      <c r="I48" s="584">
        <f>H48/X48%</f>
        <v>41.341574324312802</v>
      </c>
      <c r="J48" s="587">
        <v>12031.71894569</v>
      </c>
      <c r="K48" s="582">
        <f>J48/X48%</f>
        <v>65.058930300349473</v>
      </c>
      <c r="L48" s="587">
        <v>14481.880057550001</v>
      </c>
      <c r="M48" s="582">
        <f>L48/X48%</f>
        <v>78.307649101101418</v>
      </c>
      <c r="N48" s="587">
        <v>15425.4326102</v>
      </c>
      <c r="O48" s="582">
        <f>N48/X48%</f>
        <v>83.409706424304019</v>
      </c>
      <c r="P48" s="588">
        <v>16050.87243175</v>
      </c>
      <c r="Q48" s="584">
        <f>P48/X48%</f>
        <v>86.791637629725059</v>
      </c>
      <c r="R48" s="587">
        <v>16543.317904390002</v>
      </c>
      <c r="S48" s="582">
        <f>R48/X48%</f>
        <v>89.454430521233306</v>
      </c>
      <c r="T48" s="588">
        <v>16994.619526099999</v>
      </c>
      <c r="U48" s="584">
        <f>T48/X48%</f>
        <v>91.894746895294148</v>
      </c>
      <c r="V48" s="587">
        <v>17890.271500049999</v>
      </c>
      <c r="W48" s="582">
        <f>V48/X48%</f>
        <v>96.737792150058596</v>
      </c>
      <c r="X48" s="587">
        <v>18493.570198810001</v>
      </c>
      <c r="Y48" s="582">
        <f>X48/X48%</f>
        <v>100</v>
      </c>
    </row>
    <row r="49" spans="1:25" ht="11.25" customHeight="1" x14ac:dyDescent="0.2">
      <c r="A49" s="586" t="s">
        <v>544</v>
      </c>
      <c r="B49" s="583">
        <v>-5.70466213</v>
      </c>
      <c r="C49" s="582">
        <f>B49/X49%</f>
        <v>3.76428878603538</v>
      </c>
      <c r="D49" s="585">
        <v>-31.768125439999999</v>
      </c>
      <c r="E49" s="582">
        <f>D49/X49%</f>
        <v>20.962573351764352</v>
      </c>
      <c r="F49" s="583">
        <v>-34.469665339999999</v>
      </c>
      <c r="G49" s="582">
        <f>F49/X49%</f>
        <v>22.745216410871716</v>
      </c>
      <c r="H49" s="585">
        <v>-41.878144310000003</v>
      </c>
      <c r="I49" s="584">
        <f>H49/X49%</f>
        <v>27.633788892963651</v>
      </c>
      <c r="J49" s="583">
        <v>-47.602666650000003</v>
      </c>
      <c r="K49" s="582">
        <f>J49/X49%</f>
        <v>31.411182673490845</v>
      </c>
      <c r="L49" s="583">
        <v>-90.620593819999996</v>
      </c>
      <c r="M49" s="582">
        <f>L49/X49%</f>
        <v>59.797070768938426</v>
      </c>
      <c r="N49" s="583">
        <v>-100.75388972</v>
      </c>
      <c r="O49" s="582">
        <f>N49/X49%</f>
        <v>66.483645933723565</v>
      </c>
      <c r="P49" s="585">
        <v>-102.75104263999999</v>
      </c>
      <c r="Q49" s="584">
        <f>P49/X49%</f>
        <v>67.801490911994662</v>
      </c>
      <c r="R49" s="583">
        <v>-104.87518384000001</v>
      </c>
      <c r="S49" s="582">
        <f>R49/X49%</f>
        <v>69.203130608948243</v>
      </c>
      <c r="T49" s="585">
        <v>-108.54797401</v>
      </c>
      <c r="U49" s="584">
        <f>T49/X49%</f>
        <v>71.626664647482443</v>
      </c>
      <c r="V49" s="583">
        <v>-119.96358649</v>
      </c>
      <c r="W49" s="582">
        <f>V49/X49%</f>
        <v>79.159391575902561</v>
      </c>
      <c r="X49" s="583">
        <v>-151.54687788999999</v>
      </c>
      <c r="Y49" s="582">
        <f>X49/X49%</f>
        <v>100</v>
      </c>
    </row>
    <row r="50" spans="1:25" ht="11.25" customHeight="1" x14ac:dyDescent="0.2">
      <c r="A50" s="586" t="s">
        <v>543</v>
      </c>
      <c r="B50" s="587">
        <f>B48+B49</f>
        <v>864.12763681000001</v>
      </c>
      <c r="C50" s="582">
        <f>B50/X50%</f>
        <v>4.7111903724624478</v>
      </c>
      <c r="D50" s="588">
        <f>D48+D49</f>
        <v>1409.0912443300001</v>
      </c>
      <c r="E50" s="582">
        <f>D50/X50%</f>
        <v>7.6823108316674125</v>
      </c>
      <c r="F50" s="587">
        <f>F48+F49</f>
        <v>2955.7558683100001</v>
      </c>
      <c r="G50" s="582">
        <f>F50/X50%</f>
        <v>16.114666395276096</v>
      </c>
      <c r="H50" s="588">
        <f>H48+H49</f>
        <v>7603.6549246499999</v>
      </c>
      <c r="I50" s="584">
        <f>H50/X50%</f>
        <v>41.454831844955997</v>
      </c>
      <c r="J50" s="587">
        <f>J48+J49</f>
        <v>11984.116279039999</v>
      </c>
      <c r="K50" s="582">
        <f>J50/X50%</f>
        <v>65.336937312534715</v>
      </c>
      <c r="L50" s="587">
        <f>L48+L49</f>
        <v>14391.259463730001</v>
      </c>
      <c r="M50" s="582">
        <f>L50/X50%</f>
        <v>78.460588627188386</v>
      </c>
      <c r="N50" s="587">
        <f>N48+N49</f>
        <v>15324.67872048</v>
      </c>
      <c r="O50" s="582">
        <f>N50/X50%</f>
        <v>83.549554225031613</v>
      </c>
      <c r="P50" s="587">
        <f>P48+P49</f>
        <v>15948.12138911</v>
      </c>
      <c r="Q50" s="584">
        <f>P50/X50%</f>
        <v>86.948539482666362</v>
      </c>
      <c r="R50" s="587">
        <f>R48+R49</f>
        <v>16438.442720550003</v>
      </c>
      <c r="S50" s="582">
        <f>R50/X50%</f>
        <v>89.621752371239936</v>
      </c>
      <c r="T50" s="587">
        <f>T48+T49</f>
        <v>16886.071552089998</v>
      </c>
      <c r="U50" s="584">
        <f>T50/X50%</f>
        <v>92.062207405606031</v>
      </c>
      <c r="V50" s="587">
        <f>V48+V49</f>
        <v>17770.307913559998</v>
      </c>
      <c r="W50" s="582">
        <f>V50/X50%</f>
        <v>96.883029765271687</v>
      </c>
      <c r="X50" s="587">
        <f>X48+X49</f>
        <v>18342.023320920001</v>
      </c>
      <c r="Y50" s="582">
        <f>X50/X50%</f>
        <v>100</v>
      </c>
    </row>
    <row r="51" spans="1:25" ht="11.25" customHeight="1" x14ac:dyDescent="0.2">
      <c r="A51" s="440"/>
      <c r="B51" s="391"/>
      <c r="C51" s="582"/>
      <c r="D51" s="391"/>
      <c r="E51" s="582"/>
      <c r="F51" s="391"/>
      <c r="G51" s="582"/>
      <c r="H51" s="391"/>
      <c r="I51" s="584"/>
      <c r="J51" s="391"/>
      <c r="K51" s="582"/>
      <c r="L51" s="391"/>
      <c r="M51" s="582"/>
      <c r="N51" s="391"/>
      <c r="O51" s="591"/>
      <c r="P51" s="391"/>
      <c r="Q51" s="434"/>
      <c r="R51" s="391"/>
      <c r="S51" s="434"/>
      <c r="T51" s="391"/>
      <c r="U51" s="434"/>
      <c r="V51" s="391"/>
      <c r="W51" s="434"/>
      <c r="X51" s="391"/>
      <c r="Y51" s="434"/>
    </row>
    <row r="52" spans="1:25" ht="11.25" customHeight="1" x14ac:dyDescent="0.2">
      <c r="A52" s="589" t="s">
        <v>547</v>
      </c>
      <c r="B52" s="587"/>
      <c r="C52" s="582"/>
      <c r="D52" s="588"/>
      <c r="E52" s="582"/>
      <c r="F52" s="587"/>
      <c r="G52" s="582"/>
      <c r="H52" s="588"/>
      <c r="I52" s="584"/>
      <c r="J52" s="587"/>
      <c r="K52" s="582"/>
      <c r="L52" s="587"/>
      <c r="M52" s="582"/>
      <c r="N52" s="587"/>
      <c r="O52" s="582"/>
      <c r="P52" s="588"/>
      <c r="Q52" s="584"/>
      <c r="R52" s="587"/>
      <c r="S52" s="582"/>
      <c r="T52" s="588"/>
      <c r="U52" s="584"/>
      <c r="V52" s="587"/>
      <c r="W52" s="582"/>
      <c r="X52" s="587"/>
      <c r="Y52" s="582"/>
    </row>
    <row r="53" spans="1:25" ht="11.25" customHeight="1" x14ac:dyDescent="0.2">
      <c r="A53" s="586" t="s">
        <v>224</v>
      </c>
      <c r="B53" s="587">
        <v>898.96012218999999</v>
      </c>
      <c r="C53" s="582">
        <f>B53/X53%</f>
        <v>4.8582622035099208</v>
      </c>
      <c r="D53" s="588">
        <v>1578.5128106699999</v>
      </c>
      <c r="E53" s="582">
        <f>D53/X53%</f>
        <v>8.5307778805047185</v>
      </c>
      <c r="F53" s="587">
        <v>2461.75551172</v>
      </c>
      <c r="G53" s="582">
        <f>F53/X53%</f>
        <v>13.304098214874674</v>
      </c>
      <c r="H53" s="588">
        <v>8316.00269811</v>
      </c>
      <c r="I53" s="584">
        <f>H53/X53%</f>
        <v>44.942284529919668</v>
      </c>
      <c r="J53" s="587">
        <v>13477.753978930001</v>
      </c>
      <c r="K53" s="582">
        <f>J53/X53%</f>
        <v>72.838005966856272</v>
      </c>
      <c r="L53" s="587">
        <v>14261.316970100001</v>
      </c>
      <c r="M53" s="582">
        <f>L53/X53%</f>
        <v>77.072625912840721</v>
      </c>
      <c r="N53" s="587">
        <v>15122.592863469999</v>
      </c>
      <c r="O53" s="582">
        <f>N53/X53%</f>
        <v>81.727230734865657</v>
      </c>
      <c r="P53" s="588">
        <v>15760.93327745</v>
      </c>
      <c r="Q53" s="584">
        <f>P53/X53%</f>
        <v>85.177022365952553</v>
      </c>
      <c r="R53" s="587">
        <v>16200.9087081</v>
      </c>
      <c r="S53" s="582">
        <f>R53/X53%</f>
        <v>87.554787466358334</v>
      </c>
      <c r="T53" s="588">
        <v>16960.792180830002</v>
      </c>
      <c r="U53" s="584">
        <f>T53/X53%</f>
        <v>91.661435874346068</v>
      </c>
      <c r="V53" s="587">
        <v>17913.88663777</v>
      </c>
      <c r="W53" s="582">
        <f>V53/X53%</f>
        <v>96.812256986684304</v>
      </c>
      <c r="X53" s="587">
        <v>18503.738261400002</v>
      </c>
      <c r="Y53" s="582">
        <f>X53/X53%</f>
        <v>100</v>
      </c>
    </row>
    <row r="54" spans="1:25" ht="11.25" customHeight="1" x14ac:dyDescent="0.2">
      <c r="A54" s="586" t="s">
        <v>544</v>
      </c>
      <c r="B54" s="583">
        <v>-40.588653649999998</v>
      </c>
      <c r="C54" s="582">
        <f>B54/X54%</f>
        <v>26.876344743980397</v>
      </c>
      <c r="D54" s="585">
        <v>-43.658799250000001</v>
      </c>
      <c r="E54" s="582">
        <f>D54/X54%</f>
        <v>28.909284596367311</v>
      </c>
      <c r="F54" s="583">
        <v>-46.354935599999997</v>
      </c>
      <c r="G54" s="582">
        <f>F54/X54%</f>
        <v>30.694568992450669</v>
      </c>
      <c r="H54" s="585">
        <v>-47.510776700000001</v>
      </c>
      <c r="I54" s="584">
        <f>H54/X54%</f>
        <v>31.459925344024594</v>
      </c>
      <c r="J54" s="583">
        <v>-61.859676970000002</v>
      </c>
      <c r="K54" s="582">
        <f>J54/X54%</f>
        <v>40.961250361576965</v>
      </c>
      <c r="L54" s="583">
        <v>-69.784079820000002</v>
      </c>
      <c r="M54" s="582">
        <f>L54/X54%</f>
        <v>46.208504550477137</v>
      </c>
      <c r="N54" s="583">
        <v>-74.852928219999995</v>
      </c>
      <c r="O54" s="582">
        <f>N54/X54%</f>
        <v>49.564913418534609</v>
      </c>
      <c r="P54" s="585">
        <v>-79.720629520000003</v>
      </c>
      <c r="Q54" s="584">
        <f>P54/X54%</f>
        <v>52.788129920802646</v>
      </c>
      <c r="R54" s="583">
        <v>-82.531380330000005</v>
      </c>
      <c r="S54" s="582">
        <f>R54/X54%</f>
        <v>54.64930788473302</v>
      </c>
      <c r="T54" s="585">
        <v>-88.173969229999997</v>
      </c>
      <c r="U54" s="584">
        <f>T54/X54%</f>
        <v>58.385627050001929</v>
      </c>
      <c r="V54" s="583">
        <v>-101.56681508</v>
      </c>
      <c r="W54" s="582">
        <f>V54/X54%</f>
        <v>67.253887260638095</v>
      </c>
      <c r="X54" s="583">
        <v>-151.01999187999999</v>
      </c>
      <c r="Y54" s="582">
        <f>X54/X54%</f>
        <v>100</v>
      </c>
    </row>
    <row r="55" spans="1:25" ht="11.25" customHeight="1" x14ac:dyDescent="0.2">
      <c r="A55" s="586" t="s">
        <v>543</v>
      </c>
      <c r="B55" s="587">
        <f>B53+B54</f>
        <v>858.37146854000002</v>
      </c>
      <c r="C55" s="582">
        <f>B55/X55%</f>
        <v>4.6770808331187332</v>
      </c>
      <c r="D55" s="588">
        <f>D53+D54</f>
        <v>1534.85401142</v>
      </c>
      <c r="E55" s="582">
        <f>D55/X55%</f>
        <v>8.3630881751673218</v>
      </c>
      <c r="F55" s="587">
        <f>F53+F54</f>
        <v>2415.4005761200001</v>
      </c>
      <c r="G55" s="582">
        <f>F55/X55%</f>
        <v>13.160996320264292</v>
      </c>
      <c r="H55" s="588">
        <f>H53+H54</f>
        <v>8268.4919214099991</v>
      </c>
      <c r="I55" s="584">
        <f>H55/X55%</f>
        <v>45.053227538191017</v>
      </c>
      <c r="J55" s="587">
        <f>J53+J54</f>
        <v>13415.894301960001</v>
      </c>
      <c r="K55" s="582">
        <f>J55/X55%</f>
        <v>73.100311926222801</v>
      </c>
      <c r="L55" s="587">
        <f>L53+L54</f>
        <v>14191.532890280001</v>
      </c>
      <c r="M55" s="582">
        <f>L55/X55%</f>
        <v>77.32659915479195</v>
      </c>
      <c r="N55" s="587">
        <f>N53+N54</f>
        <v>15047.73993525</v>
      </c>
      <c r="O55" s="582">
        <f>N55/X55%</f>
        <v>81.99188651111767</v>
      </c>
      <c r="P55" s="587">
        <f>P53+P54</f>
        <v>15681.21264793</v>
      </c>
      <c r="Q55" s="584">
        <f>P55/X55%</f>
        <v>85.443542573054103</v>
      </c>
      <c r="R55" s="587">
        <f>R53+R54</f>
        <v>16118.37732777</v>
      </c>
      <c r="S55" s="582">
        <f>R55/X55%</f>
        <v>87.825558541587966</v>
      </c>
      <c r="T55" s="587">
        <f>T53+T54</f>
        <v>16872.618211600002</v>
      </c>
      <c r="U55" s="584">
        <f>T55/X55%</f>
        <v>91.935254297571092</v>
      </c>
      <c r="V55" s="587">
        <f>V53+V54</f>
        <v>17812.319822689999</v>
      </c>
      <c r="W55" s="582">
        <f>V55/X55%</f>
        <v>97.055485520488304</v>
      </c>
      <c r="X55" s="587">
        <f>X53+X54</f>
        <v>18352.718269520003</v>
      </c>
      <c r="Y55" s="582">
        <f>X55/X55%</f>
        <v>100</v>
      </c>
    </row>
    <row r="56" spans="1:25" ht="11.25" customHeight="1" x14ac:dyDescent="0.2">
      <c r="A56" s="440"/>
      <c r="B56" s="391"/>
      <c r="C56" s="582"/>
      <c r="D56" s="391"/>
      <c r="E56" s="582"/>
      <c r="F56" s="391"/>
      <c r="G56" s="582"/>
      <c r="H56" s="391"/>
      <c r="I56" s="584"/>
      <c r="J56" s="391"/>
      <c r="K56" s="582"/>
      <c r="L56" s="391"/>
      <c r="M56" s="582"/>
      <c r="N56" s="391"/>
      <c r="O56" s="590"/>
      <c r="P56" s="391"/>
      <c r="Q56" s="590"/>
      <c r="R56" s="391"/>
      <c r="S56" s="590"/>
      <c r="T56" s="391"/>
      <c r="U56" s="590"/>
      <c r="V56" s="391"/>
      <c r="W56" s="590"/>
      <c r="X56" s="391"/>
      <c r="Y56" s="590"/>
    </row>
    <row r="57" spans="1:25" ht="11.25" customHeight="1" x14ac:dyDescent="0.2">
      <c r="A57" s="589" t="s">
        <v>546</v>
      </c>
      <c r="B57" s="587"/>
      <c r="C57" s="582"/>
      <c r="D57" s="588"/>
      <c r="E57" s="582"/>
      <c r="F57" s="587"/>
      <c r="G57" s="582"/>
      <c r="H57" s="588"/>
      <c r="I57" s="584"/>
      <c r="J57" s="587"/>
      <c r="K57" s="582"/>
      <c r="L57" s="587"/>
      <c r="M57" s="582"/>
      <c r="N57" s="587"/>
      <c r="O57" s="582"/>
      <c r="P57" s="588"/>
      <c r="Q57" s="584"/>
      <c r="R57" s="587"/>
      <c r="S57" s="582"/>
      <c r="T57" s="588"/>
      <c r="U57" s="584"/>
      <c r="V57" s="587"/>
      <c r="W57" s="582"/>
      <c r="X57" s="587"/>
      <c r="Y57" s="582"/>
    </row>
    <row r="58" spans="1:25" ht="11.25" customHeight="1" x14ac:dyDescent="0.2">
      <c r="A58" s="586" t="s">
        <v>224</v>
      </c>
      <c r="B58" s="587">
        <v>967.05870243000004</v>
      </c>
      <c r="C58" s="582">
        <f>B58/X58%</f>
        <v>5.3353748189773844</v>
      </c>
      <c r="D58" s="588">
        <v>1491.6584354900001</v>
      </c>
      <c r="E58" s="582">
        <f>D58/X58%</f>
        <v>8.2296522798776248</v>
      </c>
      <c r="F58" s="587">
        <v>2677.61618623</v>
      </c>
      <c r="G58" s="582">
        <f>F58/X58%</f>
        <v>14.772718490614988</v>
      </c>
      <c r="H58" s="588">
        <v>9043.8948127200001</v>
      </c>
      <c r="I58" s="584">
        <f>H58/X58%</f>
        <v>49.896214705496853</v>
      </c>
      <c r="J58" s="587">
        <v>13518.50400264</v>
      </c>
      <c r="K58" s="582">
        <f>J58/X58%</f>
        <v>74.583151637737572</v>
      </c>
      <c r="L58" s="587">
        <v>14329.464609389999</v>
      </c>
      <c r="M58" s="582">
        <f>L58/X58%</f>
        <v>79.05731519116442</v>
      </c>
      <c r="N58" s="587">
        <v>15257.892166789999</v>
      </c>
      <c r="O58" s="582">
        <f>N58/X58%</f>
        <v>84.179557510632307</v>
      </c>
      <c r="P58" s="588">
        <v>15955.68910363</v>
      </c>
      <c r="Q58" s="584">
        <f>P58/X58%</f>
        <v>88.029383996057248</v>
      </c>
      <c r="R58" s="587">
        <v>16502.378979100002</v>
      </c>
      <c r="S58" s="582">
        <f>R58/X58%</f>
        <v>91.045535330038604</v>
      </c>
      <c r="T58" s="588">
        <v>17022.295696159999</v>
      </c>
      <c r="U58" s="584">
        <f>T58/X58%</f>
        <v>93.913976049507852</v>
      </c>
      <c r="V58" s="587">
        <v>17700.181459799998</v>
      </c>
      <c r="W58" s="582">
        <f>V58/X58%</f>
        <v>97.653950287245394</v>
      </c>
      <c r="X58" s="587">
        <v>18125.41265124</v>
      </c>
      <c r="Y58" s="582">
        <f>X58/X58%</f>
        <v>100</v>
      </c>
    </row>
    <row r="59" spans="1:25" ht="11.25" customHeight="1" x14ac:dyDescent="0.2">
      <c r="A59" s="586" t="s">
        <v>544</v>
      </c>
      <c r="B59" s="583">
        <v>-81.868282609999994</v>
      </c>
      <c r="C59" s="582">
        <f>B59/X59%</f>
        <v>54.459486939541989</v>
      </c>
      <c r="D59" s="585">
        <v>-85.909629210000006</v>
      </c>
      <c r="E59" s="582">
        <f>D59/X59%</f>
        <v>57.147825516635578</v>
      </c>
      <c r="F59" s="583">
        <v>-93.036726160000001</v>
      </c>
      <c r="G59" s="582">
        <f>F59/X59%</f>
        <v>61.888831812252732</v>
      </c>
      <c r="H59" s="585">
        <v>-96.581437609999995</v>
      </c>
      <c r="I59" s="584">
        <f>H59/X59%</f>
        <v>64.246804408738342</v>
      </c>
      <c r="J59" s="583">
        <v>-100.16682050999999</v>
      </c>
      <c r="K59" s="582">
        <f>J59/X59%</f>
        <v>66.631832004174399</v>
      </c>
      <c r="L59" s="583">
        <v>-105.86297069</v>
      </c>
      <c r="M59" s="582">
        <f>L59/X59%</f>
        <v>70.420960179870221</v>
      </c>
      <c r="N59" s="583">
        <v>-109.52389988</v>
      </c>
      <c r="O59" s="582">
        <f>N59/X59%</f>
        <v>72.856241818293654</v>
      </c>
      <c r="P59" s="585">
        <v>-110.64805991</v>
      </c>
      <c r="Q59" s="584">
        <f>P59/X59%</f>
        <v>73.604042755603928</v>
      </c>
      <c r="R59" s="583">
        <v>-112.99589005999999</v>
      </c>
      <c r="S59" s="582">
        <f>R59/X59%</f>
        <v>75.16583959943523</v>
      </c>
      <c r="T59" s="585">
        <v>-115.78334864</v>
      </c>
      <c r="U59" s="584">
        <f>T59/X59%</f>
        <v>77.020081062581326</v>
      </c>
      <c r="V59" s="583">
        <v>-129.20609299</v>
      </c>
      <c r="W59" s="582">
        <f>V59/X59%</f>
        <v>85.949006249688495</v>
      </c>
      <c r="X59" s="583">
        <v>-150.32878055</v>
      </c>
      <c r="Y59" s="582">
        <f>X59/X59%</f>
        <v>100</v>
      </c>
    </row>
    <row r="60" spans="1:25" ht="11.25" customHeight="1" x14ac:dyDescent="0.2">
      <c r="A60" s="586" t="s">
        <v>543</v>
      </c>
      <c r="B60" s="587">
        <f>B58+B59</f>
        <v>885.19041981999999</v>
      </c>
      <c r="C60" s="582">
        <f>B60/X60%</f>
        <v>4.9245412493645331</v>
      </c>
      <c r="D60" s="588">
        <f>D58+D59</f>
        <v>1405.7488062800001</v>
      </c>
      <c r="E60" s="582">
        <f>D60/X60%</f>
        <v>7.8205410132867339</v>
      </c>
      <c r="F60" s="587">
        <f>F58+F59</f>
        <v>2584.5794600700001</v>
      </c>
      <c r="G60" s="582">
        <f>F60/X60%</f>
        <v>14.378678167306861</v>
      </c>
      <c r="H60" s="588">
        <f>H58+H59</f>
        <v>8947.3133751099995</v>
      </c>
      <c r="I60" s="584">
        <f>H60/X60%</f>
        <v>49.776198205669587</v>
      </c>
      <c r="J60" s="587">
        <f>J58+J59</f>
        <v>13418.337182130001</v>
      </c>
      <c r="K60" s="582">
        <f>J60/X60%</f>
        <v>74.64964991907388</v>
      </c>
      <c r="L60" s="587">
        <f>L58+L59</f>
        <v>14223.6016387</v>
      </c>
      <c r="M60" s="582">
        <f>L60/X60%</f>
        <v>79.129542543569812</v>
      </c>
      <c r="N60" s="587">
        <f>N58+N59</f>
        <v>15148.36826691</v>
      </c>
      <c r="O60" s="582">
        <f>N60/X60%</f>
        <v>84.27425638670195</v>
      </c>
      <c r="P60" s="587">
        <f>P58+P59</f>
        <v>15845.041043720001</v>
      </c>
      <c r="Q60" s="584">
        <f>P60/X60%</f>
        <v>88.150025656107076</v>
      </c>
      <c r="R60" s="587">
        <f>R58+R59</f>
        <v>16389.383089040002</v>
      </c>
      <c r="S60" s="582">
        <f>R60/X60%</f>
        <v>91.178340011889318</v>
      </c>
      <c r="T60" s="587">
        <f>T58+T59</f>
        <v>16906.512347519998</v>
      </c>
      <c r="U60" s="584">
        <f>T60/X60%</f>
        <v>94.055262657703622</v>
      </c>
      <c r="V60" s="587">
        <f>V58+V59</f>
        <v>17570.975366809998</v>
      </c>
      <c r="W60" s="582">
        <f>V60/X60%</f>
        <v>97.751840788131531</v>
      </c>
      <c r="X60" s="587">
        <f>X58+X59</f>
        <v>17975.083870689999</v>
      </c>
      <c r="Y60" s="582">
        <f>X60/X60%</f>
        <v>100</v>
      </c>
    </row>
    <row r="61" spans="1:25" ht="11.25" customHeight="1" x14ac:dyDescent="0.2">
      <c r="A61" s="440"/>
      <c r="B61" s="391"/>
      <c r="C61" s="582"/>
      <c r="D61" s="434"/>
      <c r="E61" s="582"/>
      <c r="F61" s="434"/>
      <c r="G61" s="582"/>
      <c r="H61" s="434"/>
      <c r="I61" s="584"/>
      <c r="J61" s="434"/>
      <c r="K61" s="582"/>
      <c r="L61" s="391"/>
      <c r="M61" s="582"/>
      <c r="N61" s="391"/>
      <c r="O61" s="590"/>
      <c r="P61" s="385"/>
      <c r="Q61" s="590"/>
      <c r="R61" s="385"/>
      <c r="S61" s="590"/>
      <c r="T61" s="385"/>
      <c r="U61" s="590"/>
      <c r="V61" s="385"/>
      <c r="W61" s="590"/>
      <c r="X61" s="385"/>
      <c r="Y61" s="590"/>
    </row>
    <row r="62" spans="1:25" ht="11.25" customHeight="1" x14ac:dyDescent="0.2">
      <c r="A62" s="589" t="s">
        <v>545</v>
      </c>
      <c r="B62" s="587"/>
      <c r="C62" s="582"/>
      <c r="D62" s="588"/>
      <c r="E62" s="582"/>
      <c r="F62" s="587"/>
      <c r="G62" s="582"/>
      <c r="H62" s="588"/>
      <c r="I62" s="584"/>
      <c r="J62" s="587"/>
      <c r="K62" s="582"/>
      <c r="L62" s="587"/>
      <c r="M62" s="582"/>
      <c r="N62" s="587"/>
      <c r="O62" s="582"/>
      <c r="P62" s="588"/>
      <c r="Q62" s="584"/>
      <c r="R62" s="587"/>
      <c r="S62" s="582"/>
      <c r="T62" s="588"/>
      <c r="U62" s="584"/>
      <c r="V62" s="587"/>
      <c r="W62" s="582"/>
      <c r="X62" s="587"/>
      <c r="Y62" s="582"/>
    </row>
    <row r="63" spans="1:25" ht="11.25" customHeight="1" x14ac:dyDescent="0.2">
      <c r="A63" s="586" t="s">
        <v>224</v>
      </c>
      <c r="B63" s="648">
        <v>1038.3129917599999</v>
      </c>
      <c r="C63" s="582">
        <f>B63/X63%</f>
        <v>5.1197725726665322</v>
      </c>
      <c r="D63" s="650">
        <v>1989.1684342000001</v>
      </c>
      <c r="E63" s="582">
        <f>D63/X63%</f>
        <v>9.8083045022566608</v>
      </c>
      <c r="F63" s="648">
        <v>3877.6349420000001</v>
      </c>
      <c r="G63" s="582">
        <f>F63/X63%</f>
        <v>19.120062235967662</v>
      </c>
      <c r="H63" s="650">
        <v>12001.95497689</v>
      </c>
      <c r="I63" s="584">
        <f>H63/X63%</f>
        <v>59.179920117250333</v>
      </c>
      <c r="J63" s="648">
        <v>15218.24064004</v>
      </c>
      <c r="K63" s="582">
        <f>J63/X63%</f>
        <v>75.038963830210179</v>
      </c>
      <c r="L63" s="648">
        <v>16024.295041699999</v>
      </c>
      <c r="M63" s="582">
        <f>L63/X63%</f>
        <v>79.01350257762661</v>
      </c>
      <c r="N63" s="648">
        <v>17141.538589340002</v>
      </c>
      <c r="O63" s="582">
        <f>N63/X63%</f>
        <v>84.522470410630561</v>
      </c>
      <c r="P63" s="650">
        <v>17750.878599709999</v>
      </c>
      <c r="Q63" s="584">
        <f>P63/X63%</f>
        <v>87.527038683664131</v>
      </c>
      <c r="R63" s="648">
        <v>18240.55599411</v>
      </c>
      <c r="S63" s="582">
        <f>R63/X63%</f>
        <v>89.94156774493915</v>
      </c>
      <c r="T63" s="650">
        <v>19008.827164139999</v>
      </c>
      <c r="U63" s="584">
        <f>T63/X63%</f>
        <v>93.729802791505136</v>
      </c>
      <c r="V63" s="648">
        <v>19818.611598110001</v>
      </c>
      <c r="W63" s="582">
        <f>V63/X63%</f>
        <v>97.722733793730541</v>
      </c>
      <c r="X63" s="648">
        <v>20280.451465819999</v>
      </c>
      <c r="Y63" s="582">
        <f>X63/X63%</f>
        <v>100</v>
      </c>
    </row>
    <row r="64" spans="1:25" ht="11.25" customHeight="1" x14ac:dyDescent="0.2">
      <c r="A64" s="586" t="s">
        <v>544</v>
      </c>
      <c r="B64" s="649">
        <v>-61.427395879999999</v>
      </c>
      <c r="C64" s="582">
        <f>B64/X64%</f>
        <v>39.527994504775329</v>
      </c>
      <c r="D64" s="651">
        <v>-68.087065929999994</v>
      </c>
      <c r="E64" s="582">
        <f>D64/X64%</f>
        <v>43.813434207514305</v>
      </c>
      <c r="F64" s="649">
        <v>-74.258635979999994</v>
      </c>
      <c r="G64" s="582">
        <f>F64/X64%</f>
        <v>47.784785809310975</v>
      </c>
      <c r="H64" s="651">
        <v>-79.656051259999998</v>
      </c>
      <c r="I64" s="584">
        <f>H64/X64%</f>
        <v>51.257975555863368</v>
      </c>
      <c r="J64" s="649">
        <v>-83.922157859999999</v>
      </c>
      <c r="K64" s="582">
        <f>J64/X64%</f>
        <v>54.003178015218964</v>
      </c>
      <c r="L64" s="649">
        <v>-87.864826059999999</v>
      </c>
      <c r="M64" s="582">
        <f>L64/X64%</f>
        <v>56.540250679803364</v>
      </c>
      <c r="N64" s="649">
        <v>-100.63406347999999</v>
      </c>
      <c r="O64" s="582">
        <f>N64/X64%</f>
        <v>64.757143799511027</v>
      </c>
      <c r="P64" s="651">
        <v>-105.04457729000001</v>
      </c>
      <c r="Q64" s="584">
        <f>P64/X64%</f>
        <v>67.595271041393332</v>
      </c>
      <c r="R64" s="649">
        <v>-109.57014759</v>
      </c>
      <c r="S64" s="582">
        <f>R64/X64%</f>
        <v>70.50743613298917</v>
      </c>
      <c r="T64" s="651">
        <v>-122.56310413999999</v>
      </c>
      <c r="U64" s="584">
        <f>T64/X64%</f>
        <v>78.868290565309351</v>
      </c>
      <c r="V64" s="649">
        <v>-132.95721609</v>
      </c>
      <c r="W64" s="582">
        <f>V64/X64%</f>
        <v>85.556811121255464</v>
      </c>
      <c r="X64" s="649">
        <v>-155.40225769</v>
      </c>
      <c r="Y64" s="582">
        <f>X64/X64%</f>
        <v>100</v>
      </c>
    </row>
    <row r="65" spans="1:25" ht="11.25" customHeight="1" x14ac:dyDescent="0.2">
      <c r="A65" s="586" t="s">
        <v>543</v>
      </c>
      <c r="B65" s="587">
        <f>B63+B64</f>
        <v>976.88559587999998</v>
      </c>
      <c r="C65" s="582">
        <f>B65/X65%</f>
        <v>4.8540780485911235</v>
      </c>
      <c r="D65" s="588">
        <f>D63+D64</f>
        <v>1921.08136827</v>
      </c>
      <c r="E65" s="582">
        <f>D65/X65%</f>
        <v>9.545722588812021</v>
      </c>
      <c r="F65" s="587">
        <f>F63+F64</f>
        <v>3803.3763060200004</v>
      </c>
      <c r="G65" s="582">
        <f>F65/X65%</f>
        <v>18.898718043797551</v>
      </c>
      <c r="H65" s="588">
        <f>H63+H64</f>
        <v>11922.298925629999</v>
      </c>
      <c r="I65" s="584">
        <f>H65/X65%</f>
        <v>59.241092045696455</v>
      </c>
      <c r="J65" s="587">
        <f>J63+J64</f>
        <v>15134.318482179999</v>
      </c>
      <c r="K65" s="582">
        <f>J65/X65%</f>
        <v>75.201398643368904</v>
      </c>
      <c r="L65" s="587">
        <f>L63+L64</f>
        <v>15936.430215639999</v>
      </c>
      <c r="M65" s="582">
        <f>L65/X65%</f>
        <v>79.187037263005024</v>
      </c>
      <c r="N65" s="587">
        <f>N63+N64</f>
        <v>17040.904525860002</v>
      </c>
      <c r="O65" s="582">
        <f>N65/X65%</f>
        <v>84.675094950704107</v>
      </c>
      <c r="P65" s="587">
        <f>P63+P64</f>
        <v>17645.83402242</v>
      </c>
      <c r="Q65" s="582">
        <f>P65/X65%</f>
        <v>87.680948453490188</v>
      </c>
      <c r="R65" s="587">
        <f>R63+R64</f>
        <v>18130.985846520001</v>
      </c>
      <c r="S65" s="582">
        <f>R65/X65%</f>
        <v>90.091634852726486</v>
      </c>
      <c r="T65" s="587">
        <f>T63+T64</f>
        <v>18886.264059999998</v>
      </c>
      <c r="U65" s="584">
        <f>T65/X65%</f>
        <v>93.84456089861601</v>
      </c>
      <c r="V65" s="587">
        <f>V63+V64</f>
        <v>19685.654382020002</v>
      </c>
      <c r="W65" s="582">
        <f>V65/X65%</f>
        <v>97.816677009999594</v>
      </c>
      <c r="X65" s="587">
        <f>X63+X64</f>
        <v>20125.04920813</v>
      </c>
      <c r="Y65" s="582">
        <f>X65/X65%</f>
        <v>100</v>
      </c>
    </row>
    <row r="66" spans="1:25" x14ac:dyDescent="0.2">
      <c r="A66" s="440"/>
      <c r="B66" s="391"/>
      <c r="C66" s="652"/>
      <c r="D66" s="391"/>
      <c r="E66" s="590"/>
      <c r="F66" s="391"/>
      <c r="G66" s="590"/>
      <c r="H66" s="391"/>
      <c r="I66" s="590"/>
      <c r="J66" s="391"/>
      <c r="K66" s="590"/>
      <c r="L66" s="391"/>
      <c r="M66" s="590"/>
      <c r="N66" s="653"/>
      <c r="O66" s="654"/>
      <c r="P66" s="655"/>
      <c r="Q66" s="656"/>
      <c r="R66" s="655"/>
      <c r="S66" s="656"/>
      <c r="T66" s="655"/>
      <c r="U66" s="656"/>
      <c r="V66" s="655"/>
      <c r="W66" s="656"/>
      <c r="X66" s="655"/>
      <c r="Y66" s="656"/>
    </row>
    <row r="67" spans="1:25" ht="11.25" customHeight="1" x14ac:dyDescent="0.2">
      <c r="A67" s="589" t="s">
        <v>612</v>
      </c>
      <c r="B67" s="587"/>
      <c r="C67" s="582"/>
      <c r="D67" s="588"/>
      <c r="E67" s="582"/>
      <c r="F67" s="587"/>
      <c r="G67" s="582"/>
      <c r="H67" s="588"/>
      <c r="I67" s="584"/>
      <c r="J67" s="587"/>
      <c r="K67" s="582"/>
      <c r="L67" s="587"/>
      <c r="M67" s="582"/>
      <c r="N67" s="587"/>
      <c r="O67" s="582"/>
      <c r="P67" s="588"/>
      <c r="Q67" s="584"/>
      <c r="R67" s="587"/>
      <c r="S67" s="582"/>
      <c r="T67" s="588"/>
      <c r="U67" s="584"/>
      <c r="V67" s="587"/>
      <c r="W67" s="582"/>
      <c r="X67" s="587"/>
      <c r="Y67" s="582"/>
    </row>
    <row r="68" spans="1:25" ht="11.25" customHeight="1" x14ac:dyDescent="0.2">
      <c r="A68" s="586" t="s">
        <v>224</v>
      </c>
      <c r="B68" s="648">
        <v>1531.25797005</v>
      </c>
      <c r="C68" s="582">
        <f>B68/X68%</f>
        <v>7.1926562611930276</v>
      </c>
      <c r="D68" s="650">
        <v>2239.8665021400002</v>
      </c>
      <c r="E68" s="582">
        <f>D68/X68%</f>
        <v>10.521146753820808</v>
      </c>
      <c r="F68" s="648">
        <v>4013.14678073</v>
      </c>
      <c r="G68" s="582">
        <f>F68/X68%</f>
        <v>18.850635153632371</v>
      </c>
      <c r="H68" s="650">
        <v>12055.251420250001</v>
      </c>
      <c r="I68" s="584">
        <f>H68/X68%</f>
        <v>56.626173580200856</v>
      </c>
      <c r="J68" s="648">
        <v>15995.95319437</v>
      </c>
      <c r="K68" s="582">
        <f>J68/X68%</f>
        <v>75.136518566808931</v>
      </c>
      <c r="L68" s="648">
        <v>17004.36396106</v>
      </c>
      <c r="M68" s="582">
        <f>L68/X68%</f>
        <v>79.87324624872295</v>
      </c>
      <c r="N68" s="648">
        <v>18228.674674540001</v>
      </c>
      <c r="O68" s="582">
        <f>N68/X68%</f>
        <v>85.624103577269679</v>
      </c>
      <c r="P68" s="650">
        <v>18843.465843130001</v>
      </c>
      <c r="Q68" s="584">
        <f>P68/X68%</f>
        <v>88.511913230884502</v>
      </c>
      <c r="R68" s="648">
        <v>19488.528369110001</v>
      </c>
      <c r="S68" s="582">
        <f>R68/X68%</f>
        <v>91.541914123679561</v>
      </c>
      <c r="T68" s="650">
        <v>20040.916939750001</v>
      </c>
      <c r="U68" s="584">
        <f>T68/X68%</f>
        <v>94.136605017661012</v>
      </c>
      <c r="V68" s="648">
        <v>20869.766260410001</v>
      </c>
      <c r="W68" s="582">
        <f>V68/X68%</f>
        <v>98.029893002072981</v>
      </c>
      <c r="X68" s="648">
        <v>21289.186003670002</v>
      </c>
      <c r="Y68" s="582">
        <f>X68/X68%</f>
        <v>100</v>
      </c>
    </row>
    <row r="69" spans="1:25" ht="11.25" customHeight="1" x14ac:dyDescent="0.2">
      <c r="A69" s="586" t="s">
        <v>544</v>
      </c>
      <c r="B69" s="649">
        <v>-120.86619961</v>
      </c>
      <c r="C69" s="582">
        <f>B69/X69%</f>
        <v>52.063644338568835</v>
      </c>
      <c r="D69" s="651">
        <v>-126.87704497</v>
      </c>
      <c r="E69" s="582">
        <f>D69/X69%</f>
        <v>54.652842278166212</v>
      </c>
      <c r="F69" s="649">
        <v>-131.08044444999999</v>
      </c>
      <c r="G69" s="582">
        <f>F69/X69%</f>
        <v>56.463474996376853</v>
      </c>
      <c r="H69" s="651">
        <v>-133.26760123</v>
      </c>
      <c r="I69" s="584">
        <f>H69/X69%</f>
        <v>57.405602349384061</v>
      </c>
      <c r="J69" s="649">
        <v>-140.13569115999999</v>
      </c>
      <c r="K69" s="582">
        <f>J69/X69%</f>
        <v>60.364062138428686</v>
      </c>
      <c r="L69" s="649">
        <v>-146.09717418</v>
      </c>
      <c r="M69" s="582">
        <f>L69/X69%</f>
        <v>62.93199703408348</v>
      </c>
      <c r="N69" s="649">
        <v>-166.56316183000001</v>
      </c>
      <c r="O69" s="582">
        <f>N69/X69%</f>
        <v>71.747810764351414</v>
      </c>
      <c r="P69" s="651">
        <v>-182.48362087999999</v>
      </c>
      <c r="Q69" s="584">
        <f>P69/X69%</f>
        <v>78.605618160964312</v>
      </c>
      <c r="R69" s="649">
        <v>-185.13675072999999</v>
      </c>
      <c r="S69" s="582">
        <f>R69/X69%</f>
        <v>79.748465452764265</v>
      </c>
      <c r="T69" s="651">
        <v>-195.15811328000001</v>
      </c>
      <c r="U69" s="584">
        <f>T69/X69%</f>
        <v>84.065211220187948</v>
      </c>
      <c r="V69" s="649">
        <v>-204.15494128</v>
      </c>
      <c r="W69" s="582">
        <f>V69/X69%</f>
        <v>87.940634247293062</v>
      </c>
      <c r="X69" s="649">
        <v>-232.15086294</v>
      </c>
      <c r="Y69" s="582">
        <f>X69/X69%</f>
        <v>100</v>
      </c>
    </row>
    <row r="70" spans="1:25" ht="11.25" customHeight="1" x14ac:dyDescent="0.2">
      <c r="A70" s="581" t="s">
        <v>543</v>
      </c>
      <c r="B70" s="578">
        <f>B68+B69</f>
        <v>1410.3917704400001</v>
      </c>
      <c r="C70" s="577">
        <f>B70/X70%</f>
        <v>6.6979599027781509</v>
      </c>
      <c r="D70" s="580">
        <f>D68+D69</f>
        <v>2112.9894571700002</v>
      </c>
      <c r="E70" s="577">
        <f>D70/X70%</f>
        <v>10.034600992249413</v>
      </c>
      <c r="F70" s="578">
        <f>F68+F69</f>
        <v>3882.0663362800001</v>
      </c>
      <c r="G70" s="577">
        <f>F70/X70%</f>
        <v>18.435958862845958</v>
      </c>
      <c r="H70" s="580">
        <f>H68+H69</f>
        <v>11921.983819020001</v>
      </c>
      <c r="I70" s="579">
        <f>H70/X70%</f>
        <v>56.617580487196228</v>
      </c>
      <c r="J70" s="578">
        <f>J68+J69</f>
        <v>15855.817503210001</v>
      </c>
      <c r="K70" s="577">
        <f>J70/X70%</f>
        <v>75.299382829734483</v>
      </c>
      <c r="L70" s="578">
        <f>L68+L69</f>
        <v>16858.266786880002</v>
      </c>
      <c r="M70" s="577">
        <f>L70/X70%</f>
        <v>80.060021148331344</v>
      </c>
      <c r="N70" s="578">
        <f>N68+N69</f>
        <v>18062.111512710002</v>
      </c>
      <c r="O70" s="577">
        <f>N70/X70%</f>
        <v>85.777087761861566</v>
      </c>
      <c r="P70" s="578">
        <f>P68+P69</f>
        <v>18660.982222250001</v>
      </c>
      <c r="Q70" s="577">
        <f>P70/X70%</f>
        <v>88.621128746442636</v>
      </c>
      <c r="R70" s="578">
        <f>R68+R69</f>
        <v>19303.391618380003</v>
      </c>
      <c r="S70" s="577">
        <f>R70/X70%</f>
        <v>91.671935243352578</v>
      </c>
      <c r="T70" s="578">
        <f>T68+T69</f>
        <v>19845.758826470003</v>
      </c>
      <c r="U70" s="579">
        <f>T70/X70%</f>
        <v>94.247640723564828</v>
      </c>
      <c r="V70" s="578">
        <f>V68+V69</f>
        <v>20665.611319129999</v>
      </c>
      <c r="W70" s="577">
        <f>V70/X70%</f>
        <v>98.141125666628724</v>
      </c>
      <c r="X70" s="578">
        <f>X68+X69</f>
        <v>21057.03514073</v>
      </c>
      <c r="Y70" s="577">
        <f>X70/X70%</f>
        <v>100</v>
      </c>
    </row>
  </sheetData>
  <mergeCells count="2">
    <mergeCell ref="A5:A6"/>
    <mergeCell ref="B5:C6"/>
  </mergeCells>
  <pageMargins left="0.59055118110236227" right="0.39370078740157483" top="0.43307086614173229" bottom="0.43307086614173229" header="0.39370078740157483" footer="0.35433070866141736"/>
  <pageSetup paperSize="9" orientation="portrait" horizontalDpi="4294967292" vertic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24.5" style="385" customWidth="1"/>
    <col min="2" max="2" width="5.75" style="385" customWidth="1"/>
    <col min="3" max="3" width="4.75" style="385" customWidth="1"/>
    <col min="4" max="4" width="5.75" style="385" customWidth="1"/>
    <col min="5" max="5" width="4.75" style="385" customWidth="1"/>
    <col min="6" max="6" width="5.75" style="385" customWidth="1"/>
    <col min="7" max="7" width="4.75" style="385" customWidth="1"/>
    <col min="8" max="8" width="5.75" style="385" customWidth="1"/>
    <col min="9" max="9" width="4.75" style="385" customWidth="1"/>
    <col min="10" max="10" width="5.75" style="385" customWidth="1"/>
    <col min="11" max="11" width="4.75" style="385" customWidth="1"/>
    <col min="12" max="12" width="5.75" style="385" customWidth="1"/>
    <col min="13" max="13" width="4.75" style="385" customWidth="1"/>
    <col min="14" max="14" width="5.75" style="575" customWidth="1"/>
    <col min="15" max="15" width="4.75" style="575" customWidth="1"/>
    <col min="16" max="16" width="5.75" style="356" customWidth="1"/>
    <col min="17" max="17" width="4.75" style="356" customWidth="1"/>
    <col min="18" max="18" width="5.75" style="356" customWidth="1"/>
    <col min="19" max="19" width="4.75" style="356" customWidth="1"/>
    <col min="20" max="20" width="5.75" style="356" customWidth="1"/>
    <col min="21" max="21" width="4.75" style="356" customWidth="1"/>
    <col min="22" max="22" width="5.75" style="356" customWidth="1"/>
    <col min="23" max="23" width="4.75" style="356" customWidth="1"/>
    <col min="24" max="24" width="5.75" style="356" customWidth="1"/>
    <col min="25" max="25" width="4.75" style="356" customWidth="1"/>
    <col min="26" max="28" width="11" style="356"/>
    <col min="29" max="16384" width="11" style="385"/>
  </cols>
  <sheetData>
    <row r="1" spans="1:25" ht="12.4" customHeight="1" x14ac:dyDescent="0.2">
      <c r="A1" s="419" t="s">
        <v>576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/>
    <row r="3" spans="1:25" ht="11.25" customHeight="1" x14ac:dyDescent="0.2">
      <c r="A3" s="418" t="s">
        <v>573</v>
      </c>
      <c r="B3" s="418"/>
      <c r="C3" s="600"/>
      <c r="D3" s="418"/>
      <c r="E3" s="418"/>
      <c r="F3" s="418"/>
      <c r="G3" s="418"/>
      <c r="H3" s="418"/>
    </row>
    <row r="4" spans="1:25" ht="11.25" customHeight="1" x14ac:dyDescent="0.2">
      <c r="C4" s="576"/>
      <c r="H4" s="599"/>
      <c r="I4" s="599"/>
      <c r="J4" s="599"/>
      <c r="K4" s="599"/>
      <c r="L4" s="599"/>
      <c r="M4" s="598" t="s">
        <v>572</v>
      </c>
      <c r="N4" s="597"/>
      <c r="O4" s="597"/>
    </row>
    <row r="5" spans="1:25" ht="11.25" customHeight="1" x14ac:dyDescent="0.2">
      <c r="A5" s="669" t="s">
        <v>571</v>
      </c>
      <c r="B5" s="678" t="s">
        <v>570</v>
      </c>
      <c r="C5" s="679"/>
      <c r="D5" s="415" t="s">
        <v>569</v>
      </c>
      <c r="E5" s="415"/>
      <c r="F5" s="416" t="s">
        <v>569</v>
      </c>
      <c r="G5" s="595"/>
      <c r="H5" s="415" t="s">
        <v>569</v>
      </c>
      <c r="I5" s="415"/>
      <c r="J5" s="416" t="s">
        <v>569</v>
      </c>
      <c r="K5" s="595"/>
      <c r="L5" s="416" t="s">
        <v>569</v>
      </c>
      <c r="M5" s="595"/>
      <c r="N5" s="416" t="s">
        <v>568</v>
      </c>
      <c r="O5" s="596"/>
      <c r="P5" s="415" t="s">
        <v>568</v>
      </c>
      <c r="Q5" s="415"/>
      <c r="R5" s="416" t="s">
        <v>568</v>
      </c>
      <c r="S5" s="595"/>
      <c r="T5" s="415" t="s">
        <v>568</v>
      </c>
      <c r="U5" s="415"/>
      <c r="V5" s="416" t="s">
        <v>568</v>
      </c>
      <c r="W5" s="595"/>
      <c r="X5" s="415" t="s">
        <v>568</v>
      </c>
      <c r="Y5" s="595"/>
    </row>
    <row r="6" spans="1:25" ht="11.25" customHeight="1" x14ac:dyDescent="0.2">
      <c r="A6" s="671"/>
      <c r="B6" s="680"/>
      <c r="C6" s="681"/>
      <c r="D6" s="409" t="s">
        <v>567</v>
      </c>
      <c r="E6" s="409"/>
      <c r="F6" s="410" t="s">
        <v>566</v>
      </c>
      <c r="G6" s="593"/>
      <c r="H6" s="409" t="s">
        <v>565</v>
      </c>
      <c r="I6" s="409"/>
      <c r="J6" s="410" t="s">
        <v>564</v>
      </c>
      <c r="K6" s="593"/>
      <c r="L6" s="410" t="s">
        <v>563</v>
      </c>
      <c r="M6" s="593"/>
      <c r="N6" s="410" t="s">
        <v>562</v>
      </c>
      <c r="O6" s="594"/>
      <c r="P6" s="409" t="s">
        <v>561</v>
      </c>
      <c r="Q6" s="409"/>
      <c r="R6" s="410" t="s">
        <v>560</v>
      </c>
      <c r="S6" s="593"/>
      <c r="T6" s="409" t="s">
        <v>559</v>
      </c>
      <c r="U6" s="409"/>
      <c r="V6" s="410" t="s">
        <v>558</v>
      </c>
      <c r="W6" s="593"/>
      <c r="X6" s="410" t="s">
        <v>557</v>
      </c>
      <c r="Y6" s="593"/>
    </row>
    <row r="7" spans="1:25" s="614" customFormat="1" ht="11.25" customHeight="1" x14ac:dyDescent="0.2">
      <c r="A7" s="609">
        <v>2004</v>
      </c>
      <c r="B7" s="391"/>
      <c r="C7" s="607"/>
      <c r="D7" s="434"/>
      <c r="E7" s="584"/>
      <c r="F7" s="391"/>
      <c r="G7" s="582"/>
      <c r="H7" s="434"/>
      <c r="I7" s="584"/>
      <c r="J7" s="391"/>
      <c r="K7" s="582"/>
      <c r="L7" s="391"/>
      <c r="M7" s="582"/>
      <c r="N7" s="391"/>
      <c r="O7" s="607"/>
      <c r="P7" s="434"/>
      <c r="Q7" s="608"/>
      <c r="R7" s="391"/>
      <c r="S7" s="607"/>
      <c r="T7" s="434"/>
      <c r="U7" s="608"/>
      <c r="V7" s="391"/>
      <c r="W7" s="607"/>
      <c r="X7" s="434"/>
      <c r="Y7" s="607"/>
    </row>
    <row r="8" spans="1:25" s="614" customFormat="1" ht="11.25" customHeight="1" x14ac:dyDescent="0.2">
      <c r="A8" s="592" t="s">
        <v>245</v>
      </c>
      <c r="B8" s="606">
        <v>2397.0151234599998</v>
      </c>
      <c r="C8" s="582">
        <f>B8/X8%</f>
        <v>5.4467679153742834</v>
      </c>
      <c r="D8" s="591">
        <v>4371.5558480299997</v>
      </c>
      <c r="E8" s="584">
        <f>D8/X8%</f>
        <v>9.9335418872729377</v>
      </c>
      <c r="F8" s="606">
        <v>5606.2334891500004</v>
      </c>
      <c r="G8" s="582">
        <f>F8/X8%</f>
        <v>12.739115575842385</v>
      </c>
      <c r="H8" s="591">
        <v>8728.8194779299993</v>
      </c>
      <c r="I8" s="584">
        <f>H8/X8%</f>
        <v>19.834607385728749</v>
      </c>
      <c r="J8" s="606">
        <v>13431.325991039999</v>
      </c>
      <c r="K8" s="582">
        <f>J8/X8%</f>
        <v>30.520172673474658</v>
      </c>
      <c r="L8" s="606">
        <v>16245.631168710001</v>
      </c>
      <c r="M8" s="582">
        <f>L8/X8%</f>
        <v>36.915154080049199</v>
      </c>
      <c r="N8" s="606">
        <v>18590.770966849999</v>
      </c>
      <c r="O8" s="582">
        <f>N8/X8%</f>
        <v>42.244045034703802</v>
      </c>
      <c r="P8" s="591">
        <v>19933.7865442</v>
      </c>
      <c r="Q8" s="584">
        <f>P8/X8%</f>
        <v>45.295796392033076</v>
      </c>
      <c r="R8" s="606">
        <v>23544.499005270001</v>
      </c>
      <c r="S8" s="582">
        <f>R8/X8%</f>
        <v>53.500464185789021</v>
      </c>
      <c r="T8" s="591">
        <v>24880.46843746</v>
      </c>
      <c r="U8" s="584">
        <f>T8/X8%</f>
        <v>56.536204497960945</v>
      </c>
      <c r="V8" s="606">
        <v>26794.748987530002</v>
      </c>
      <c r="W8" s="582">
        <f>V8/X8%</f>
        <v>60.886048509831788</v>
      </c>
      <c r="X8" s="591">
        <v>44008.027525719997</v>
      </c>
      <c r="Y8" s="582">
        <f>X8/X8%</f>
        <v>100</v>
      </c>
    </row>
    <row r="9" spans="1:25" s="614" customFormat="1" ht="11.25" customHeight="1" x14ac:dyDescent="0.2">
      <c r="A9" s="592" t="s">
        <v>233</v>
      </c>
      <c r="B9" s="605">
        <v>2506.4625587599999</v>
      </c>
      <c r="C9" s="582">
        <f>B9/X9%</f>
        <v>6.0560266023556846</v>
      </c>
      <c r="D9" s="604">
        <v>4661.0808656500003</v>
      </c>
      <c r="E9" s="584">
        <f>D9/X9%</f>
        <v>11.261939508911823</v>
      </c>
      <c r="F9" s="605">
        <v>6830.7320081300004</v>
      </c>
      <c r="G9" s="582">
        <f>F9/X9%</f>
        <v>16.504174223636888</v>
      </c>
      <c r="H9" s="604">
        <v>9337.4581435799992</v>
      </c>
      <c r="I9" s="584">
        <f>H9/X9%</f>
        <v>22.560837670712559</v>
      </c>
      <c r="J9" s="605">
        <v>10764.235704950001</v>
      </c>
      <c r="K9" s="582">
        <f>J9/X9%</f>
        <v>26.008167389284374</v>
      </c>
      <c r="L9" s="605">
        <v>13350.3099095</v>
      </c>
      <c r="M9" s="582">
        <f>L9/X9%</f>
        <v>32.256548847720602</v>
      </c>
      <c r="N9" s="605">
        <v>15407.99205848</v>
      </c>
      <c r="O9" s="582">
        <f>N9/X9%</f>
        <v>37.22824802186674</v>
      </c>
      <c r="P9" s="604">
        <v>16617.974295520002</v>
      </c>
      <c r="Q9" s="584">
        <f>P9/X9%</f>
        <v>40.151764509388997</v>
      </c>
      <c r="R9" s="605">
        <v>20681.042239689999</v>
      </c>
      <c r="S9" s="582">
        <f>R9/X9%</f>
        <v>49.968806248582283</v>
      </c>
      <c r="T9" s="604">
        <v>23301.375819289999</v>
      </c>
      <c r="U9" s="584">
        <f>T9/X9%</f>
        <v>56.299964003020925</v>
      </c>
      <c r="V9" s="605">
        <v>24503.584624669998</v>
      </c>
      <c r="W9" s="582">
        <f>V9/X9%</f>
        <v>59.204698598605468</v>
      </c>
      <c r="X9" s="604">
        <v>41387.905360010001</v>
      </c>
      <c r="Y9" s="582">
        <f>X9/X9%</f>
        <v>100</v>
      </c>
    </row>
    <row r="10" spans="1:25" s="614" customFormat="1" ht="11.25" customHeight="1" x14ac:dyDescent="0.2">
      <c r="A10" s="586" t="s">
        <v>575</v>
      </c>
      <c r="B10" s="611">
        <f>B8-B9</f>
        <v>-109.44743530000005</v>
      </c>
      <c r="C10" s="582">
        <f>B10/X10%</f>
        <v>-4.1771882522257195</v>
      </c>
      <c r="D10" s="611">
        <f>D8-D9</f>
        <v>-289.52501762000065</v>
      </c>
      <c r="E10" s="584">
        <f>D10/X10%</f>
        <v>-11.050057948024941</v>
      </c>
      <c r="F10" s="611">
        <f>F8-F9</f>
        <v>-1224.49851898</v>
      </c>
      <c r="G10" s="582">
        <f>F10/X10%</f>
        <v>-46.734405555787795</v>
      </c>
      <c r="H10" s="611">
        <f>H8-H9</f>
        <v>-608.63866564999989</v>
      </c>
      <c r="I10" s="584">
        <f>H10/X10%</f>
        <v>-23.229400278176421</v>
      </c>
      <c r="J10" s="611">
        <f>J8-J9</f>
        <v>2667.0902860899987</v>
      </c>
      <c r="K10" s="582">
        <f>J10/X10%</f>
        <v>101.79259276512686</v>
      </c>
      <c r="L10" s="611">
        <f>L8-L9</f>
        <v>2895.3212592100008</v>
      </c>
      <c r="M10" s="582">
        <f>L10/X10%</f>
        <v>110.50329244573341</v>
      </c>
      <c r="N10" s="611">
        <f>N8-N9</f>
        <v>3182.778908369999</v>
      </c>
      <c r="O10" s="610">
        <f>N10/X10%</f>
        <v>121.47444687975208</v>
      </c>
      <c r="P10" s="611">
        <f>P8-P9</f>
        <v>3315.8122486799984</v>
      </c>
      <c r="Q10" s="612">
        <f>P10/X10%</f>
        <v>126.55181854016664</v>
      </c>
      <c r="R10" s="611">
        <f>R8-R9</f>
        <v>2863.456765580002</v>
      </c>
      <c r="S10" s="610">
        <f>R10/X10%</f>
        <v>109.28714710537429</v>
      </c>
      <c r="T10" s="611">
        <f>T8-T9</f>
        <v>1579.0926181700015</v>
      </c>
      <c r="U10" s="612">
        <f>T10/X10%</f>
        <v>60.267900437463069</v>
      </c>
      <c r="V10" s="611">
        <f>V8-V9</f>
        <v>2291.1643628600032</v>
      </c>
      <c r="W10" s="612">
        <f>V10/X10%</f>
        <v>87.444944088671818</v>
      </c>
      <c r="X10" s="611">
        <f>X8-X9</f>
        <v>2620.1221657099959</v>
      </c>
      <c r="Y10" s="610">
        <f>X10/X10%</f>
        <v>100</v>
      </c>
    </row>
    <row r="11" spans="1:25" s="614" customFormat="1" ht="11.25" customHeight="1" x14ac:dyDescent="0.2">
      <c r="A11" s="615"/>
      <c r="B11" s="611"/>
      <c r="C11" s="582"/>
      <c r="D11" s="611"/>
      <c r="E11" s="584"/>
      <c r="F11" s="611"/>
      <c r="G11" s="582"/>
      <c r="H11" s="611"/>
      <c r="I11" s="584"/>
      <c r="J11" s="611"/>
      <c r="K11" s="582"/>
      <c r="L11" s="611"/>
      <c r="M11" s="582"/>
      <c r="N11" s="611"/>
      <c r="O11" s="612"/>
      <c r="P11" s="611"/>
      <c r="Q11" s="612"/>
      <c r="R11" s="611"/>
      <c r="S11" s="612"/>
      <c r="T11" s="611"/>
      <c r="U11" s="612"/>
      <c r="V11" s="611"/>
      <c r="W11" s="612"/>
      <c r="X11" s="611"/>
      <c r="Y11" s="612"/>
    </row>
    <row r="12" spans="1:25" s="614" customFormat="1" ht="11.25" customHeight="1" x14ac:dyDescent="0.2">
      <c r="A12" s="609">
        <v>2005</v>
      </c>
      <c r="B12" s="391"/>
      <c r="C12" s="582"/>
      <c r="D12" s="434"/>
      <c r="E12" s="584"/>
      <c r="F12" s="391"/>
      <c r="G12" s="582"/>
      <c r="H12" s="434"/>
      <c r="I12" s="584"/>
      <c r="J12" s="391"/>
      <c r="K12" s="582"/>
      <c r="L12" s="391"/>
      <c r="M12" s="582"/>
      <c r="N12" s="391"/>
      <c r="O12" s="607"/>
      <c r="P12" s="434"/>
      <c r="Q12" s="608"/>
      <c r="R12" s="391"/>
      <c r="S12" s="607"/>
      <c r="T12" s="434"/>
      <c r="U12" s="608"/>
      <c r="V12" s="391"/>
      <c r="W12" s="607"/>
      <c r="X12" s="434"/>
      <c r="Y12" s="607"/>
    </row>
    <row r="13" spans="1:25" s="614" customFormat="1" ht="11.25" customHeight="1" x14ac:dyDescent="0.2">
      <c r="A13" s="592" t="s">
        <v>245</v>
      </c>
      <c r="B13" s="606">
        <v>1809.79536951</v>
      </c>
      <c r="C13" s="582">
        <f>B13/X13%</f>
        <v>8.7047973054855614</v>
      </c>
      <c r="D13" s="591">
        <v>2750.9148155500002</v>
      </c>
      <c r="E13" s="584">
        <f>D13/X13%</f>
        <v>13.231416257023216</v>
      </c>
      <c r="F13" s="606">
        <v>6060.7277984000002</v>
      </c>
      <c r="G13" s="582">
        <f>F13/X13%</f>
        <v>29.151034364220838</v>
      </c>
      <c r="H13" s="591">
        <v>7127.4560265099999</v>
      </c>
      <c r="I13" s="584">
        <f>H13/X13%</f>
        <v>34.281809457457697</v>
      </c>
      <c r="J13" s="606">
        <v>11164.110812069999</v>
      </c>
      <c r="K13" s="582">
        <f>J13/X13%</f>
        <v>53.697408752549123</v>
      </c>
      <c r="L13" s="606">
        <v>13674.364836139999</v>
      </c>
      <c r="M13" s="582">
        <f>L13/X13%</f>
        <v>65.771288945272246</v>
      </c>
      <c r="N13" s="606">
        <v>14949.42822709</v>
      </c>
      <c r="O13" s="582">
        <f>N13/X13%</f>
        <v>71.904119516537307</v>
      </c>
      <c r="P13" s="591">
        <v>16457.12554864</v>
      </c>
      <c r="Q13" s="584">
        <f>P13/X13%</f>
        <v>79.15587836354419</v>
      </c>
      <c r="R13" s="606">
        <v>17480.521075960001</v>
      </c>
      <c r="S13" s="582">
        <f>R13/X13%</f>
        <v>84.078230790091212</v>
      </c>
      <c r="T13" s="591">
        <v>18814.755620290001</v>
      </c>
      <c r="U13" s="584">
        <f>T13/X13%</f>
        <v>90.495664198330118</v>
      </c>
      <c r="V13" s="606">
        <v>20054.480130020002</v>
      </c>
      <c r="W13" s="582">
        <f>V13/X13%</f>
        <v>96.458520968575868</v>
      </c>
      <c r="X13" s="591">
        <v>20790.781289869999</v>
      </c>
      <c r="Y13" s="582">
        <f>X13/X13%</f>
        <v>100</v>
      </c>
    </row>
    <row r="14" spans="1:25" s="614" customFormat="1" ht="11.25" customHeight="1" x14ac:dyDescent="0.2">
      <c r="A14" s="592" t="s">
        <v>233</v>
      </c>
      <c r="B14" s="605">
        <v>2283.4015079800001</v>
      </c>
      <c r="C14" s="582">
        <f>B14/X14%</f>
        <v>13.5825190566333</v>
      </c>
      <c r="D14" s="604">
        <v>3764.6065978800002</v>
      </c>
      <c r="E14" s="584">
        <f>D14/X14%</f>
        <v>22.393276293167983</v>
      </c>
      <c r="F14" s="605">
        <v>5639.6630635800002</v>
      </c>
      <c r="G14" s="582">
        <f>F14/X14%</f>
        <v>33.546807587873957</v>
      </c>
      <c r="H14" s="604">
        <v>7040.5115528799997</v>
      </c>
      <c r="I14" s="584">
        <f>H14/X14%</f>
        <v>41.879573960707525</v>
      </c>
      <c r="J14" s="605">
        <v>8069.5025145500003</v>
      </c>
      <c r="K14" s="582">
        <f>J14/X14%</f>
        <v>48.000393841548487</v>
      </c>
      <c r="L14" s="605">
        <v>9874.5322318500002</v>
      </c>
      <c r="M14" s="582">
        <f>L14/X14%</f>
        <v>58.737380064661465</v>
      </c>
      <c r="N14" s="605">
        <v>11046.24261863</v>
      </c>
      <c r="O14" s="582">
        <f>N14/X14%</f>
        <v>65.7071480190382</v>
      </c>
      <c r="P14" s="604">
        <v>12340.430204</v>
      </c>
      <c r="Q14" s="584">
        <f>P14/X14%</f>
        <v>73.405455776002441</v>
      </c>
      <c r="R14" s="605">
        <v>13621.817170099999</v>
      </c>
      <c r="S14" s="582">
        <f>R14/X14%</f>
        <v>81.027620701947299</v>
      </c>
      <c r="T14" s="604">
        <v>15477.294060009999</v>
      </c>
      <c r="U14" s="584">
        <f>T14/X14%</f>
        <v>92.064685418016495</v>
      </c>
      <c r="V14" s="605">
        <v>16240.34093953</v>
      </c>
      <c r="W14" s="582">
        <f>V14/X14%</f>
        <v>96.603571262649908</v>
      </c>
      <c r="X14" s="604">
        <v>16811.325634510002</v>
      </c>
      <c r="Y14" s="582">
        <f>X14/X14%</f>
        <v>100</v>
      </c>
    </row>
    <row r="15" spans="1:25" s="614" customFormat="1" ht="11.25" customHeight="1" x14ac:dyDescent="0.2">
      <c r="A15" s="586" t="s">
        <v>575</v>
      </c>
      <c r="B15" s="611">
        <f>B13-B14</f>
        <v>-473.60613847000013</v>
      </c>
      <c r="C15" s="582">
        <f>B15/X15%</f>
        <v>-11.901279458462914</v>
      </c>
      <c r="D15" s="611">
        <f>D13-D14</f>
        <v>-1013.69178233</v>
      </c>
      <c r="E15" s="584">
        <f>D15/X15%</f>
        <v>-25.473126731909705</v>
      </c>
      <c r="F15" s="611">
        <f>F13-F14</f>
        <v>421.06473482000001</v>
      </c>
      <c r="G15" s="582">
        <f>F15/X15%</f>
        <v>10.58096310868198</v>
      </c>
      <c r="H15" s="611">
        <f>H13-H14</f>
        <v>86.944473630000175</v>
      </c>
      <c r="I15" s="584">
        <f>H15/X15%</f>
        <v>2.1848333329935001</v>
      </c>
      <c r="J15" s="611">
        <f>J13-J14</f>
        <v>3094.6082975199988</v>
      </c>
      <c r="K15" s="582">
        <f>J15/X15%</f>
        <v>77.764613191550893</v>
      </c>
      <c r="L15" s="611">
        <f>L13-L14</f>
        <v>3799.8326042899989</v>
      </c>
      <c r="M15" s="582">
        <f>L15/X15%</f>
        <v>95.486240666407198</v>
      </c>
      <c r="N15" s="611">
        <f>N13-N14</f>
        <v>3903.1856084600004</v>
      </c>
      <c r="O15" s="610">
        <f>N15/X15%</f>
        <v>98.08340503060343</v>
      </c>
      <c r="P15" s="611">
        <f>P13-P14</f>
        <v>4116.6953446400003</v>
      </c>
      <c r="Q15" s="612">
        <f>P15/X15%</f>
        <v>103.44870507842329</v>
      </c>
      <c r="R15" s="611">
        <f>R13-R14</f>
        <v>3858.7039058600021</v>
      </c>
      <c r="S15" s="610">
        <f>R15/X15%</f>
        <v>96.965621432736597</v>
      </c>
      <c r="T15" s="611">
        <f>T13-T14</f>
        <v>3337.4615602800022</v>
      </c>
      <c r="U15" s="612">
        <f>T15/X15%</f>
        <v>83.867288627396007</v>
      </c>
      <c r="V15" s="611">
        <f>V13-V14</f>
        <v>3814.1391904900011</v>
      </c>
      <c r="W15" s="610">
        <f>V15/X15%</f>
        <v>95.845751801572945</v>
      </c>
      <c r="X15" s="613">
        <f>X13-X14</f>
        <v>3979.4556553599978</v>
      </c>
      <c r="Y15" s="610">
        <f>X15/X15%</f>
        <v>100.00000000000001</v>
      </c>
    </row>
    <row r="16" spans="1:25" s="614" customFormat="1" ht="11.25" customHeight="1" x14ac:dyDescent="0.2">
      <c r="A16" s="615"/>
      <c r="B16" s="611"/>
      <c r="C16" s="582"/>
      <c r="D16" s="613"/>
      <c r="E16" s="584"/>
      <c r="F16" s="611"/>
      <c r="G16" s="582"/>
      <c r="H16" s="613"/>
      <c r="I16" s="584"/>
      <c r="J16" s="611"/>
      <c r="K16" s="582"/>
      <c r="L16" s="611"/>
      <c r="M16" s="582"/>
      <c r="N16" s="611"/>
      <c r="O16" s="610"/>
      <c r="P16" s="613"/>
      <c r="Q16" s="612"/>
      <c r="R16" s="611"/>
      <c r="S16" s="610"/>
      <c r="T16" s="613"/>
      <c r="U16" s="612"/>
      <c r="V16" s="611"/>
      <c r="W16" s="610"/>
      <c r="X16" s="613"/>
      <c r="Y16" s="610"/>
    </row>
    <row r="17" spans="1:25" ht="11.25" customHeight="1" x14ac:dyDescent="0.2">
      <c r="A17" s="609">
        <v>2006</v>
      </c>
      <c r="B17" s="391"/>
      <c r="C17" s="582"/>
      <c r="D17" s="434"/>
      <c r="E17" s="584"/>
      <c r="F17" s="391"/>
      <c r="G17" s="582"/>
      <c r="H17" s="434"/>
      <c r="I17" s="584"/>
      <c r="J17" s="391"/>
      <c r="K17" s="582"/>
      <c r="L17" s="391"/>
      <c r="M17" s="582"/>
      <c r="N17" s="391"/>
      <c r="O17" s="607"/>
      <c r="P17" s="434"/>
      <c r="Q17" s="608"/>
      <c r="R17" s="391"/>
      <c r="S17" s="607"/>
      <c r="T17" s="434"/>
      <c r="U17" s="608"/>
      <c r="V17" s="391"/>
      <c r="W17" s="607"/>
      <c r="X17" s="434"/>
      <c r="Y17" s="607"/>
    </row>
    <row r="18" spans="1:25" ht="11.25" customHeight="1" x14ac:dyDescent="0.2">
      <c r="A18" s="592" t="s">
        <v>245</v>
      </c>
      <c r="B18" s="606">
        <v>2685.6362997599999</v>
      </c>
      <c r="C18" s="582">
        <f>B18/X18%</f>
        <v>11.275433021120485</v>
      </c>
      <c r="D18" s="591">
        <v>4415.7009498799998</v>
      </c>
      <c r="E18" s="584">
        <f>D18/X18%</f>
        <v>18.538973540877219</v>
      </c>
      <c r="F18" s="606">
        <v>6051.1909841999995</v>
      </c>
      <c r="G18" s="582">
        <f>F18/X18%</f>
        <v>25.405449965973631</v>
      </c>
      <c r="H18" s="591">
        <v>8655.7581986500008</v>
      </c>
      <c r="I18" s="584">
        <f>H18/X18%</f>
        <v>36.340520801202423</v>
      </c>
      <c r="J18" s="606">
        <v>13087.89108567</v>
      </c>
      <c r="K18" s="582">
        <f>J18/X18%</f>
        <v>54.948482539269968</v>
      </c>
      <c r="L18" s="606">
        <v>14931.885681940001</v>
      </c>
      <c r="M18" s="582">
        <f>L18/X18%</f>
        <v>62.690348987607948</v>
      </c>
      <c r="N18" s="606">
        <v>18724.59791389</v>
      </c>
      <c r="O18" s="582">
        <f>N18/X18%</f>
        <v>78.613753338211268</v>
      </c>
      <c r="P18" s="591">
        <v>19694.730372900001</v>
      </c>
      <c r="Q18" s="584">
        <f>P18/X18%</f>
        <v>82.686778253818687</v>
      </c>
      <c r="R18" s="606">
        <v>21263.865371020001</v>
      </c>
      <c r="S18" s="582">
        <f>R18/X18%</f>
        <v>89.274668272276941</v>
      </c>
      <c r="T18" s="591">
        <v>22072.765245189999</v>
      </c>
      <c r="U18" s="584">
        <f>T18/X18%</f>
        <v>92.670770846855518</v>
      </c>
      <c r="V18" s="606">
        <v>23078.289731280001</v>
      </c>
      <c r="W18" s="582">
        <f>V18/X18%</f>
        <v>96.892386407762856</v>
      </c>
      <c r="X18" s="591">
        <v>23818.47592664</v>
      </c>
      <c r="Y18" s="582">
        <f>X18/X18%</f>
        <v>100</v>
      </c>
    </row>
    <row r="19" spans="1:25" ht="11.25" customHeight="1" x14ac:dyDescent="0.2">
      <c r="A19" s="592" t="s">
        <v>233</v>
      </c>
      <c r="B19" s="605">
        <v>3576.2048132999998</v>
      </c>
      <c r="C19" s="582">
        <f>B19/X19%</f>
        <v>17.978525145775201</v>
      </c>
      <c r="D19" s="604">
        <v>5019.8236822400004</v>
      </c>
      <c r="E19" s="584">
        <f>D19/X19%</f>
        <v>25.23597808572686</v>
      </c>
      <c r="F19" s="605">
        <v>6880.9304037800002</v>
      </c>
      <c r="G19" s="582">
        <f>F19/X19%</f>
        <v>34.592252611095113</v>
      </c>
      <c r="H19" s="604">
        <v>8742.1255197699993</v>
      </c>
      <c r="I19" s="584">
        <f>H19/X19%</f>
        <v>43.948971518685596</v>
      </c>
      <c r="J19" s="605">
        <v>9801.6689573399999</v>
      </c>
      <c r="K19" s="582">
        <f>J19/X19%</f>
        <v>49.275575930309202</v>
      </c>
      <c r="L19" s="605">
        <v>11786.42068881</v>
      </c>
      <c r="M19" s="582">
        <f>L19/X19%</f>
        <v>59.253446543213862</v>
      </c>
      <c r="N19" s="605">
        <v>13658.733191859999</v>
      </c>
      <c r="O19" s="582">
        <f>N19/X19%</f>
        <v>68.666055488777047</v>
      </c>
      <c r="P19" s="604">
        <v>14354.7649989</v>
      </c>
      <c r="Q19" s="584">
        <f>P19/X19%</f>
        <v>72.165191024468271</v>
      </c>
      <c r="R19" s="605">
        <v>15733.505546210001</v>
      </c>
      <c r="S19" s="582">
        <f>R19/X19%</f>
        <v>79.096483524027164</v>
      </c>
      <c r="T19" s="604">
        <v>17754.460414059999</v>
      </c>
      <c r="U19" s="584">
        <f>T19/X19%</f>
        <v>89.256356855384382</v>
      </c>
      <c r="V19" s="605">
        <v>19192.185583089999</v>
      </c>
      <c r="W19" s="582">
        <f>V19/X19%</f>
        <v>96.484180610889013</v>
      </c>
      <c r="X19" s="604">
        <v>19891.536064849999</v>
      </c>
      <c r="Y19" s="582">
        <f>X19/X19%</f>
        <v>100</v>
      </c>
    </row>
    <row r="20" spans="1:25" ht="11.25" customHeight="1" x14ac:dyDescent="0.2">
      <c r="A20" s="586" t="s">
        <v>575</v>
      </c>
      <c r="B20" s="611">
        <f>B18-B19</f>
        <v>-890.56851353999991</v>
      </c>
      <c r="C20" s="582">
        <f>B20/X20%</f>
        <v>-22.678435241787881</v>
      </c>
      <c r="D20" s="611">
        <f>D18-D19</f>
        <v>-604.12273236000055</v>
      </c>
      <c r="E20" s="584">
        <f>D20/X20%</f>
        <v>-15.384058672205532</v>
      </c>
      <c r="F20" s="611">
        <f>F18-F19</f>
        <v>-829.73941958000069</v>
      </c>
      <c r="G20" s="582">
        <f>F20/X20%</f>
        <v>-21.129414984261661</v>
      </c>
      <c r="H20" s="611">
        <f>H18-H19</f>
        <v>-86.367321119998451</v>
      </c>
      <c r="I20" s="584">
        <f>H20/X20%</f>
        <v>-2.1993543104739572</v>
      </c>
      <c r="J20" s="611">
        <f>J18-J19</f>
        <v>3286.2221283300005</v>
      </c>
      <c r="K20" s="582">
        <f>J20/X20%</f>
        <v>83.684045185047864</v>
      </c>
      <c r="L20" s="611">
        <f>L18-L19</f>
        <v>3145.4649931300009</v>
      </c>
      <c r="M20" s="582">
        <f>L20/X20%</f>
        <v>80.099647660410483</v>
      </c>
      <c r="N20" s="611">
        <f>N18-N19</f>
        <v>5065.8647220300008</v>
      </c>
      <c r="O20" s="610">
        <f>N20/X20%</f>
        <v>129.00285974129608</v>
      </c>
      <c r="P20" s="611">
        <f>P18-P19</f>
        <v>5339.9653740000012</v>
      </c>
      <c r="Q20" s="612">
        <f>P20/X20%</f>
        <v>135.98286609782474</v>
      </c>
      <c r="R20" s="611">
        <f>R18-R19</f>
        <v>5530.3598248100006</v>
      </c>
      <c r="S20" s="610">
        <f>R20/X20%</f>
        <v>140.83128388651002</v>
      </c>
      <c r="T20" s="611">
        <f>T18-T19</f>
        <v>4318.3048311300008</v>
      </c>
      <c r="U20" s="612">
        <f>T20/X20%</f>
        <v>109.96615642495746</v>
      </c>
      <c r="V20" s="611">
        <f>V18-V19</f>
        <v>3886.1041481900029</v>
      </c>
      <c r="W20" s="612">
        <f>V20/X20%</f>
        <v>98.96011359895428</v>
      </c>
      <c r="X20" s="611">
        <f>X18-X19</f>
        <v>3926.9398617900006</v>
      </c>
      <c r="Y20" s="610">
        <f>X20/X20%</f>
        <v>99.999999999999986</v>
      </c>
    </row>
    <row r="21" spans="1:25" ht="11.25" customHeight="1" x14ac:dyDescent="0.2">
      <c r="A21" s="592"/>
      <c r="B21" s="611"/>
      <c r="C21" s="582"/>
      <c r="D21" s="611"/>
      <c r="E21" s="584"/>
      <c r="F21" s="611"/>
      <c r="G21" s="582"/>
      <c r="H21" s="611"/>
      <c r="I21" s="584"/>
      <c r="J21" s="611"/>
      <c r="K21" s="582"/>
      <c r="L21" s="611"/>
      <c r="M21" s="582"/>
      <c r="N21" s="611"/>
      <c r="O21" s="610"/>
      <c r="P21" s="611"/>
      <c r="Q21" s="610"/>
      <c r="R21" s="611"/>
      <c r="S21" s="610"/>
      <c r="T21" s="611"/>
      <c r="U21" s="610"/>
      <c r="V21" s="611"/>
      <c r="W21" s="610"/>
      <c r="X21" s="611"/>
      <c r="Y21" s="610"/>
    </row>
    <row r="22" spans="1:25" ht="11.25" customHeight="1" x14ac:dyDescent="0.2">
      <c r="A22" s="609">
        <v>2007</v>
      </c>
      <c r="B22" s="391"/>
      <c r="C22" s="582"/>
      <c r="D22" s="434"/>
      <c r="E22" s="584"/>
      <c r="F22" s="391"/>
      <c r="G22" s="582"/>
      <c r="H22" s="434"/>
      <c r="I22" s="584"/>
      <c r="J22" s="391"/>
      <c r="K22" s="582"/>
      <c r="L22" s="391"/>
      <c r="M22" s="582"/>
      <c r="N22" s="391"/>
      <c r="O22" s="607"/>
      <c r="P22" s="434"/>
      <c r="Q22" s="608"/>
      <c r="R22" s="391"/>
      <c r="S22" s="607"/>
      <c r="T22" s="434"/>
      <c r="U22" s="608"/>
      <c r="V22" s="391"/>
      <c r="W22" s="607"/>
      <c r="X22" s="434"/>
      <c r="Y22" s="607"/>
    </row>
    <row r="23" spans="1:25" ht="11.25" customHeight="1" x14ac:dyDescent="0.2">
      <c r="A23" s="592" t="s">
        <v>245</v>
      </c>
      <c r="B23" s="606">
        <v>2322.6996517100001</v>
      </c>
      <c r="C23" s="582">
        <f>B23/X23%</f>
        <v>7.4561344405608461</v>
      </c>
      <c r="D23" s="591">
        <v>4475.1935146899996</v>
      </c>
      <c r="E23" s="584">
        <f>D23/X23%</f>
        <v>14.365888619516078</v>
      </c>
      <c r="F23" s="606">
        <v>7062.8549146400001</v>
      </c>
      <c r="G23" s="582">
        <f>F23/X23%</f>
        <v>22.672580907721592</v>
      </c>
      <c r="H23" s="591">
        <v>10120.79043293</v>
      </c>
      <c r="I23" s="584">
        <f>H23/X23%</f>
        <v>32.488907490519516</v>
      </c>
      <c r="J23" s="606">
        <v>15650.31465231</v>
      </c>
      <c r="K23" s="582">
        <f>J23/X23%</f>
        <v>50.239319577455227</v>
      </c>
      <c r="L23" s="606">
        <v>19241.570811900001</v>
      </c>
      <c r="M23" s="582">
        <f>L23/X23%</f>
        <v>61.767667083204323</v>
      </c>
      <c r="N23" s="606">
        <v>22413.687440860002</v>
      </c>
      <c r="O23" s="582">
        <f>N23/X23%</f>
        <v>71.950528233268102</v>
      </c>
      <c r="P23" s="591">
        <v>24146.232486479999</v>
      </c>
      <c r="Q23" s="584">
        <f>P23/X23%</f>
        <v>77.512198152562178</v>
      </c>
      <c r="R23" s="606">
        <v>25313.201840459998</v>
      </c>
      <c r="S23" s="582">
        <f>R23/X23%</f>
        <v>81.258304707873137</v>
      </c>
      <c r="T23" s="591">
        <v>27583.170511290002</v>
      </c>
      <c r="U23" s="584">
        <f>T23/X23%</f>
        <v>88.545166602870708</v>
      </c>
      <c r="V23" s="606">
        <v>28851.62885406</v>
      </c>
      <c r="W23" s="582">
        <f>V23/X23%</f>
        <v>92.617064546705663</v>
      </c>
      <c r="X23" s="591">
        <v>31151.52590429</v>
      </c>
      <c r="Y23" s="582">
        <f>X23/X23%</f>
        <v>100.00000000000001</v>
      </c>
    </row>
    <row r="24" spans="1:25" ht="11.25" customHeight="1" x14ac:dyDescent="0.2">
      <c r="A24" s="592" t="s">
        <v>233</v>
      </c>
      <c r="B24" s="605">
        <v>2546.2378702599999</v>
      </c>
      <c r="C24" s="582">
        <f>B24/X24%</f>
        <v>9.4511547772086324</v>
      </c>
      <c r="D24" s="604">
        <v>4031.5189093600002</v>
      </c>
      <c r="E24" s="584">
        <f>D24/X24%</f>
        <v>14.964237883915379</v>
      </c>
      <c r="F24" s="605">
        <v>6544.1918670699997</v>
      </c>
      <c r="G24" s="582">
        <f>F24/X24%</f>
        <v>24.290806035774224</v>
      </c>
      <c r="H24" s="604">
        <v>8868.07414221</v>
      </c>
      <c r="I24" s="584">
        <f>H24/X24%</f>
        <v>32.916618778130918</v>
      </c>
      <c r="J24" s="605">
        <v>10182.967842</v>
      </c>
      <c r="K24" s="582">
        <f>J24/X24%</f>
        <v>37.797256214814247</v>
      </c>
      <c r="L24" s="605">
        <v>12302.9547711</v>
      </c>
      <c r="M24" s="582">
        <f>L24/X24%</f>
        <v>45.666247885469666</v>
      </c>
      <c r="N24" s="605">
        <v>14937.735014940001</v>
      </c>
      <c r="O24" s="582">
        <f>N24/X24%</f>
        <v>55.446055255124648</v>
      </c>
      <c r="P24" s="604">
        <v>16072.40460878</v>
      </c>
      <c r="Q24" s="584">
        <f>P24/X24%</f>
        <v>59.657734799141188</v>
      </c>
      <c r="R24" s="605">
        <v>18767.875636500001</v>
      </c>
      <c r="S24" s="582">
        <f>R24/X24%</f>
        <v>69.662814912831436</v>
      </c>
      <c r="T24" s="604">
        <v>20287.530758659999</v>
      </c>
      <c r="U24" s="584">
        <f>T24/X24%</f>
        <v>75.30348813321892</v>
      </c>
      <c r="V24" s="605">
        <v>21368.293625639999</v>
      </c>
      <c r="W24" s="582">
        <f>V24/X24%</f>
        <v>79.315076073447273</v>
      </c>
      <c r="X24" s="604">
        <v>26941.023930750001</v>
      </c>
      <c r="Y24" s="582">
        <f>X24/X24%</f>
        <v>99.999999999999986</v>
      </c>
    </row>
    <row r="25" spans="1:25" ht="11.25" customHeight="1" x14ac:dyDescent="0.2">
      <c r="A25" s="586" t="s">
        <v>575</v>
      </c>
      <c r="B25" s="611">
        <f>B23-B24</f>
        <v>-223.53821854999978</v>
      </c>
      <c r="C25" s="582">
        <f>B25/X25%</f>
        <v>-5.3090633837670191</v>
      </c>
      <c r="D25" s="611">
        <f>D23-D24</f>
        <v>443.67460532999939</v>
      </c>
      <c r="E25" s="584">
        <f>D25/X25%</f>
        <v>10.53733279590362</v>
      </c>
      <c r="F25" s="611">
        <f>F23-F24</f>
        <v>518.66304757000034</v>
      </c>
      <c r="G25" s="582">
        <f>F25/X25%</f>
        <v>12.318318595488796</v>
      </c>
      <c r="H25" s="611">
        <f>H23-H24</f>
        <v>1252.71629072</v>
      </c>
      <c r="I25" s="584">
        <f>H25/X25%</f>
        <v>29.752183910432255</v>
      </c>
      <c r="J25" s="611">
        <f>J23-J24</f>
        <v>5467.3468103100004</v>
      </c>
      <c r="K25" s="582">
        <f>J25/X25%</f>
        <v>129.85023744599516</v>
      </c>
      <c r="L25" s="611">
        <f>L23-L24</f>
        <v>6938.6160408000014</v>
      </c>
      <c r="M25" s="582">
        <f>L25/X25%</f>
        <v>164.79308368465931</v>
      </c>
      <c r="N25" s="611">
        <f>N23-N24</f>
        <v>7475.9524259200007</v>
      </c>
      <c r="O25" s="610">
        <f>N25/X25%</f>
        <v>177.55489661092736</v>
      </c>
      <c r="P25" s="611">
        <f>P23-P24</f>
        <v>8073.8278776999996</v>
      </c>
      <c r="Q25" s="612">
        <f>P25/X25%</f>
        <v>191.75452068276536</v>
      </c>
      <c r="R25" s="611">
        <f>R23-R24</f>
        <v>6545.3262039599977</v>
      </c>
      <c r="S25" s="610">
        <f>R25/X25%</f>
        <v>155.45239605853897</v>
      </c>
      <c r="T25" s="611">
        <f>T23-T24</f>
        <v>7295.6397526300025</v>
      </c>
      <c r="U25" s="612">
        <f>T25/X25%</f>
        <v>173.27244586222486</v>
      </c>
      <c r="V25" s="611">
        <f>V23-V24</f>
        <v>7483.3352284200009</v>
      </c>
      <c r="W25" s="612">
        <f>V25/X25%</f>
        <v>177.73023918400762</v>
      </c>
      <c r="X25" s="611">
        <f>X23-X24</f>
        <v>4210.5019735399983</v>
      </c>
      <c r="Y25" s="610">
        <f>X25/X25%</f>
        <v>100</v>
      </c>
    </row>
    <row r="26" spans="1:25" ht="11.25" customHeight="1" x14ac:dyDescent="0.2">
      <c r="A26" s="592"/>
      <c r="B26" s="611"/>
      <c r="C26" s="582"/>
      <c r="D26" s="613"/>
      <c r="E26" s="584"/>
      <c r="F26" s="611"/>
      <c r="G26" s="582"/>
      <c r="H26" s="613"/>
      <c r="I26" s="584"/>
      <c r="J26" s="611"/>
      <c r="K26" s="582"/>
      <c r="L26" s="611"/>
      <c r="M26" s="582"/>
      <c r="N26" s="611"/>
      <c r="O26" s="610"/>
      <c r="P26" s="613"/>
      <c r="Q26" s="612"/>
      <c r="R26" s="611"/>
      <c r="S26" s="610"/>
      <c r="T26" s="613"/>
      <c r="U26" s="612"/>
      <c r="V26" s="611"/>
      <c r="W26" s="610"/>
      <c r="X26" s="613"/>
      <c r="Y26" s="610"/>
    </row>
    <row r="27" spans="1:25" ht="11.25" customHeight="1" x14ac:dyDescent="0.2">
      <c r="A27" s="609">
        <v>2008</v>
      </c>
      <c r="B27" s="391"/>
      <c r="C27" s="582"/>
      <c r="D27" s="434"/>
      <c r="E27" s="584"/>
      <c r="F27" s="391"/>
      <c r="G27" s="582"/>
      <c r="H27" s="434"/>
      <c r="I27" s="584"/>
      <c r="J27" s="391"/>
      <c r="K27" s="582"/>
      <c r="L27" s="391"/>
      <c r="M27" s="582"/>
      <c r="N27" s="391"/>
      <c r="O27" s="607"/>
      <c r="P27" s="434"/>
      <c r="Q27" s="608"/>
      <c r="R27" s="391"/>
      <c r="S27" s="607"/>
      <c r="T27" s="434"/>
      <c r="U27" s="608"/>
      <c r="V27" s="391"/>
      <c r="W27" s="607"/>
      <c r="X27" s="434"/>
      <c r="Y27" s="607"/>
    </row>
    <row r="28" spans="1:25" ht="11.25" customHeight="1" x14ac:dyDescent="0.2">
      <c r="A28" s="592" t="s">
        <v>245</v>
      </c>
      <c r="B28" s="606">
        <v>3342.8257159999998</v>
      </c>
      <c r="C28" s="582">
        <f>B28/X28%</f>
        <v>11.150182934996186</v>
      </c>
      <c r="D28" s="591">
        <v>5875.3055515699998</v>
      </c>
      <c r="E28" s="584">
        <f>D28/X28%</f>
        <v>19.597411670445631</v>
      </c>
      <c r="F28" s="606">
        <v>7720.4374268199999</v>
      </c>
      <c r="G28" s="582">
        <f>F28/X28%</f>
        <v>25.751952677401935</v>
      </c>
      <c r="H28" s="591">
        <v>11434.216852670001</v>
      </c>
      <c r="I28" s="584">
        <f>H28/X28%</f>
        <v>38.139472547269001</v>
      </c>
      <c r="J28" s="606">
        <v>17662.16998776</v>
      </c>
      <c r="K28" s="582">
        <f>J28/X28%</f>
        <v>58.913160039996349</v>
      </c>
      <c r="L28" s="606">
        <v>22035.287279079999</v>
      </c>
      <c r="M28" s="582">
        <f>L28/X28%</f>
        <v>73.49993839371804</v>
      </c>
      <c r="N28" s="606">
        <v>24475.538427240001</v>
      </c>
      <c r="O28" s="582">
        <f>N28/X28%</f>
        <v>81.63953316202587</v>
      </c>
      <c r="P28" s="591">
        <v>25568.859031740001</v>
      </c>
      <c r="Q28" s="584">
        <f>P28/X28%</f>
        <v>85.286365447785286</v>
      </c>
      <c r="R28" s="606">
        <v>26598.302344420001</v>
      </c>
      <c r="S28" s="582">
        <f>R28/X28%</f>
        <v>88.720131438829995</v>
      </c>
      <c r="T28" s="591">
        <v>28376.47298043</v>
      </c>
      <c r="U28" s="584">
        <f>T28/X28%</f>
        <v>94.651319471233535</v>
      </c>
      <c r="V28" s="606">
        <v>29490.454671269999</v>
      </c>
      <c r="W28" s="582">
        <f>V28/X28%</f>
        <v>98.367067970968463</v>
      </c>
      <c r="X28" s="591">
        <v>29980.007821290001</v>
      </c>
      <c r="Y28" s="582">
        <f>X28/X28%</f>
        <v>100</v>
      </c>
    </row>
    <row r="29" spans="1:25" ht="11.25" customHeight="1" x14ac:dyDescent="0.2">
      <c r="A29" s="592" t="s">
        <v>233</v>
      </c>
      <c r="B29" s="605">
        <v>985.30651818000001</v>
      </c>
      <c r="C29" s="582">
        <f>B29/X29%</f>
        <v>4.1867634975651997</v>
      </c>
      <c r="D29" s="604">
        <v>3014.5390430399998</v>
      </c>
      <c r="E29" s="584">
        <f>D29/X29%</f>
        <v>12.809376366146513</v>
      </c>
      <c r="F29" s="605">
        <v>5363.1917147699996</v>
      </c>
      <c r="G29" s="582">
        <f>F29/X29%</f>
        <v>22.78926901175851</v>
      </c>
      <c r="H29" s="604">
        <v>9595.7799598300007</v>
      </c>
      <c r="I29" s="584">
        <f>H29/X29%</f>
        <v>40.774378860999803</v>
      </c>
      <c r="J29" s="605">
        <v>10487.17489482</v>
      </c>
      <c r="K29" s="582">
        <f>J29/X29%</f>
        <v>44.56209335072456</v>
      </c>
      <c r="L29" s="605">
        <v>12641.668237059999</v>
      </c>
      <c r="M29" s="582">
        <f>L29/X29%</f>
        <v>53.716964362538768</v>
      </c>
      <c r="N29" s="605">
        <v>15072.344399539999</v>
      </c>
      <c r="O29" s="582">
        <f>N29/X29%</f>
        <v>64.045391145171706</v>
      </c>
      <c r="P29" s="604">
        <v>15783.79030137</v>
      </c>
      <c r="Q29" s="584">
        <f>P29/X29%</f>
        <v>67.068466378426223</v>
      </c>
      <c r="R29" s="605">
        <v>17168.998821009998</v>
      </c>
      <c r="S29" s="582">
        <f>R29/X29%</f>
        <v>72.954493071173218</v>
      </c>
      <c r="T29" s="604">
        <v>19268.5356641</v>
      </c>
      <c r="U29" s="584">
        <f>T29/X29%</f>
        <v>81.875842980315554</v>
      </c>
      <c r="V29" s="605">
        <v>20772.680639909999</v>
      </c>
      <c r="W29" s="582">
        <f>V29/X29%</f>
        <v>88.267254346800527</v>
      </c>
      <c r="X29" s="604">
        <v>23533.847057589999</v>
      </c>
      <c r="Y29" s="582">
        <f>X29/X29%</f>
        <v>100</v>
      </c>
    </row>
    <row r="30" spans="1:25" ht="11.25" customHeight="1" x14ac:dyDescent="0.2">
      <c r="A30" s="586" t="s">
        <v>575</v>
      </c>
      <c r="B30" s="611">
        <f>B28-B29</f>
        <v>2357.51919782</v>
      </c>
      <c r="C30" s="582">
        <f>B30/X30%</f>
        <v>36.572454275354104</v>
      </c>
      <c r="D30" s="611">
        <f>D28-D29</f>
        <v>2860.76650853</v>
      </c>
      <c r="E30" s="584">
        <f>D30/X30%</f>
        <v>44.379385085145813</v>
      </c>
      <c r="F30" s="611">
        <f>F28-F29</f>
        <v>2357.2457120500003</v>
      </c>
      <c r="G30" s="582">
        <f>F30/X30%</f>
        <v>36.5682116605633</v>
      </c>
      <c r="H30" s="611">
        <f>H28-H29</f>
        <v>1838.4368928399999</v>
      </c>
      <c r="I30" s="584">
        <f>H30/X30%</f>
        <v>28.519873460071203</v>
      </c>
      <c r="J30" s="611">
        <f>J28-J29</f>
        <v>7174.9950929400002</v>
      </c>
      <c r="K30" s="582">
        <f>J30/X30%</f>
        <v>111.3064870076504</v>
      </c>
      <c r="L30" s="611">
        <f>L28-L29</f>
        <v>9393.6190420200001</v>
      </c>
      <c r="M30" s="582">
        <f>L30/X30%</f>
        <v>145.72424403247743</v>
      </c>
      <c r="N30" s="611">
        <f>N28-N29</f>
        <v>9403.1940277000012</v>
      </c>
      <c r="O30" s="610">
        <f>N30/X30%</f>
        <v>145.87278183708696</v>
      </c>
      <c r="P30" s="611">
        <f>P28-P29</f>
        <v>9785.0687303700015</v>
      </c>
      <c r="Q30" s="612">
        <f>P30/X30%</f>
        <v>151.79684604628935</v>
      </c>
      <c r="R30" s="611">
        <f>R28-R29</f>
        <v>9429.3035234100025</v>
      </c>
      <c r="S30" s="610">
        <f>R30/X30%</f>
        <v>146.27782131201025</v>
      </c>
      <c r="T30" s="611">
        <f>T28-T29</f>
        <v>9107.9373163300006</v>
      </c>
      <c r="U30" s="612">
        <f>T30/X30%</f>
        <v>141.29243204139667</v>
      </c>
      <c r="V30" s="611">
        <f>V28-V29</f>
        <v>8717.7740313600007</v>
      </c>
      <c r="W30" s="612">
        <f>V30/X30%</f>
        <v>135.2397861445225</v>
      </c>
      <c r="X30" s="611">
        <f>X28-X29</f>
        <v>6446.1607637000016</v>
      </c>
      <c r="Y30" s="610">
        <f>X30/X30%</f>
        <v>100</v>
      </c>
    </row>
    <row r="31" spans="1:25" ht="11.25" customHeight="1" x14ac:dyDescent="0.2">
      <c r="A31" s="433"/>
      <c r="B31" s="611"/>
      <c r="C31" s="582"/>
      <c r="D31" s="611"/>
      <c r="E31" s="584"/>
      <c r="F31" s="611"/>
      <c r="G31" s="582"/>
      <c r="H31" s="611"/>
      <c r="I31" s="584"/>
      <c r="J31" s="611"/>
      <c r="K31" s="582"/>
      <c r="L31" s="611"/>
      <c r="M31" s="582"/>
      <c r="N31" s="611"/>
      <c r="O31" s="612"/>
      <c r="P31" s="611"/>
      <c r="Q31" s="612"/>
      <c r="R31" s="611"/>
      <c r="S31" s="612"/>
      <c r="T31" s="611"/>
      <c r="U31" s="612"/>
      <c r="V31" s="611"/>
      <c r="W31" s="612"/>
      <c r="X31" s="611"/>
      <c r="Y31" s="612"/>
    </row>
    <row r="32" spans="1:25" ht="11.25" customHeight="1" x14ac:dyDescent="0.2">
      <c r="A32" s="609">
        <v>2009</v>
      </c>
      <c r="B32" s="391"/>
      <c r="C32" s="582"/>
      <c r="D32" s="434"/>
      <c r="E32" s="584"/>
      <c r="F32" s="391"/>
      <c r="G32" s="582"/>
      <c r="H32" s="434"/>
      <c r="I32" s="584"/>
      <c r="J32" s="391"/>
      <c r="K32" s="582"/>
      <c r="L32" s="391"/>
      <c r="M32" s="582"/>
      <c r="N32" s="391"/>
      <c r="O32" s="607"/>
      <c r="P32" s="434"/>
      <c r="Q32" s="608"/>
      <c r="R32" s="391"/>
      <c r="S32" s="607"/>
      <c r="T32" s="434"/>
      <c r="U32" s="608"/>
      <c r="V32" s="391"/>
      <c r="W32" s="607"/>
      <c r="X32" s="434"/>
      <c r="Y32" s="607"/>
    </row>
    <row r="33" spans="1:25" ht="11.25" customHeight="1" x14ac:dyDescent="0.2">
      <c r="A33" s="592" t="s">
        <v>245</v>
      </c>
      <c r="B33" s="606">
        <v>3475.67957819</v>
      </c>
      <c r="C33" s="582">
        <f>B33/X33%</f>
        <v>14.667576249932381</v>
      </c>
      <c r="D33" s="591">
        <v>5229.3321419900003</v>
      </c>
      <c r="E33" s="584">
        <f>D33/X33%</f>
        <v>22.068095232416045</v>
      </c>
      <c r="F33" s="606">
        <v>7923.1517824299999</v>
      </c>
      <c r="G33" s="582">
        <f>F33/X33%</f>
        <v>33.436175658372733</v>
      </c>
      <c r="H33" s="591">
        <v>10456.51378476</v>
      </c>
      <c r="I33" s="584">
        <f>H33/X33%</f>
        <v>44.127115229162293</v>
      </c>
      <c r="J33" s="606">
        <v>13623.170029610001</v>
      </c>
      <c r="K33" s="582">
        <f>J33/X33%</f>
        <v>57.490594480851492</v>
      </c>
      <c r="L33" s="606">
        <v>17577.074316279999</v>
      </c>
      <c r="M33" s="582">
        <f>L33/X33%</f>
        <v>74.176307678806239</v>
      </c>
      <c r="N33" s="606">
        <v>19004.58834432</v>
      </c>
      <c r="O33" s="582">
        <f>N33/X33%</f>
        <v>80.200502482467812</v>
      </c>
      <c r="P33" s="591">
        <v>19782.318483970001</v>
      </c>
      <c r="Q33" s="584">
        <f>P33/X33%</f>
        <v>83.482570310805286</v>
      </c>
      <c r="R33" s="606">
        <v>20403.72789998</v>
      </c>
      <c r="S33" s="582">
        <f>R33/X33%</f>
        <v>86.104955311122012</v>
      </c>
      <c r="T33" s="591">
        <v>21527.034632890001</v>
      </c>
      <c r="U33" s="584">
        <f>T33/X33%</f>
        <v>90.845377086595349</v>
      </c>
      <c r="V33" s="606">
        <v>22342.382919849999</v>
      </c>
      <c r="W33" s="582">
        <f>V33/X33%</f>
        <v>94.286195752470576</v>
      </c>
      <c r="X33" s="591">
        <v>23696.345728600001</v>
      </c>
      <c r="Y33" s="582">
        <f>X33/X33%</f>
        <v>100</v>
      </c>
    </row>
    <row r="34" spans="1:25" ht="11.25" customHeight="1" x14ac:dyDescent="0.2">
      <c r="A34" s="592" t="s">
        <v>233</v>
      </c>
      <c r="B34" s="605">
        <v>810.02346111999998</v>
      </c>
      <c r="C34" s="582">
        <f>B34/X34%</f>
        <v>4.1906326865382413</v>
      </c>
      <c r="D34" s="604">
        <v>2330.71867776</v>
      </c>
      <c r="E34" s="584">
        <f>D34/X34%</f>
        <v>12.057904916286491</v>
      </c>
      <c r="F34" s="605">
        <v>4495.6047202</v>
      </c>
      <c r="G34" s="582">
        <f>F34/X34%</f>
        <v>23.257879543608404</v>
      </c>
      <c r="H34" s="604">
        <v>6759.5433889599999</v>
      </c>
      <c r="I34" s="584">
        <f>H34/X34%</f>
        <v>34.970300036350203</v>
      </c>
      <c r="J34" s="605">
        <v>8291.4533401400004</v>
      </c>
      <c r="K34" s="582">
        <f>J34/X34%</f>
        <v>42.89559136726028</v>
      </c>
      <c r="L34" s="605">
        <v>10451.87852102</v>
      </c>
      <c r="M34" s="582">
        <f>L34/X34%</f>
        <v>54.0724878577618</v>
      </c>
      <c r="N34" s="605">
        <v>12056.89455945</v>
      </c>
      <c r="O34" s="582">
        <f>N34/X34%</f>
        <v>62.375991393033424</v>
      </c>
      <c r="P34" s="604">
        <v>12940.207705299999</v>
      </c>
      <c r="Q34" s="584">
        <f>P34/X34%</f>
        <v>66.945786120126584</v>
      </c>
      <c r="R34" s="605">
        <v>14355.69626346</v>
      </c>
      <c r="S34" s="582">
        <f>R34/X34%</f>
        <v>74.268774779053132</v>
      </c>
      <c r="T34" s="604">
        <v>15425.29973237</v>
      </c>
      <c r="U34" s="584">
        <f>T34/X34%</f>
        <v>79.802337044337818</v>
      </c>
      <c r="V34" s="605">
        <v>16395.19199748</v>
      </c>
      <c r="W34" s="582">
        <f>V34/X34%</f>
        <v>84.820046312870303</v>
      </c>
      <c r="X34" s="604">
        <v>19329.383453769999</v>
      </c>
      <c r="Y34" s="582">
        <f>X34/X34%</f>
        <v>100</v>
      </c>
    </row>
    <row r="35" spans="1:25" ht="11.25" customHeight="1" x14ac:dyDescent="0.2">
      <c r="A35" s="586" t="s">
        <v>575</v>
      </c>
      <c r="B35" s="611">
        <f>B33-B34</f>
        <v>2665.6561170700002</v>
      </c>
      <c r="C35" s="582">
        <f>B35/X35%</f>
        <v>61.041427640310197</v>
      </c>
      <c r="D35" s="611">
        <f>D33-D34</f>
        <v>2898.6134642300003</v>
      </c>
      <c r="E35" s="584">
        <f>D35/X35%</f>
        <v>66.375967590488003</v>
      </c>
      <c r="F35" s="611">
        <f>F33-F34</f>
        <v>3427.5470622299999</v>
      </c>
      <c r="G35" s="582">
        <f>F35/X35%</f>
        <v>78.488130799422294</v>
      </c>
      <c r="H35" s="611">
        <f>H33-H34</f>
        <v>3696.9703958</v>
      </c>
      <c r="I35" s="584">
        <f>H35/X35%</f>
        <v>84.657713145550716</v>
      </c>
      <c r="J35" s="611">
        <f>J33-J34</f>
        <v>5331.7166894700003</v>
      </c>
      <c r="K35" s="582">
        <f>J35/X35%</f>
        <v>122.09211698943641</v>
      </c>
      <c r="L35" s="611">
        <f>L33-L34</f>
        <v>7125.1957952599987</v>
      </c>
      <c r="M35" s="582">
        <f>L35/X35%</f>
        <v>163.16137733379821</v>
      </c>
      <c r="N35" s="611">
        <f>N33-N34</f>
        <v>6947.6937848699999</v>
      </c>
      <c r="O35" s="610">
        <f>N35/X35%</f>
        <v>159.09672096126499</v>
      </c>
      <c r="P35" s="611">
        <f>P33-P34</f>
        <v>6842.1107786700013</v>
      </c>
      <c r="Q35" s="612">
        <f>P35/X35%</f>
        <v>156.67895319604864</v>
      </c>
      <c r="R35" s="611">
        <f>R33-R34</f>
        <v>6048.0316365199997</v>
      </c>
      <c r="S35" s="610">
        <f>R35/X35%</f>
        <v>138.49516565277492</v>
      </c>
      <c r="T35" s="611">
        <f>T33-T34</f>
        <v>6101.7349005200012</v>
      </c>
      <c r="U35" s="612">
        <f>T35/X35%</f>
        <v>139.72492814258464</v>
      </c>
      <c r="V35" s="611">
        <f>V33-V34</f>
        <v>5947.1909223699986</v>
      </c>
      <c r="W35" s="612">
        <f>V35/X35%</f>
        <v>136.18599264408601</v>
      </c>
      <c r="X35" s="611">
        <f>X33-X34</f>
        <v>4366.9622748300026</v>
      </c>
      <c r="Y35" s="610">
        <f>X35/X35%</f>
        <v>100</v>
      </c>
    </row>
    <row r="36" spans="1:25" ht="11.25" customHeight="1" x14ac:dyDescent="0.2">
      <c r="A36" s="433"/>
      <c r="B36" s="611"/>
      <c r="C36" s="582"/>
      <c r="D36" s="613"/>
      <c r="E36" s="584"/>
      <c r="F36" s="611"/>
      <c r="G36" s="582"/>
      <c r="H36" s="613"/>
      <c r="I36" s="584"/>
      <c r="J36" s="611"/>
      <c r="K36" s="582"/>
      <c r="L36" s="611"/>
      <c r="M36" s="582"/>
      <c r="N36" s="611"/>
      <c r="O36" s="610"/>
      <c r="P36" s="613"/>
      <c r="Q36" s="612"/>
      <c r="R36" s="611"/>
      <c r="S36" s="610"/>
      <c r="T36" s="613"/>
      <c r="U36" s="612"/>
      <c r="V36" s="611"/>
      <c r="W36" s="610"/>
      <c r="X36" s="613"/>
      <c r="Y36" s="612"/>
    </row>
    <row r="37" spans="1:25" ht="11.25" customHeight="1" x14ac:dyDescent="0.2">
      <c r="A37" s="609">
        <v>2010</v>
      </c>
      <c r="B37" s="391"/>
      <c r="C37" s="582"/>
      <c r="D37" s="434"/>
      <c r="E37" s="584"/>
      <c r="F37" s="391"/>
      <c r="G37" s="582"/>
      <c r="H37" s="434"/>
      <c r="I37" s="584"/>
      <c r="J37" s="391"/>
      <c r="K37" s="582"/>
      <c r="L37" s="391"/>
      <c r="M37" s="582"/>
      <c r="N37" s="391"/>
      <c r="O37" s="607"/>
      <c r="P37" s="434"/>
      <c r="Q37" s="608"/>
      <c r="R37" s="391"/>
      <c r="S37" s="607"/>
      <c r="T37" s="434"/>
      <c r="U37" s="608"/>
      <c r="V37" s="391"/>
      <c r="W37" s="607"/>
      <c r="X37" s="434"/>
      <c r="Y37" s="607"/>
    </row>
    <row r="38" spans="1:25" ht="11.25" customHeight="1" x14ac:dyDescent="0.2">
      <c r="A38" s="592" t="s">
        <v>245</v>
      </c>
      <c r="B38" s="606">
        <v>2379.9590039700001</v>
      </c>
      <c r="C38" s="582">
        <f>B38/X38%</f>
        <v>9.1317590898298509</v>
      </c>
      <c r="D38" s="591">
        <v>4146.8203415099897</v>
      </c>
      <c r="E38" s="584">
        <f>D38/X38%</f>
        <v>15.911099428312886</v>
      </c>
      <c r="F38" s="606">
        <v>7372.1490946499998</v>
      </c>
      <c r="G38" s="582">
        <f>F38/X38%</f>
        <v>28.286491235501817</v>
      </c>
      <c r="H38" s="591">
        <v>10805.15094222</v>
      </c>
      <c r="I38" s="584">
        <f>H38/X38%</f>
        <v>41.458712174877789</v>
      </c>
      <c r="J38" s="606">
        <v>17264.261673360001</v>
      </c>
      <c r="K38" s="582">
        <f>J38/X38%</f>
        <v>66.241930302969848</v>
      </c>
      <c r="L38" s="606">
        <v>19220.8335721699</v>
      </c>
      <c r="M38" s="582">
        <f>L38/X38%</f>
        <v>73.749178617776607</v>
      </c>
      <c r="N38" s="606">
        <v>20627.59752499</v>
      </c>
      <c r="O38" s="582">
        <f>N38/X38%</f>
        <v>79.146847019619315</v>
      </c>
      <c r="P38" s="591">
        <v>21256.052323839998</v>
      </c>
      <c r="Q38" s="584">
        <f>P38/X38%</f>
        <v>81.558190161401441</v>
      </c>
      <c r="R38" s="606">
        <v>22364.763546710001</v>
      </c>
      <c r="S38" s="582">
        <f>R38/X38%</f>
        <v>85.812248223137331</v>
      </c>
      <c r="T38" s="591">
        <v>23668.90296304</v>
      </c>
      <c r="U38" s="584">
        <f>T38/X38%</f>
        <v>90.81615247090437</v>
      </c>
      <c r="V38" s="606">
        <v>24254.46268877</v>
      </c>
      <c r="W38" s="582">
        <f>V38/X38%</f>
        <v>93.062909805443979</v>
      </c>
      <c r="X38" s="591">
        <v>26062.43748393</v>
      </c>
      <c r="Y38" s="582">
        <f>X38/X38%</f>
        <v>100</v>
      </c>
    </row>
    <row r="39" spans="1:25" ht="11.25" customHeight="1" x14ac:dyDescent="0.2">
      <c r="A39" s="592" t="s">
        <v>233</v>
      </c>
      <c r="B39" s="605">
        <v>318.68735937999998</v>
      </c>
      <c r="C39" s="582">
        <f>B39/X39%</f>
        <v>1.4932312734473754</v>
      </c>
      <c r="D39" s="604">
        <v>2177.3385784500001</v>
      </c>
      <c r="E39" s="584">
        <f>D39/X39%</f>
        <v>10.202067833974569</v>
      </c>
      <c r="F39" s="605">
        <v>4595.6072137600004</v>
      </c>
      <c r="G39" s="582">
        <f>F39/X39%</f>
        <v>21.53302981774134</v>
      </c>
      <c r="H39" s="604">
        <v>7183.8491204900001</v>
      </c>
      <c r="I39" s="584">
        <f>H39/X39%</f>
        <v>33.660413112438931</v>
      </c>
      <c r="J39" s="605">
        <v>8536.6052483000003</v>
      </c>
      <c r="K39" s="582">
        <f>J39/X39%</f>
        <v>39.998843853222922</v>
      </c>
      <c r="L39" s="605">
        <v>10579.79397359</v>
      </c>
      <c r="M39" s="582">
        <f>L39/X39%</f>
        <v>49.572343436305466</v>
      </c>
      <c r="N39" s="605">
        <v>12607.690621440001</v>
      </c>
      <c r="O39" s="582">
        <f>N39/X39%</f>
        <v>59.07419095162539</v>
      </c>
      <c r="P39" s="604">
        <v>13758.93242071</v>
      </c>
      <c r="Q39" s="584">
        <f>P39/X39%</f>
        <v>64.468412615497485</v>
      </c>
      <c r="R39" s="605">
        <v>15154.88146907</v>
      </c>
      <c r="S39" s="582">
        <f>R39/X39%</f>
        <v>71.009226719971409</v>
      </c>
      <c r="T39" s="604">
        <v>16813.34339038</v>
      </c>
      <c r="U39" s="584">
        <f>T39/X39%</f>
        <v>78.780062725326715</v>
      </c>
      <c r="V39" s="605">
        <v>17896.789759430001</v>
      </c>
      <c r="W39" s="582">
        <f>V39/X39%</f>
        <v>83.856624294997815</v>
      </c>
      <c r="X39" s="604">
        <v>21342.129986619999</v>
      </c>
      <c r="Y39" s="582">
        <f>X39/X39%</f>
        <v>100</v>
      </c>
    </row>
    <row r="40" spans="1:25" ht="11.25" customHeight="1" x14ac:dyDescent="0.2">
      <c r="A40" s="586" t="s">
        <v>575</v>
      </c>
      <c r="B40" s="611">
        <f>B38-B39</f>
        <v>2061.2716445900001</v>
      </c>
      <c r="C40" s="582">
        <f>B40/X40%</f>
        <v>43.668164537261042</v>
      </c>
      <c r="D40" s="611">
        <f>D38-D39</f>
        <v>1969.4817630599896</v>
      </c>
      <c r="E40" s="584">
        <f>D40/X40%</f>
        <v>41.723590341992633</v>
      </c>
      <c r="F40" s="611">
        <f>F38-F39</f>
        <v>2776.5418808899994</v>
      </c>
      <c r="G40" s="582">
        <f>F40/X40%</f>
        <v>58.821207780897524</v>
      </c>
      <c r="H40" s="611">
        <f>H38-H39</f>
        <v>3621.3018217299996</v>
      </c>
      <c r="I40" s="584">
        <f>H40/X40%</f>
        <v>76.717498251834215</v>
      </c>
      <c r="J40" s="611">
        <f>J38-J39</f>
        <v>8727.6564250600004</v>
      </c>
      <c r="K40" s="582">
        <f>J40/X40%</f>
        <v>184.89592955615072</v>
      </c>
      <c r="L40" s="611">
        <f>L38-L39</f>
        <v>8641.0395985799005</v>
      </c>
      <c r="M40" s="582">
        <f>L40/X40%</f>
        <v>183.06094684518411</v>
      </c>
      <c r="N40" s="611">
        <f>N38-N39</f>
        <v>8019.9069035499997</v>
      </c>
      <c r="O40" s="610">
        <f>N40/X40%</f>
        <v>169.90221311048842</v>
      </c>
      <c r="P40" s="611">
        <f>P38-P39</f>
        <v>7497.1199031299984</v>
      </c>
      <c r="Q40" s="612">
        <f>P40/X40%</f>
        <v>158.82693886791151</v>
      </c>
      <c r="R40" s="611">
        <f>R38-R39</f>
        <v>7209.8820776400007</v>
      </c>
      <c r="S40" s="610">
        <f>R40/X40%</f>
        <v>152.74178815148701</v>
      </c>
      <c r="T40" s="611">
        <f>T38-T39</f>
        <v>6855.5595726600004</v>
      </c>
      <c r="U40" s="612">
        <f>T40/X40%</f>
        <v>145.23544444015209</v>
      </c>
      <c r="V40" s="611">
        <f>V38-V39</f>
        <v>6357.6729293399985</v>
      </c>
      <c r="W40" s="612">
        <f>V40/X40%</f>
        <v>134.68768576968972</v>
      </c>
      <c r="X40" s="611">
        <f>X38-X39</f>
        <v>4720.3074973100011</v>
      </c>
      <c r="Y40" s="610">
        <f>X40/X40%</f>
        <v>100</v>
      </c>
    </row>
    <row r="41" spans="1:25" ht="11.25" customHeight="1" x14ac:dyDescent="0.2">
      <c r="A41" s="433"/>
      <c r="B41" s="611"/>
      <c r="C41" s="582"/>
      <c r="D41" s="613"/>
      <c r="E41" s="584"/>
      <c r="F41" s="611"/>
      <c r="G41" s="582"/>
      <c r="H41" s="613"/>
      <c r="I41" s="584"/>
      <c r="J41" s="611"/>
      <c r="K41" s="582"/>
      <c r="L41" s="611"/>
      <c r="M41" s="582"/>
      <c r="N41" s="611"/>
      <c r="O41" s="610"/>
      <c r="P41" s="613"/>
      <c r="Q41" s="612"/>
      <c r="R41" s="611"/>
      <c r="S41" s="610"/>
      <c r="T41" s="613"/>
      <c r="U41" s="612"/>
      <c r="V41" s="611"/>
      <c r="W41" s="610"/>
      <c r="X41" s="613"/>
      <c r="Y41" s="612"/>
    </row>
    <row r="42" spans="1:25" ht="11.25" customHeight="1" x14ac:dyDescent="0.2">
      <c r="A42" s="609">
        <v>2011</v>
      </c>
      <c r="B42" s="391"/>
      <c r="C42" s="582"/>
      <c r="D42" s="434"/>
      <c r="E42" s="584"/>
      <c r="F42" s="391"/>
      <c r="G42" s="582"/>
      <c r="H42" s="434"/>
      <c r="I42" s="584"/>
      <c r="J42" s="391"/>
      <c r="K42" s="582"/>
      <c r="L42" s="391"/>
      <c r="M42" s="582"/>
      <c r="N42" s="391"/>
      <c r="O42" s="607"/>
      <c r="P42" s="434"/>
      <c r="Q42" s="608"/>
      <c r="R42" s="391"/>
      <c r="S42" s="607"/>
      <c r="T42" s="434"/>
      <c r="U42" s="608"/>
      <c r="V42" s="391"/>
      <c r="W42" s="607"/>
      <c r="X42" s="434"/>
      <c r="Y42" s="607"/>
    </row>
    <row r="43" spans="1:25" ht="11.25" customHeight="1" x14ac:dyDescent="0.2">
      <c r="A43" s="592" t="s">
        <v>245</v>
      </c>
      <c r="B43" s="606">
        <v>2213.32072367</v>
      </c>
      <c r="C43" s="582">
        <f>B43/X43%</f>
        <v>9.4235006476079501</v>
      </c>
      <c r="D43" s="591">
        <v>3600.69343063</v>
      </c>
      <c r="E43" s="584">
        <f>D43/X43%</f>
        <v>15.330420265128524</v>
      </c>
      <c r="F43" s="606">
        <v>8559.41021568</v>
      </c>
      <c r="G43" s="582">
        <f>F43/X43%</f>
        <v>36.442801464786136</v>
      </c>
      <c r="H43" s="591">
        <v>10377.802285719999</v>
      </c>
      <c r="I43" s="584">
        <f>H43/X43%</f>
        <v>44.18484204045734</v>
      </c>
      <c r="J43" s="606">
        <v>14975.946756699999</v>
      </c>
      <c r="K43" s="582">
        <f>J43/X43%</f>
        <v>63.762039749168366</v>
      </c>
      <c r="L43" s="606">
        <v>17098.959277530001</v>
      </c>
      <c r="M43" s="582">
        <f>L43/X43%</f>
        <v>72.801041485775329</v>
      </c>
      <c r="N43" s="606">
        <v>18742.191815980001</v>
      </c>
      <c r="O43" s="582">
        <f>N43/X43%</f>
        <v>79.797317590115824</v>
      </c>
      <c r="P43" s="591">
        <v>19539.97463705</v>
      </c>
      <c r="Q43" s="584">
        <f>P43/X43%</f>
        <v>83.193981639119016</v>
      </c>
      <c r="R43" s="606">
        <v>20186.719575859999</v>
      </c>
      <c r="S43" s="582">
        <f>R43/X43%</f>
        <v>85.947582273918798</v>
      </c>
      <c r="T43" s="591">
        <v>21069.683182730001</v>
      </c>
      <c r="U43" s="584">
        <f>T43/X43%</f>
        <v>89.706914589461817</v>
      </c>
      <c r="V43" s="606">
        <v>22544.645831080001</v>
      </c>
      <c r="W43" s="582">
        <f>V43/X43%</f>
        <v>95.986759766565996</v>
      </c>
      <c r="X43" s="591">
        <v>23487.245413749999</v>
      </c>
      <c r="Y43" s="582">
        <f>X43/X43%</f>
        <v>100</v>
      </c>
    </row>
    <row r="44" spans="1:25" ht="11.25" customHeight="1" x14ac:dyDescent="0.2">
      <c r="A44" s="592" t="s">
        <v>233</v>
      </c>
      <c r="B44" s="605">
        <v>570.59772686999997</v>
      </c>
      <c r="C44" s="582">
        <f>B44/X44%</f>
        <v>3.0677712262722885</v>
      </c>
      <c r="D44" s="604">
        <v>2272.3852818099999</v>
      </c>
      <c r="E44" s="584">
        <f>D44/X44%</f>
        <v>12.217290490765679</v>
      </c>
      <c r="F44" s="605">
        <v>4627.6350645399998</v>
      </c>
      <c r="G44" s="582">
        <f>F44/X44%</f>
        <v>24.880095079521634</v>
      </c>
      <c r="H44" s="604">
        <v>6837.7028211999996</v>
      </c>
      <c r="I44" s="584">
        <f>H44/X44%</f>
        <v>36.762340578789782</v>
      </c>
      <c r="J44" s="605">
        <v>7905.3002122300004</v>
      </c>
      <c r="K44" s="582">
        <f>J44/X44%</f>
        <v>42.502189167761436</v>
      </c>
      <c r="L44" s="605">
        <v>9558.1234858700009</v>
      </c>
      <c r="M44" s="582">
        <f>L44/X44%</f>
        <v>51.38845604582977</v>
      </c>
      <c r="N44" s="605">
        <v>11634.851632329999</v>
      </c>
      <c r="O44" s="582">
        <f>N44/X44%</f>
        <v>62.553812219692098</v>
      </c>
      <c r="P44" s="604">
        <v>13096.719938480001</v>
      </c>
      <c r="Q44" s="584">
        <f>P44/X44%</f>
        <v>70.413425595313086</v>
      </c>
      <c r="R44" s="605">
        <v>14108.12191272</v>
      </c>
      <c r="S44" s="582">
        <f>R44/X44%</f>
        <v>75.851144199255856</v>
      </c>
      <c r="T44" s="604">
        <v>15016.32748937</v>
      </c>
      <c r="U44" s="584">
        <f>T44/X44%</f>
        <v>80.734035953610288</v>
      </c>
      <c r="V44" s="605">
        <v>16605.926415850001</v>
      </c>
      <c r="W44" s="582">
        <f>V44/X44%</f>
        <v>89.28038238705777</v>
      </c>
      <c r="X44" s="604">
        <v>18599.748311849999</v>
      </c>
      <c r="Y44" s="582">
        <f>X44/X44%</f>
        <v>100</v>
      </c>
    </row>
    <row r="45" spans="1:25" ht="11.25" customHeight="1" x14ac:dyDescent="0.2">
      <c r="A45" s="586" t="s">
        <v>575</v>
      </c>
      <c r="B45" s="611">
        <f>B43-B44</f>
        <v>1642.7229968000001</v>
      </c>
      <c r="C45" s="582">
        <f>B45/X45%</f>
        <v>33.610720631658197</v>
      </c>
      <c r="D45" s="611">
        <f>D43-D44</f>
        <v>1328.30814882</v>
      </c>
      <c r="E45" s="584">
        <f>D45/X45%</f>
        <v>27.177676449232553</v>
      </c>
      <c r="F45" s="611">
        <f>F43-F44</f>
        <v>3931.7751511400002</v>
      </c>
      <c r="G45" s="582">
        <f>F45/X45%</f>
        <v>80.445575090193586</v>
      </c>
      <c r="H45" s="611">
        <f>H43-H44</f>
        <v>3540.0994645199999</v>
      </c>
      <c r="I45" s="584">
        <f>H45/X45%</f>
        <v>72.431745548121071</v>
      </c>
      <c r="J45" s="611">
        <f>J43-J44</f>
        <v>7070.6465444699988</v>
      </c>
      <c r="K45" s="582">
        <f>J45/X45%</f>
        <v>144.66804577175719</v>
      </c>
      <c r="L45" s="611">
        <f>L43-L44</f>
        <v>7540.8357916599998</v>
      </c>
      <c r="M45" s="582">
        <f>L45/X45%</f>
        <v>154.28829182790761</v>
      </c>
      <c r="N45" s="611">
        <f>N43-N44</f>
        <v>7107.3401836500016</v>
      </c>
      <c r="O45" s="610">
        <f>N45/X45%</f>
        <v>145.41881121294259</v>
      </c>
      <c r="P45" s="611">
        <f>P43-P44</f>
        <v>6443.2546985699992</v>
      </c>
      <c r="Q45" s="612">
        <f>P45/X45%</f>
        <v>131.83137635140903</v>
      </c>
      <c r="R45" s="611">
        <f>R43-R44</f>
        <v>6078.597663139999</v>
      </c>
      <c r="S45" s="610">
        <f>R45/X45%</f>
        <v>124.37035841467734</v>
      </c>
      <c r="T45" s="611">
        <f>T43-T44</f>
        <v>6053.3556933600012</v>
      </c>
      <c r="U45" s="612">
        <f>T45/X45%</f>
        <v>123.85389836869216</v>
      </c>
      <c r="V45" s="611">
        <f>V43-V44</f>
        <v>5938.7194152299999</v>
      </c>
      <c r="W45" s="612">
        <f>V45/X45%</f>
        <v>121.5083976811227</v>
      </c>
      <c r="X45" s="611">
        <f>X43-X44</f>
        <v>4887.4971019000004</v>
      </c>
      <c r="Y45" s="610">
        <f>X45/X45%</f>
        <v>100</v>
      </c>
    </row>
    <row r="46" spans="1:25" ht="11.25" customHeight="1" x14ac:dyDescent="0.2">
      <c r="A46" s="486"/>
      <c r="B46" s="391"/>
      <c r="C46" s="582"/>
      <c r="D46" s="391"/>
      <c r="E46" s="584"/>
      <c r="F46" s="391"/>
      <c r="G46" s="582"/>
      <c r="H46" s="391"/>
      <c r="I46" s="584"/>
      <c r="J46" s="391"/>
      <c r="K46" s="582"/>
      <c r="L46" s="391"/>
      <c r="M46" s="582"/>
      <c r="N46" s="391"/>
      <c r="O46" s="590"/>
      <c r="P46" s="391"/>
      <c r="Q46" s="590"/>
      <c r="R46" s="391"/>
      <c r="S46" s="590"/>
      <c r="T46" s="391"/>
      <c r="U46" s="590"/>
      <c r="V46" s="391"/>
      <c r="W46" s="590"/>
      <c r="X46" s="391"/>
      <c r="Y46" s="590"/>
    </row>
    <row r="47" spans="1:25" ht="11.25" customHeight="1" x14ac:dyDescent="0.2">
      <c r="A47" s="609">
        <v>2012</v>
      </c>
      <c r="B47" s="391"/>
      <c r="C47" s="582"/>
      <c r="D47" s="434"/>
      <c r="E47" s="584"/>
      <c r="F47" s="391"/>
      <c r="G47" s="582"/>
      <c r="H47" s="434"/>
      <c r="I47" s="584"/>
      <c r="J47" s="391"/>
      <c r="K47" s="582"/>
      <c r="L47" s="391"/>
      <c r="M47" s="582"/>
      <c r="N47" s="391"/>
      <c r="O47" s="607"/>
      <c r="P47" s="434"/>
      <c r="Q47" s="608"/>
      <c r="R47" s="391"/>
      <c r="S47" s="607"/>
      <c r="T47" s="434"/>
      <c r="U47" s="608"/>
      <c r="V47" s="391"/>
      <c r="W47" s="607"/>
      <c r="X47" s="434"/>
      <c r="Y47" s="607"/>
    </row>
    <row r="48" spans="1:25" ht="11.25" customHeight="1" x14ac:dyDescent="0.2">
      <c r="A48" s="592" t="s">
        <v>245</v>
      </c>
      <c r="B48" s="606">
        <v>2295.3904459099999</v>
      </c>
      <c r="C48" s="582">
        <f>B48/X48%</f>
        <v>10.387820500096534</v>
      </c>
      <c r="D48" s="591">
        <v>3084.6864669900001</v>
      </c>
      <c r="E48" s="584">
        <f>D48/X48%</f>
        <v>13.959790315963291</v>
      </c>
      <c r="F48" s="606">
        <v>8162.8371302599999</v>
      </c>
      <c r="G48" s="582">
        <f>F48/X48%</f>
        <v>36.94102980682559</v>
      </c>
      <c r="H48" s="591">
        <v>8991.9555430199998</v>
      </c>
      <c r="I48" s="584">
        <f>H48/X48%</f>
        <v>40.693216394698808</v>
      </c>
      <c r="J48" s="606">
        <v>13833.248298160001</v>
      </c>
      <c r="K48" s="582">
        <f>J48/X48%</f>
        <v>62.602552219643677</v>
      </c>
      <c r="L48" s="606">
        <v>15362.789455079999</v>
      </c>
      <c r="M48" s="582">
        <f>L48/X48%</f>
        <v>69.52451140698183</v>
      </c>
      <c r="N48" s="606">
        <v>17897.290781389998</v>
      </c>
      <c r="O48" s="582">
        <f>N48/X48%</f>
        <v>80.994431429467255</v>
      </c>
      <c r="P48" s="591">
        <v>19488.410281159999</v>
      </c>
      <c r="Q48" s="584">
        <f>P48/X48%</f>
        <v>88.195064240004882</v>
      </c>
      <c r="R48" s="606">
        <v>20109.267080540001</v>
      </c>
      <c r="S48" s="582">
        <f>R48/X48%</f>
        <v>91.004760080516718</v>
      </c>
      <c r="T48" s="591">
        <v>20994.297936930001</v>
      </c>
      <c r="U48" s="584">
        <f>T48/X48%</f>
        <v>95.009979188057827</v>
      </c>
      <c r="V48" s="606">
        <v>21739.068900220002</v>
      </c>
      <c r="W48" s="582">
        <f>V48/X48%</f>
        <v>98.380450252850196</v>
      </c>
      <c r="X48" s="591">
        <v>22096.939833420001</v>
      </c>
      <c r="Y48" s="582">
        <f>X48/X48%</f>
        <v>100</v>
      </c>
    </row>
    <row r="49" spans="1:25" ht="11.25" customHeight="1" x14ac:dyDescent="0.2">
      <c r="A49" s="592" t="s">
        <v>233</v>
      </c>
      <c r="B49" s="605">
        <v>927.13318874000004</v>
      </c>
      <c r="C49" s="582">
        <f>B49/X49%</f>
        <v>5.2210900493101038</v>
      </c>
      <c r="D49" s="604">
        <v>2434.4493503799999</v>
      </c>
      <c r="E49" s="584">
        <f>D49/X49%</f>
        <v>13.709442648787455</v>
      </c>
      <c r="F49" s="605">
        <v>4590.4287487800002</v>
      </c>
      <c r="G49" s="582">
        <f>F49/X49%</f>
        <v>25.85069993545822</v>
      </c>
      <c r="H49" s="604">
        <v>6300.92853242</v>
      </c>
      <c r="I49" s="584">
        <f>H49/X49%</f>
        <v>35.483267842823203</v>
      </c>
      <c r="J49" s="605">
        <v>7464.62680413</v>
      </c>
      <c r="K49" s="582">
        <f>J49/X49%</f>
        <v>42.036558719058142</v>
      </c>
      <c r="L49" s="605">
        <v>9197.42227284</v>
      </c>
      <c r="M49" s="582">
        <f>L49/X49%</f>
        <v>51.794683321917688</v>
      </c>
      <c r="N49" s="605">
        <v>12348.194527760001</v>
      </c>
      <c r="O49" s="582">
        <f>N49/X49%</f>
        <v>69.538051661650854</v>
      </c>
      <c r="P49" s="604">
        <v>13567.937177919999</v>
      </c>
      <c r="Q49" s="584">
        <f>P49/X49%</f>
        <v>76.40695279776952</v>
      </c>
      <c r="R49" s="605">
        <v>14815.70153076</v>
      </c>
      <c r="S49" s="582">
        <f>R49/X49%</f>
        <v>83.433656323883639</v>
      </c>
      <c r="T49" s="604">
        <v>15691.11314747</v>
      </c>
      <c r="U49" s="584">
        <f>T49/X49%</f>
        <v>88.363479715565518</v>
      </c>
      <c r="V49" s="605">
        <v>16475.944336659999</v>
      </c>
      <c r="W49" s="582">
        <f>V49/X49%</f>
        <v>92.783205340787688</v>
      </c>
      <c r="X49" s="604">
        <v>17757.46405413</v>
      </c>
      <c r="Y49" s="582">
        <f>X49/X49%</f>
        <v>100</v>
      </c>
    </row>
    <row r="50" spans="1:25" ht="11.25" customHeight="1" x14ac:dyDescent="0.2">
      <c r="A50" s="586" t="s">
        <v>575</v>
      </c>
      <c r="B50" s="611">
        <f>B48-B49</f>
        <v>1368.2572571699998</v>
      </c>
      <c r="C50" s="582">
        <f>B50/X50%</f>
        <v>31.530473420314046</v>
      </c>
      <c r="D50" s="611">
        <f>D48-D49</f>
        <v>650.23711661000016</v>
      </c>
      <c r="E50" s="584">
        <f>D50/X50%</f>
        <v>14.984231959842576</v>
      </c>
      <c r="F50" s="611">
        <f>F48-F49</f>
        <v>3572.4083814799997</v>
      </c>
      <c r="G50" s="582">
        <f>F50/X50%</f>
        <v>82.32350088296829</v>
      </c>
      <c r="H50" s="611">
        <f>H48-H49</f>
        <v>2691.0270105999998</v>
      </c>
      <c r="I50" s="584">
        <f>H50/X50%</f>
        <v>62.012721062825918</v>
      </c>
      <c r="J50" s="611">
        <f>J48-J49</f>
        <v>6368.6214940300006</v>
      </c>
      <c r="K50" s="582">
        <f>J50/X50%</f>
        <v>146.76015763065269</v>
      </c>
      <c r="L50" s="611">
        <f>L48-L49</f>
        <v>6165.3671822399992</v>
      </c>
      <c r="M50" s="582">
        <f>L50/X50%</f>
        <v>142.07631280404885</v>
      </c>
      <c r="N50" s="611">
        <f>N48-N49</f>
        <v>5549.0962536299976</v>
      </c>
      <c r="O50" s="610">
        <f>N50/X50%</f>
        <v>127.8748064481168</v>
      </c>
      <c r="P50" s="611">
        <f>P48-P49</f>
        <v>5920.4731032399995</v>
      </c>
      <c r="Q50" s="612">
        <f>P50/X50%</f>
        <v>136.43291043345036</v>
      </c>
      <c r="R50" s="611">
        <f>R48-R49</f>
        <v>5293.5655497800017</v>
      </c>
      <c r="S50" s="610">
        <f>R50/X50%</f>
        <v>121.98629094885978</v>
      </c>
      <c r="T50" s="611">
        <f>T48-T49</f>
        <v>5303.1847894600014</v>
      </c>
      <c r="U50" s="612">
        <f>T50/X50%</f>
        <v>122.20795919104486</v>
      </c>
      <c r="V50" s="611">
        <f>V48-V49</f>
        <v>5263.1245635600026</v>
      </c>
      <c r="W50" s="612">
        <f>V50/X50%</f>
        <v>121.28480100472234</v>
      </c>
      <c r="X50" s="611">
        <f>X48-X49</f>
        <v>4339.4757792900018</v>
      </c>
      <c r="Y50" s="610">
        <f>X50/X50%</f>
        <v>100</v>
      </c>
    </row>
    <row r="51" spans="1:25" ht="11.25" customHeight="1" x14ac:dyDescent="0.2">
      <c r="A51" s="440"/>
      <c r="B51" s="434"/>
      <c r="C51" s="582"/>
      <c r="D51" s="391"/>
      <c r="E51" s="584"/>
      <c r="F51" s="391"/>
      <c r="G51" s="582"/>
      <c r="H51" s="391"/>
      <c r="I51" s="584"/>
      <c r="J51" s="391"/>
      <c r="K51" s="582"/>
      <c r="L51" s="391"/>
      <c r="M51" s="582"/>
      <c r="N51" s="391"/>
      <c r="O51" s="434"/>
      <c r="P51" s="391"/>
      <c r="Q51" s="434"/>
      <c r="R51" s="391"/>
      <c r="S51" s="434"/>
      <c r="T51" s="391"/>
      <c r="U51" s="434"/>
      <c r="V51" s="391"/>
      <c r="W51" s="434"/>
      <c r="X51" s="391"/>
      <c r="Y51" s="434"/>
    </row>
    <row r="52" spans="1:25" ht="11.25" customHeight="1" x14ac:dyDescent="0.2">
      <c r="A52" s="609">
        <v>2013</v>
      </c>
      <c r="B52" s="391"/>
      <c r="C52" s="582"/>
      <c r="D52" s="434"/>
      <c r="E52" s="584"/>
      <c r="F52" s="391"/>
      <c r="G52" s="582"/>
      <c r="H52" s="434"/>
      <c r="I52" s="584"/>
      <c r="J52" s="391"/>
      <c r="K52" s="582"/>
      <c r="L52" s="391"/>
      <c r="M52" s="582"/>
      <c r="N52" s="391"/>
      <c r="O52" s="607"/>
      <c r="P52" s="434"/>
      <c r="Q52" s="608"/>
      <c r="R52" s="391"/>
      <c r="S52" s="607"/>
      <c r="T52" s="434"/>
      <c r="U52" s="608"/>
      <c r="V52" s="391"/>
      <c r="W52" s="607"/>
      <c r="X52" s="434"/>
      <c r="Y52" s="607"/>
    </row>
    <row r="53" spans="1:25" ht="11.25" customHeight="1" x14ac:dyDescent="0.2">
      <c r="A53" s="592" t="s">
        <v>245</v>
      </c>
      <c r="B53" s="606">
        <v>2456.0135905699999</v>
      </c>
      <c r="C53" s="582">
        <f>B53/X53%</f>
        <v>10.822109633259714</v>
      </c>
      <c r="D53" s="591">
        <v>3444.3384092599999</v>
      </c>
      <c r="E53" s="584">
        <f>D53/X53%</f>
        <v>15.177036487981395</v>
      </c>
      <c r="F53" s="606">
        <v>8593.8041669899994</v>
      </c>
      <c r="G53" s="582">
        <f>F53/X53%</f>
        <v>37.867498461336069</v>
      </c>
      <c r="H53" s="591">
        <v>10101.010402059999</v>
      </c>
      <c r="I53" s="584">
        <f>H53/X53%</f>
        <v>44.508809885054454</v>
      </c>
      <c r="J53" s="606">
        <v>15158.103161360001</v>
      </c>
      <c r="K53" s="582">
        <f>J53/X53%</f>
        <v>66.79224206020254</v>
      </c>
      <c r="L53" s="606">
        <v>17223.180772010001</v>
      </c>
      <c r="M53" s="582">
        <f>L53/X53%</f>
        <v>75.89174231926161</v>
      </c>
      <c r="N53" s="606">
        <v>18604.9347375</v>
      </c>
      <c r="O53" s="582">
        <f>N53/X53%</f>
        <v>81.980264369033193</v>
      </c>
      <c r="P53" s="591">
        <v>19311.053510810001</v>
      </c>
      <c r="Q53" s="584">
        <f>P53/X53%</f>
        <v>85.091686393815309</v>
      </c>
      <c r="R53" s="606">
        <v>20071.196878999999</v>
      </c>
      <c r="S53" s="582">
        <f>R53/X53%</f>
        <v>88.441160883342974</v>
      </c>
      <c r="T53" s="591">
        <v>20865.749615969999</v>
      </c>
      <c r="U53" s="584">
        <f>T53/X53%</f>
        <v>91.942255853627842</v>
      </c>
      <c r="V53" s="606">
        <v>21675.84747497</v>
      </c>
      <c r="W53" s="582">
        <f>V53/X53%</f>
        <v>95.511848415097475</v>
      </c>
      <c r="X53" s="591">
        <v>22694.406855959998</v>
      </c>
      <c r="Y53" s="582">
        <f>X53/X53%</f>
        <v>100</v>
      </c>
    </row>
    <row r="54" spans="1:25" ht="11.25" customHeight="1" x14ac:dyDescent="0.2">
      <c r="A54" s="592" t="s">
        <v>233</v>
      </c>
      <c r="B54" s="605">
        <v>1046.15859937</v>
      </c>
      <c r="C54" s="582">
        <f>B54/X54%</f>
        <v>6.1525394073001411</v>
      </c>
      <c r="D54" s="604">
        <v>2481.1685757800001</v>
      </c>
      <c r="E54" s="584">
        <f>D54/X54%</f>
        <v>14.591943752920582</v>
      </c>
      <c r="F54" s="605">
        <v>4303.9224433500003</v>
      </c>
      <c r="G54" s="582">
        <f>F54/X54%</f>
        <v>25.311699826986803</v>
      </c>
      <c r="H54" s="604">
        <v>6188.3428447899996</v>
      </c>
      <c r="I54" s="584">
        <f>H54/X54%</f>
        <v>36.394121542739917</v>
      </c>
      <c r="J54" s="605">
        <v>7589.9130774799996</v>
      </c>
      <c r="K54" s="582">
        <f>J54/X54%</f>
        <v>44.636864176521236</v>
      </c>
      <c r="L54" s="605">
        <v>9169.7481654900002</v>
      </c>
      <c r="M54" s="582">
        <f>L54/X54%</f>
        <v>53.927996173018165</v>
      </c>
      <c r="N54" s="605">
        <v>10478.040369939999</v>
      </c>
      <c r="O54" s="582">
        <f>N54/X54%</f>
        <v>61.622163528703545</v>
      </c>
      <c r="P54" s="604">
        <v>11553.94378992</v>
      </c>
      <c r="Q54" s="584">
        <f>P54/X54%</f>
        <v>67.949634520063981</v>
      </c>
      <c r="R54" s="605">
        <v>12912.339048080001</v>
      </c>
      <c r="S54" s="582">
        <f>R54/X54%</f>
        <v>75.938461798788282</v>
      </c>
      <c r="T54" s="604">
        <v>13881.70515584</v>
      </c>
      <c r="U54" s="584">
        <f>T54/X54%</f>
        <v>81.639378640351424</v>
      </c>
      <c r="V54" s="605">
        <v>14660.03393313</v>
      </c>
      <c r="W54" s="582">
        <f>V54/X54%</f>
        <v>86.216790207771737</v>
      </c>
      <c r="X54" s="604">
        <v>17003.687910209999</v>
      </c>
      <c r="Y54" s="582">
        <f>X54/X54%</f>
        <v>100</v>
      </c>
    </row>
    <row r="55" spans="1:25" ht="11.25" customHeight="1" x14ac:dyDescent="0.2">
      <c r="A55" s="586" t="s">
        <v>575</v>
      </c>
      <c r="B55" s="611">
        <f>B53-B54</f>
        <v>1409.8549911999999</v>
      </c>
      <c r="C55" s="582">
        <f>B55/X55%</f>
        <v>24.774637521906126</v>
      </c>
      <c r="D55" s="611">
        <f>D53-D54</f>
        <v>963.16983347999985</v>
      </c>
      <c r="E55" s="584">
        <f>D55/X55%</f>
        <v>16.925275042783905</v>
      </c>
      <c r="F55" s="611">
        <f>F53-F54</f>
        <v>4289.8817236399991</v>
      </c>
      <c r="G55" s="582">
        <f>F55/X55%</f>
        <v>75.383826973985649</v>
      </c>
      <c r="H55" s="611">
        <f>H53-H54</f>
        <v>3912.6675572699996</v>
      </c>
      <c r="I55" s="584">
        <f>H55/X55%</f>
        <v>68.755241553303179</v>
      </c>
      <c r="J55" s="611">
        <f>J53-J54</f>
        <v>7568.1900838800011</v>
      </c>
      <c r="K55" s="582">
        <f>J55/X55%</f>
        <v>132.9918092253028</v>
      </c>
      <c r="L55" s="611">
        <f>L53-L54</f>
        <v>8053.4326065200003</v>
      </c>
      <c r="M55" s="582">
        <f>L55/X55%</f>
        <v>141.51871992438754</v>
      </c>
      <c r="N55" s="611">
        <f>N53-N54</f>
        <v>8126.8943675600003</v>
      </c>
      <c r="O55" s="610">
        <f>N55/X55%</f>
        <v>142.80962467193027</v>
      </c>
      <c r="P55" s="611">
        <f>P53-P54</f>
        <v>7757.109720890001</v>
      </c>
      <c r="Q55" s="612">
        <f>P55/X55%</f>
        <v>136.31159427901892</v>
      </c>
      <c r="R55" s="611">
        <f>R53-R54</f>
        <v>7158.8578309199984</v>
      </c>
      <c r="S55" s="610">
        <f>R55/X55%</f>
        <v>125.7988296235654</v>
      </c>
      <c r="T55" s="611">
        <f>T53-T54</f>
        <v>6984.0444601299987</v>
      </c>
      <c r="U55" s="612">
        <f>T55/X55%</f>
        <v>122.72692653967553</v>
      </c>
      <c r="V55" s="611">
        <f>V53-V54</f>
        <v>7015.8135418399997</v>
      </c>
      <c r="W55" s="612">
        <f>V55/X55%</f>
        <v>123.2851878422079</v>
      </c>
      <c r="X55" s="611">
        <f>X53-X54</f>
        <v>5690.718945749999</v>
      </c>
      <c r="Y55" s="610">
        <f>X55/X55%</f>
        <v>100</v>
      </c>
    </row>
    <row r="56" spans="1:25" ht="11.25" customHeight="1" x14ac:dyDescent="0.2">
      <c r="A56" s="440"/>
      <c r="B56" s="391"/>
      <c r="C56" s="582"/>
      <c r="D56" s="391"/>
      <c r="E56" s="584"/>
      <c r="F56" s="391"/>
      <c r="G56" s="582"/>
      <c r="H56" s="391"/>
      <c r="I56" s="584"/>
      <c r="J56" s="391"/>
      <c r="K56" s="582"/>
      <c r="L56" s="391"/>
      <c r="M56" s="582"/>
      <c r="N56" s="391"/>
      <c r="O56" s="590"/>
      <c r="P56" s="391"/>
      <c r="Q56" s="590"/>
      <c r="R56" s="391"/>
      <c r="S56" s="590"/>
      <c r="T56" s="391"/>
      <c r="U56" s="590"/>
      <c r="V56" s="391"/>
      <c r="W56" s="590"/>
      <c r="X56" s="391"/>
      <c r="Y56" s="590"/>
    </row>
    <row r="57" spans="1:25" ht="11.25" customHeight="1" x14ac:dyDescent="0.2">
      <c r="A57" s="609">
        <v>2014</v>
      </c>
      <c r="B57" s="391"/>
      <c r="C57" s="582"/>
      <c r="D57" s="434"/>
      <c r="E57" s="584"/>
      <c r="F57" s="391"/>
      <c r="G57" s="582"/>
      <c r="H57" s="434"/>
      <c r="I57" s="584"/>
      <c r="J57" s="391"/>
      <c r="K57" s="582"/>
      <c r="L57" s="391"/>
      <c r="M57" s="582"/>
      <c r="N57" s="391"/>
      <c r="O57" s="607"/>
      <c r="P57" s="434"/>
      <c r="Q57" s="608"/>
      <c r="R57" s="391"/>
      <c r="S57" s="607"/>
      <c r="T57" s="434"/>
      <c r="U57" s="608"/>
      <c r="V57" s="391"/>
      <c r="W57" s="607"/>
      <c r="X57" s="434"/>
      <c r="Y57" s="607"/>
    </row>
    <row r="58" spans="1:25" ht="11.25" customHeight="1" x14ac:dyDescent="0.2">
      <c r="A58" s="592" t="s">
        <v>245</v>
      </c>
      <c r="B58" s="606">
        <v>2096.8392158900001</v>
      </c>
      <c r="C58" s="582">
        <f>B58/X58%</f>
        <v>8.3587524869430947</v>
      </c>
      <c r="D58" s="591">
        <v>2728.7846021300002</v>
      </c>
      <c r="E58" s="584">
        <f>D58/X58%</f>
        <v>10.877913245105358</v>
      </c>
      <c r="F58" s="606">
        <v>8172.1702220500001</v>
      </c>
      <c r="G58" s="582">
        <f>F58/X58%</f>
        <v>32.577198885651818</v>
      </c>
      <c r="H58" s="591">
        <v>10414.08899391</v>
      </c>
      <c r="I58" s="584">
        <f>H58/X58%</f>
        <v>41.514290469879541</v>
      </c>
      <c r="J58" s="606">
        <v>15776.142526809999</v>
      </c>
      <c r="K58" s="582">
        <f>J58/X58%</f>
        <v>62.889357267371722</v>
      </c>
      <c r="L58" s="606">
        <v>17321.83106429</v>
      </c>
      <c r="M58" s="582">
        <f>L58/X58%</f>
        <v>69.051025653193335</v>
      </c>
      <c r="N58" s="606">
        <v>18820.04185134</v>
      </c>
      <c r="O58" s="582">
        <f>N58/X58%</f>
        <v>75.023430712826737</v>
      </c>
      <c r="P58" s="591">
        <v>19319.907964950002</v>
      </c>
      <c r="Q58" s="584">
        <f>P58/X58%</f>
        <v>77.016076161563589</v>
      </c>
      <c r="R58" s="606">
        <v>20558.206414119999</v>
      </c>
      <c r="S58" s="582">
        <f>R58/X58%</f>
        <v>81.952377506530667</v>
      </c>
      <c r="T58" s="591">
        <v>21464.122941770001</v>
      </c>
      <c r="U58" s="584">
        <f>T58/X58%</f>
        <v>85.563685408001419</v>
      </c>
      <c r="V58" s="606">
        <v>22355.75582695</v>
      </c>
      <c r="W58" s="582">
        <f>V58/X58%</f>
        <v>89.118053592247335</v>
      </c>
      <c r="X58" s="591">
        <v>25085.552170200001</v>
      </c>
      <c r="Y58" s="582">
        <f>X58/X58%</f>
        <v>100</v>
      </c>
    </row>
    <row r="59" spans="1:25" ht="11.25" customHeight="1" x14ac:dyDescent="0.2">
      <c r="A59" s="592" t="s">
        <v>233</v>
      </c>
      <c r="B59" s="605">
        <v>1210.4854154899999</v>
      </c>
      <c r="C59" s="582">
        <f>B59/X59%</f>
        <v>6.2302945597538457</v>
      </c>
      <c r="D59" s="604">
        <v>3028.2222475799999</v>
      </c>
      <c r="E59" s="584">
        <f>D59/X59%</f>
        <v>15.586075101273369</v>
      </c>
      <c r="F59" s="605">
        <v>5023.1223475799998</v>
      </c>
      <c r="G59" s="582">
        <f>F59/X59%</f>
        <v>25.853704170766342</v>
      </c>
      <c r="H59" s="604">
        <v>6936.6937477399997</v>
      </c>
      <c r="I59" s="584">
        <f>H59/X59%</f>
        <v>35.702739385528815</v>
      </c>
      <c r="J59" s="605">
        <v>8286.4106898999999</v>
      </c>
      <c r="K59" s="582">
        <f>J59/X59%</f>
        <v>42.649650116000572</v>
      </c>
      <c r="L59" s="605">
        <v>10455.46473892</v>
      </c>
      <c r="M59" s="582">
        <f>L59/X59%</f>
        <v>53.813638932793552</v>
      </c>
      <c r="N59" s="605">
        <v>11821.309271329999</v>
      </c>
      <c r="O59" s="582">
        <f>N59/X59%</f>
        <v>60.843557386043891</v>
      </c>
      <c r="P59" s="604">
        <v>12532.45002864</v>
      </c>
      <c r="Q59" s="584">
        <f>P59/X59%</f>
        <v>64.503755464262142</v>
      </c>
      <c r="R59" s="605">
        <v>13646.06816662</v>
      </c>
      <c r="S59" s="582">
        <f>R59/X59%</f>
        <v>70.235480058309776</v>
      </c>
      <c r="T59" s="604">
        <v>15017.23370393</v>
      </c>
      <c r="U59" s="584">
        <f>T59/X59%</f>
        <v>77.292785399048952</v>
      </c>
      <c r="V59" s="605">
        <v>15888.86319894</v>
      </c>
      <c r="W59" s="582">
        <f>V59/X59%</f>
        <v>81.779009215866722</v>
      </c>
      <c r="X59" s="604">
        <v>19429.02384278</v>
      </c>
      <c r="Y59" s="582">
        <f>X59/X59%</f>
        <v>100</v>
      </c>
    </row>
    <row r="60" spans="1:25" ht="11.25" customHeight="1" x14ac:dyDescent="0.2">
      <c r="A60" s="586" t="s">
        <v>575</v>
      </c>
      <c r="B60" s="611">
        <f>B58-B59</f>
        <v>886.35380040000018</v>
      </c>
      <c r="C60" s="582">
        <f>B60/X60%</f>
        <v>15.669572378934323</v>
      </c>
      <c r="D60" s="611">
        <f>D58-D59</f>
        <v>-299.43764544999976</v>
      </c>
      <c r="E60" s="584">
        <f>D60/X60%</f>
        <v>-5.2936647377593218</v>
      </c>
      <c r="F60" s="611">
        <f>F58-F59</f>
        <v>3149.0478744700004</v>
      </c>
      <c r="G60" s="582">
        <f>F60/X60%</f>
        <v>55.67103516842657</v>
      </c>
      <c r="H60" s="611">
        <f>H58-H59</f>
        <v>3477.3952461700001</v>
      </c>
      <c r="I60" s="584">
        <f>H60/X60%</f>
        <v>61.475785939466419</v>
      </c>
      <c r="J60" s="611">
        <f>J58-J59</f>
        <v>7489.7318369099994</v>
      </c>
      <c r="K60" s="582">
        <f>J60/X60%</f>
        <v>132.40863305861214</v>
      </c>
      <c r="L60" s="611">
        <f>L58-L59</f>
        <v>6866.3663253699997</v>
      </c>
      <c r="M60" s="582">
        <f>L60/X60%</f>
        <v>121.38834861102548</v>
      </c>
      <c r="N60" s="611">
        <f>N58-N59</f>
        <v>6998.7325800100007</v>
      </c>
      <c r="O60" s="610">
        <f>N60/X60%</f>
        <v>123.72841034108623</v>
      </c>
      <c r="P60" s="611">
        <f>P58-P59</f>
        <v>6787.457936310002</v>
      </c>
      <c r="Q60" s="612">
        <f>P60/X60%</f>
        <v>119.99335181276868</v>
      </c>
      <c r="R60" s="611">
        <f>R58-R59</f>
        <v>6912.1382474999991</v>
      </c>
      <c r="S60" s="610">
        <f>R60/X60%</f>
        <v>122.19753614586234</v>
      </c>
      <c r="T60" s="611">
        <f>T58-T59</f>
        <v>6446.8892378400014</v>
      </c>
      <c r="U60" s="612">
        <f>T60/X60%</f>
        <v>113.97254401765706</v>
      </c>
      <c r="V60" s="611">
        <f>V58-V59</f>
        <v>6466.8926280100004</v>
      </c>
      <c r="W60" s="612">
        <f>V60/X60%</f>
        <v>114.32617771331155</v>
      </c>
      <c r="X60" s="611">
        <f>X58-X59</f>
        <v>5656.528327420001</v>
      </c>
      <c r="Y60" s="610">
        <f>X60/X60%</f>
        <v>100</v>
      </c>
    </row>
    <row r="61" spans="1:25" ht="11.25" customHeight="1" x14ac:dyDescent="0.2">
      <c r="A61" s="440"/>
      <c r="C61" s="582"/>
      <c r="E61" s="584"/>
      <c r="G61" s="582"/>
      <c r="I61" s="584"/>
      <c r="K61" s="582"/>
      <c r="L61" s="391"/>
      <c r="M61" s="582"/>
      <c r="N61" s="391"/>
      <c r="O61" s="590"/>
      <c r="P61" s="385"/>
      <c r="Q61" s="590"/>
      <c r="R61" s="385"/>
      <c r="S61" s="590"/>
      <c r="T61" s="385"/>
      <c r="U61" s="590"/>
      <c r="V61" s="385"/>
      <c r="W61" s="590"/>
      <c r="X61" s="385"/>
      <c r="Y61" s="590"/>
    </row>
    <row r="62" spans="1:25" ht="11.25" customHeight="1" x14ac:dyDescent="0.2">
      <c r="A62" s="609">
        <v>2015</v>
      </c>
      <c r="B62" s="391"/>
      <c r="C62" s="582"/>
      <c r="D62" s="434"/>
      <c r="E62" s="584"/>
      <c r="F62" s="391"/>
      <c r="G62" s="582"/>
      <c r="H62" s="434"/>
      <c r="I62" s="584"/>
      <c r="J62" s="391"/>
      <c r="K62" s="582"/>
      <c r="L62" s="391"/>
      <c r="M62" s="582"/>
      <c r="N62" s="391"/>
      <c r="O62" s="607"/>
      <c r="P62" s="434"/>
      <c r="Q62" s="608"/>
      <c r="R62" s="391"/>
      <c r="S62" s="607"/>
      <c r="T62" s="434"/>
      <c r="U62" s="608"/>
      <c r="V62" s="391"/>
      <c r="W62" s="607"/>
      <c r="X62" s="434"/>
      <c r="Y62" s="607"/>
    </row>
    <row r="63" spans="1:25" ht="11.25" customHeight="1" x14ac:dyDescent="0.2">
      <c r="A63" s="592" t="s">
        <v>245</v>
      </c>
      <c r="B63" s="606">
        <v>1823.4324308299999</v>
      </c>
      <c r="C63" s="582">
        <f>B63/X63%</f>
        <v>6.2245387593093469</v>
      </c>
      <c r="D63" s="591">
        <v>2927.3919017899998</v>
      </c>
      <c r="E63" s="584">
        <f>D63/X63%</f>
        <v>9.9930570764752265</v>
      </c>
      <c r="F63" s="606">
        <v>11655.66613234</v>
      </c>
      <c r="G63" s="582">
        <f>F63/X63%</f>
        <v>39.788228167739327</v>
      </c>
      <c r="H63" s="591">
        <v>13964.857063920001</v>
      </c>
      <c r="I63" s="584">
        <f>H63/X63%</f>
        <v>47.670970743356833</v>
      </c>
      <c r="J63" s="606">
        <v>16521.03516942</v>
      </c>
      <c r="K63" s="582">
        <f>J63/X63%</f>
        <v>56.396838192220962</v>
      </c>
      <c r="L63" s="606">
        <v>19143.888650410001</v>
      </c>
      <c r="M63" s="582">
        <f>L63/X63%</f>
        <v>65.350311255645806</v>
      </c>
      <c r="N63" s="606">
        <v>21152.68225161</v>
      </c>
      <c r="O63" s="582">
        <f>N63/X63%</f>
        <v>72.207606003019833</v>
      </c>
      <c r="P63" s="591">
        <v>22266.31260727</v>
      </c>
      <c r="Q63" s="584">
        <f>P63/X63%</f>
        <v>76.009137222465043</v>
      </c>
      <c r="R63" s="606">
        <v>23765.137129909999</v>
      </c>
      <c r="S63" s="582">
        <f>R63/X63%</f>
        <v>81.125581998172663</v>
      </c>
      <c r="T63" s="591">
        <v>25475.023906319999</v>
      </c>
      <c r="U63" s="584">
        <f>T63/X63%</f>
        <v>86.962516964251947</v>
      </c>
      <c r="V63" s="606">
        <v>27006.111260599999</v>
      </c>
      <c r="W63" s="582">
        <f>V63/X63%</f>
        <v>92.189095377287074</v>
      </c>
      <c r="X63" s="591">
        <v>29294.25779706</v>
      </c>
      <c r="Y63" s="582">
        <f>X63/X63%</f>
        <v>100</v>
      </c>
    </row>
    <row r="64" spans="1:25" ht="11.25" customHeight="1" x14ac:dyDescent="0.2">
      <c r="A64" s="592" t="s">
        <v>233</v>
      </c>
      <c r="B64" s="605">
        <v>1218.69557463</v>
      </c>
      <c r="C64" s="582">
        <f>B64/X64%</f>
        <v>5.3666909508814573</v>
      </c>
      <c r="D64" s="604">
        <v>2567.60623652</v>
      </c>
      <c r="E64" s="584">
        <f>D64/X64%</f>
        <v>11.306801667136762</v>
      </c>
      <c r="F64" s="605">
        <v>4702.2913065599996</v>
      </c>
      <c r="G64" s="582">
        <f>F64/X64%</f>
        <v>20.707176368459162</v>
      </c>
      <c r="H64" s="604">
        <v>6745.1663652799998</v>
      </c>
      <c r="I64" s="584">
        <f>H64/X64%</f>
        <v>29.703253255619927</v>
      </c>
      <c r="J64" s="605">
        <v>8579.5254180800002</v>
      </c>
      <c r="K64" s="582">
        <f>J64/X64%</f>
        <v>37.781101681645474</v>
      </c>
      <c r="L64" s="605">
        <v>10401.1916513</v>
      </c>
      <c r="M64" s="582">
        <f>L64/X64%</f>
        <v>45.803055558286246</v>
      </c>
      <c r="N64" s="605">
        <v>12584.54603232</v>
      </c>
      <c r="O64" s="582">
        <f>N64/X64%</f>
        <v>55.417752159399988</v>
      </c>
      <c r="P64" s="604">
        <v>13687.725313250001</v>
      </c>
      <c r="Q64" s="584">
        <f>P64/X64%</f>
        <v>60.275751472283687</v>
      </c>
      <c r="R64" s="605">
        <v>15052.882815319999</v>
      </c>
      <c r="S64" s="582">
        <f>R64/X64%</f>
        <v>66.287407348782054</v>
      </c>
      <c r="T64" s="604">
        <v>17010.862831390001</v>
      </c>
      <c r="U64" s="584">
        <f>T64/X64%</f>
        <v>74.909637422473622</v>
      </c>
      <c r="V64" s="605">
        <v>17950.630797319998</v>
      </c>
      <c r="W64" s="582">
        <f>V64/X64%</f>
        <v>79.048032886998058</v>
      </c>
      <c r="X64" s="604">
        <v>22708.510435650001</v>
      </c>
      <c r="Y64" s="582">
        <f>X64/X64%</f>
        <v>100</v>
      </c>
    </row>
    <row r="65" spans="1:25" ht="11.25" customHeight="1" x14ac:dyDescent="0.2">
      <c r="A65" s="586" t="s">
        <v>575</v>
      </c>
      <c r="B65" s="611">
        <f>B63-B64</f>
        <v>604.73685619999992</v>
      </c>
      <c r="C65" s="582">
        <f>B65/X65%</f>
        <v>9.1825091825345488</v>
      </c>
      <c r="D65" s="611">
        <f>D63-D64</f>
        <v>359.78566526999975</v>
      </c>
      <c r="E65" s="584">
        <f>D65/X65%</f>
        <v>5.4630954624559145</v>
      </c>
      <c r="F65" s="611">
        <f>F63-F64</f>
        <v>6953.3748257800007</v>
      </c>
      <c r="G65" s="582">
        <f>F65/X65%</f>
        <v>105.58216773580111</v>
      </c>
      <c r="H65" s="611">
        <f>H63-H64</f>
        <v>7219.6906986400008</v>
      </c>
      <c r="I65" s="584">
        <f>H65/X65%</f>
        <v>109.62598931359972</v>
      </c>
      <c r="J65" s="611">
        <f>J63-J64</f>
        <v>7941.5097513399996</v>
      </c>
      <c r="K65" s="582">
        <f>J65/X65%</f>
        <v>120.58631033850855</v>
      </c>
      <c r="L65" s="611">
        <f>L63-L64</f>
        <v>8742.6969991100013</v>
      </c>
      <c r="M65" s="582">
        <f>L65/X65%</f>
        <v>132.75178228577238</v>
      </c>
      <c r="N65" s="611">
        <f>N63-N64</f>
        <v>8568.1362192899996</v>
      </c>
      <c r="O65" s="610">
        <f>N65/X65%</f>
        <v>130.10119807352547</v>
      </c>
      <c r="P65" s="611">
        <f>P63-P64</f>
        <v>8578.5872940199988</v>
      </c>
      <c r="Q65" s="612">
        <f>P65/X65%</f>
        <v>130.2598903852172</v>
      </c>
      <c r="R65" s="611">
        <f>R63-R64</f>
        <v>8712.2543145899999</v>
      </c>
      <c r="S65" s="610">
        <f>R65/X65%</f>
        <v>132.28953126323265</v>
      </c>
      <c r="T65" s="611">
        <f>T63-T64</f>
        <v>8464.161074929998</v>
      </c>
      <c r="U65" s="612">
        <f>T65/X65%</f>
        <v>128.52240771528523</v>
      </c>
      <c r="V65" s="611">
        <f>V63-V64</f>
        <v>9055.4804632800005</v>
      </c>
      <c r="W65" s="612">
        <f>V65/X65%</f>
        <v>137.50118196670749</v>
      </c>
      <c r="X65" s="611">
        <f>X63-X64</f>
        <v>6585.7473614099981</v>
      </c>
      <c r="Y65" s="610">
        <f>X65/X65%</f>
        <v>99.999999999999986</v>
      </c>
    </row>
    <row r="66" spans="1:25" x14ac:dyDescent="0.2">
      <c r="A66" s="391"/>
      <c r="B66" s="391"/>
      <c r="C66" s="434"/>
      <c r="D66" s="391"/>
      <c r="E66" s="434"/>
      <c r="F66" s="391"/>
      <c r="G66" s="434"/>
      <c r="H66" s="391"/>
      <c r="I66" s="434"/>
      <c r="J66" s="391"/>
      <c r="K66" s="434"/>
      <c r="L66" s="391"/>
      <c r="M66" s="434"/>
      <c r="N66" s="653"/>
      <c r="P66" s="655"/>
      <c r="Q66" s="657"/>
      <c r="R66" s="655"/>
      <c r="S66" s="657"/>
      <c r="T66" s="655"/>
      <c r="U66" s="657"/>
      <c r="V66" s="655"/>
      <c r="W66" s="657"/>
      <c r="X66" s="655"/>
      <c r="Y66" s="656"/>
    </row>
    <row r="67" spans="1:25" ht="11.25" customHeight="1" x14ac:dyDescent="0.2">
      <c r="A67" s="609">
        <v>2016</v>
      </c>
      <c r="B67" s="391"/>
      <c r="C67" s="582"/>
      <c r="D67" s="434"/>
      <c r="E67" s="584"/>
      <c r="F67" s="391"/>
      <c r="G67" s="582"/>
      <c r="H67" s="434"/>
      <c r="I67" s="584"/>
      <c r="J67" s="391"/>
      <c r="K67" s="582"/>
      <c r="L67" s="391"/>
      <c r="M67" s="582"/>
      <c r="N67" s="391"/>
      <c r="O67" s="607"/>
      <c r="P67" s="434"/>
      <c r="Q67" s="608"/>
      <c r="R67" s="391"/>
      <c r="S67" s="607"/>
      <c r="T67" s="434"/>
      <c r="U67" s="608"/>
      <c r="V67" s="391"/>
      <c r="W67" s="607"/>
      <c r="X67" s="434"/>
      <c r="Y67" s="607"/>
    </row>
    <row r="68" spans="1:25" ht="11.25" customHeight="1" x14ac:dyDescent="0.2">
      <c r="A68" s="592" t="s">
        <v>245</v>
      </c>
      <c r="B68" s="606">
        <v>1865.4526259700001</v>
      </c>
      <c r="C68" s="582">
        <f>B68/X68%</f>
        <v>7.4409646772467886</v>
      </c>
      <c r="D68" s="591">
        <v>5081.1100730600001</v>
      </c>
      <c r="E68" s="584">
        <f>D68/X68%</f>
        <v>20.267660539051576</v>
      </c>
      <c r="F68" s="606">
        <v>11822.71481277</v>
      </c>
      <c r="G68" s="582">
        <f>F68/X68%</f>
        <v>47.158744256633142</v>
      </c>
      <c r="H68" s="591">
        <v>13628.462907130001</v>
      </c>
      <c r="I68" s="584">
        <f>H68/X68%</f>
        <v>54.361557986170624</v>
      </c>
      <c r="J68" s="606">
        <v>15912.382944430001</v>
      </c>
      <c r="K68" s="582">
        <f>J68/X68%</f>
        <v>63.471716071460307</v>
      </c>
      <c r="L68" s="606">
        <v>19556.79570522</v>
      </c>
      <c r="M68" s="582">
        <f>L68/X68%</f>
        <v>78.008641986823619</v>
      </c>
      <c r="N68" s="606">
        <v>21347.758966680001</v>
      </c>
      <c r="O68" s="582">
        <f>N68/X68%</f>
        <v>85.152481600462181</v>
      </c>
      <c r="P68" s="591">
        <v>22053.3677303</v>
      </c>
      <c r="Q68" s="584">
        <f>P68/X68%</f>
        <v>87.967031706403404</v>
      </c>
      <c r="R68" s="606">
        <v>22716.1447195</v>
      </c>
      <c r="S68" s="582">
        <f>R68/X68%</f>
        <v>90.610733345819085</v>
      </c>
      <c r="T68" s="591">
        <v>23780.216282680001</v>
      </c>
      <c r="U68" s="584">
        <f>T68/X68%</f>
        <v>94.855128944752138</v>
      </c>
      <c r="V68" s="606">
        <v>24721.561010189998</v>
      </c>
      <c r="W68" s="582">
        <f>V68/X68%</f>
        <v>98.609988633495064</v>
      </c>
      <c r="X68" s="591">
        <v>25070.03737935</v>
      </c>
      <c r="Y68" s="582">
        <f>X68/X68%</f>
        <v>100</v>
      </c>
    </row>
    <row r="69" spans="1:25" ht="11.25" customHeight="1" x14ac:dyDescent="0.2">
      <c r="A69" s="592" t="s">
        <v>233</v>
      </c>
      <c r="B69" s="605">
        <v>1730.62118831</v>
      </c>
      <c r="C69" s="582">
        <f>B69/X69%</f>
        <v>8.7063948964517373</v>
      </c>
      <c r="D69" s="604">
        <v>2742.58229751</v>
      </c>
      <c r="E69" s="584">
        <f>D69/X69%</f>
        <v>13.797360554366888</v>
      </c>
      <c r="F69" s="605">
        <v>5256.5777509999998</v>
      </c>
      <c r="G69" s="582">
        <f>F69/X69%</f>
        <v>26.444748286480749</v>
      </c>
      <c r="H69" s="604">
        <v>6969.8344206499996</v>
      </c>
      <c r="I69" s="584">
        <f>H69/X69%</f>
        <v>35.063785904712404</v>
      </c>
      <c r="J69" s="605">
        <v>8735.7009333299993</v>
      </c>
      <c r="K69" s="582">
        <f>J69/X69%</f>
        <v>43.947492690265882</v>
      </c>
      <c r="L69" s="605">
        <v>10276.42122928</v>
      </c>
      <c r="M69" s="582">
        <f>L69/X69%</f>
        <v>51.698535733150365</v>
      </c>
      <c r="N69" s="605">
        <v>12142.24088716</v>
      </c>
      <c r="O69" s="582">
        <f>N69/X69%</f>
        <v>61.085085982733887</v>
      </c>
      <c r="P69" s="604">
        <v>13194.70329489</v>
      </c>
      <c r="Q69" s="584">
        <f>P69/X69%</f>
        <v>66.379805241496598</v>
      </c>
      <c r="R69" s="605">
        <v>14824.673533179999</v>
      </c>
      <c r="S69" s="582">
        <f>R69/X69%</f>
        <v>74.579846163146442</v>
      </c>
      <c r="T69" s="604">
        <v>15456.921286500001</v>
      </c>
      <c r="U69" s="584">
        <f>T69/X69%</f>
        <v>77.760552981010918</v>
      </c>
      <c r="V69" s="605">
        <v>16855.949092669998</v>
      </c>
      <c r="W69" s="582">
        <f>V69/X69%</f>
        <v>84.798770607091825</v>
      </c>
      <c r="X69" s="604">
        <v>19877.586634800002</v>
      </c>
      <c r="Y69" s="582">
        <f>X69/X69%</f>
        <v>100</v>
      </c>
    </row>
    <row r="70" spans="1:25" ht="11.25" customHeight="1" x14ac:dyDescent="0.2">
      <c r="A70" s="581" t="s">
        <v>575</v>
      </c>
      <c r="B70" s="602">
        <f>B68-B69</f>
        <v>134.83143766000012</v>
      </c>
      <c r="C70" s="577">
        <f>B70/X70%</f>
        <v>2.596682073518354</v>
      </c>
      <c r="D70" s="602">
        <f>D68-D69</f>
        <v>2338.5277755500001</v>
      </c>
      <c r="E70" s="579">
        <f>D70/X70%</f>
        <v>45.037071906835543</v>
      </c>
      <c r="F70" s="602">
        <f>F68-F69</f>
        <v>6566.1370617700004</v>
      </c>
      <c r="G70" s="577">
        <f>F70/X70%</f>
        <v>126.45545205530981</v>
      </c>
      <c r="H70" s="602">
        <f>H68-H69</f>
        <v>6658.6284864800009</v>
      </c>
      <c r="I70" s="579">
        <f>H70/X70%</f>
        <v>128.23671930771619</v>
      </c>
      <c r="J70" s="602">
        <f>J68-J69</f>
        <v>7176.6820111000015</v>
      </c>
      <c r="K70" s="577">
        <f>J70/X70%</f>
        <v>138.21377157275211</v>
      </c>
      <c r="L70" s="602">
        <f>L68-L69</f>
        <v>9280.3744759399997</v>
      </c>
      <c r="M70" s="577">
        <f>L70/X70%</f>
        <v>178.72821394946675</v>
      </c>
      <c r="N70" s="602">
        <f>N68-N69</f>
        <v>9205.5180795200013</v>
      </c>
      <c r="O70" s="601">
        <f>N70/X70%</f>
        <v>177.28657492191184</v>
      </c>
      <c r="P70" s="602">
        <f>P68-P69</f>
        <v>8858.6644354100008</v>
      </c>
      <c r="Q70" s="603">
        <f>P70/X70%</f>
        <v>170.60661470324132</v>
      </c>
      <c r="R70" s="602">
        <f>R68-R69</f>
        <v>7891.4711863200009</v>
      </c>
      <c r="S70" s="601">
        <f>R70/X70%</f>
        <v>151.97970235158991</v>
      </c>
      <c r="T70" s="602">
        <f>T68-T69</f>
        <v>8323.2949961800005</v>
      </c>
      <c r="U70" s="603">
        <f>T70/X70%</f>
        <v>160.29607993713063</v>
      </c>
      <c r="V70" s="602">
        <f>V68-V69</f>
        <v>7865.6119175200001</v>
      </c>
      <c r="W70" s="603">
        <f>V70/X70%</f>
        <v>151.48168571027381</v>
      </c>
      <c r="X70" s="602">
        <f>X68-X69</f>
        <v>5192.4507445499985</v>
      </c>
      <c r="Y70" s="601">
        <f>X70/X70%</f>
        <v>100</v>
      </c>
    </row>
  </sheetData>
  <mergeCells count="2">
    <mergeCell ref="A5:A6"/>
    <mergeCell ref="B5:C6"/>
  </mergeCells>
  <pageMargins left="0.6692913385826772" right="0.27559055118110237" top="0.39370078740157483" bottom="0.59055118110236227" header="0.27559055118110237" footer="0.31496062992125984"/>
  <pageSetup paperSize="9" orientation="portrait" horizontalDpi="4294967292" vertic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zoomScaleNormal="100" workbookViewId="0">
      <selection activeCell="A2" sqref="A2"/>
    </sheetView>
  </sheetViews>
  <sheetFormatPr baseColWidth="10" defaultColWidth="11" defaultRowHeight="15.75" x14ac:dyDescent="0.25"/>
  <cols>
    <col min="1" max="1" width="10.125" style="420" customWidth="1"/>
    <col min="2" max="2" width="6.625" style="420" customWidth="1"/>
    <col min="3" max="3" width="4.375" style="420" customWidth="1"/>
    <col min="4" max="4" width="6.625" style="420" customWidth="1"/>
    <col min="5" max="5" width="4.375" style="420" customWidth="1"/>
    <col min="6" max="6" width="6.625" style="420" customWidth="1"/>
    <col min="7" max="7" width="4.375" style="420" customWidth="1"/>
    <col min="8" max="8" width="6.625" style="420" customWidth="1"/>
    <col min="9" max="9" width="4.375" style="420" customWidth="1"/>
    <col min="10" max="10" width="6.625" style="420" customWidth="1"/>
    <col min="11" max="11" width="4.375" style="420" customWidth="1"/>
    <col min="12" max="12" width="6.625" style="420" customWidth="1"/>
    <col min="13" max="13" width="4.375" style="420" customWidth="1"/>
    <col min="14" max="14" width="6.625" style="575" customWidth="1"/>
    <col min="15" max="15" width="4.375" style="575" customWidth="1"/>
    <col min="16" max="16" width="6.625" style="356" customWidth="1"/>
    <col min="17" max="17" width="4.375" style="356" customWidth="1"/>
    <col min="18" max="18" width="6.625" style="356" customWidth="1"/>
    <col min="19" max="19" width="4.375" style="356" customWidth="1"/>
    <col min="20" max="20" width="6.625" style="356" customWidth="1"/>
    <col min="21" max="21" width="4.375" style="356" customWidth="1"/>
    <col min="22" max="22" width="6.625" style="356" customWidth="1"/>
    <col min="23" max="23" width="4.375" style="356" customWidth="1"/>
    <col min="24" max="24" width="6.625" style="356" customWidth="1"/>
    <col min="25" max="25" width="4.375" style="356" customWidth="1"/>
    <col min="26" max="27" width="11" style="356"/>
    <col min="28" max="16384" width="11" style="420"/>
  </cols>
  <sheetData>
    <row r="1" spans="1:25" s="385" customFormat="1" ht="12.4" customHeight="1" x14ac:dyDescent="0.2">
      <c r="A1" s="419" t="s">
        <v>578</v>
      </c>
      <c r="B1" s="418"/>
      <c r="C1" s="418"/>
      <c r="D1" s="418"/>
      <c r="E1" s="418"/>
      <c r="F1" s="418"/>
      <c r="G1" s="418"/>
      <c r="H1" s="418"/>
      <c r="N1" s="575"/>
      <c r="O1" s="575"/>
    </row>
    <row r="2" spans="1:25" s="385" customFormat="1" ht="9.9499999999999993" customHeight="1" x14ac:dyDescent="0.2">
      <c r="A2" s="418"/>
      <c r="B2" s="418"/>
      <c r="C2" s="418"/>
      <c r="D2" s="418"/>
      <c r="E2" s="418"/>
      <c r="F2" s="418"/>
      <c r="G2" s="418"/>
      <c r="H2" s="418"/>
      <c r="N2" s="575"/>
      <c r="O2" s="575"/>
    </row>
    <row r="3" spans="1:25" s="385" customFormat="1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  <c r="N3" s="575"/>
      <c r="O3" s="575"/>
    </row>
    <row r="4" spans="1:25" s="385" customFormat="1" ht="11.25" customHeight="1" x14ac:dyDescent="0.2">
      <c r="H4" s="599"/>
      <c r="I4" s="599"/>
      <c r="J4" s="599"/>
      <c r="K4" s="599"/>
      <c r="L4" s="599"/>
      <c r="M4" s="623" t="s">
        <v>572</v>
      </c>
      <c r="N4" s="597"/>
      <c r="O4" s="597"/>
    </row>
    <row r="5" spans="1:25" s="385" customFormat="1" ht="11.25" customHeight="1" x14ac:dyDescent="0.2">
      <c r="A5" s="669" t="s">
        <v>571</v>
      </c>
      <c r="B5" s="678" t="s">
        <v>570</v>
      </c>
      <c r="C5" s="679"/>
      <c r="D5" s="415" t="s">
        <v>569</v>
      </c>
      <c r="E5" s="415"/>
      <c r="F5" s="416" t="s">
        <v>569</v>
      </c>
      <c r="G5" s="595"/>
      <c r="H5" s="415" t="s">
        <v>569</v>
      </c>
      <c r="I5" s="415"/>
      <c r="J5" s="416" t="s">
        <v>569</v>
      </c>
      <c r="K5" s="595"/>
      <c r="L5" s="415" t="s">
        <v>569</v>
      </c>
      <c r="M5" s="595"/>
      <c r="N5" s="416" t="s">
        <v>568</v>
      </c>
      <c r="O5" s="596"/>
      <c r="P5" s="415" t="s">
        <v>568</v>
      </c>
      <c r="Q5" s="415"/>
      <c r="R5" s="416" t="s">
        <v>568</v>
      </c>
      <c r="S5" s="595"/>
      <c r="T5" s="415" t="s">
        <v>568</v>
      </c>
      <c r="U5" s="415"/>
      <c r="V5" s="416" t="s">
        <v>568</v>
      </c>
      <c r="W5" s="595"/>
      <c r="X5" s="415" t="s">
        <v>568</v>
      </c>
      <c r="Y5" s="595"/>
    </row>
    <row r="6" spans="1:25" s="385" customFormat="1" ht="11.25" customHeight="1" x14ac:dyDescent="0.2">
      <c r="A6" s="671"/>
      <c r="B6" s="680"/>
      <c r="C6" s="681"/>
      <c r="D6" s="409" t="s">
        <v>567</v>
      </c>
      <c r="E6" s="409"/>
      <c r="F6" s="410" t="s">
        <v>566</v>
      </c>
      <c r="G6" s="593"/>
      <c r="H6" s="409" t="s">
        <v>565</v>
      </c>
      <c r="I6" s="409"/>
      <c r="J6" s="410" t="s">
        <v>564</v>
      </c>
      <c r="K6" s="593"/>
      <c r="L6" s="409" t="s">
        <v>563</v>
      </c>
      <c r="M6" s="593"/>
      <c r="N6" s="410" t="s">
        <v>562</v>
      </c>
      <c r="O6" s="594"/>
      <c r="P6" s="409" t="s">
        <v>561</v>
      </c>
      <c r="Q6" s="409"/>
      <c r="R6" s="410" t="s">
        <v>560</v>
      </c>
      <c r="S6" s="593"/>
      <c r="T6" s="409" t="s">
        <v>559</v>
      </c>
      <c r="U6" s="409"/>
      <c r="V6" s="410" t="s">
        <v>558</v>
      </c>
      <c r="W6" s="593"/>
      <c r="X6" s="410" t="s">
        <v>557</v>
      </c>
      <c r="Y6" s="593"/>
    </row>
    <row r="7" spans="1:25" s="385" customFormat="1" ht="11.25" customHeight="1" x14ac:dyDescent="0.2">
      <c r="A7" s="451">
        <v>1971</v>
      </c>
      <c r="B7" s="587">
        <v>50.2</v>
      </c>
      <c r="C7" s="582">
        <f t="shared" ref="C7:C52" si="0">B7/X7%</f>
        <v>12.481352560914967</v>
      </c>
      <c r="D7" s="588">
        <v>70.400000000000006</v>
      </c>
      <c r="E7" s="584">
        <f t="shared" ref="E7:E52" si="1">D7/X7%</f>
        <v>17.503729487817008</v>
      </c>
      <c r="F7" s="587">
        <v>103.8</v>
      </c>
      <c r="G7" s="582">
        <f t="shared" ref="G7:G52" si="2">F7/X7%</f>
        <v>25.808055693684732</v>
      </c>
      <c r="H7" s="588">
        <v>138.6</v>
      </c>
      <c r="I7" s="584">
        <f t="shared" ref="I7:I52" si="3">H7/X7%</f>
        <v>34.460467429139726</v>
      </c>
      <c r="J7" s="587">
        <v>166.3</v>
      </c>
      <c r="K7" s="582">
        <f t="shared" ref="K7:K52" si="4">J7/X7%</f>
        <v>41.347588264545003</v>
      </c>
      <c r="L7" s="588">
        <v>198.1</v>
      </c>
      <c r="M7" s="582">
        <f t="shared" ref="M7:M52" si="5">L7/X7%</f>
        <v>49.2541024365987</v>
      </c>
      <c r="N7" s="587">
        <v>232.8</v>
      </c>
      <c r="O7" s="582">
        <f t="shared" ref="O7:O52" si="6">N7/X7%</f>
        <v>57.881650919940327</v>
      </c>
      <c r="P7" s="588">
        <v>269.89999999999998</v>
      </c>
      <c r="Q7" s="584">
        <f t="shared" ref="Q7:Q52" si="7">P7/X7%</f>
        <v>67.105917454002977</v>
      </c>
      <c r="R7" s="587">
        <v>297.7</v>
      </c>
      <c r="S7" s="582">
        <f t="shared" ref="S7:S52" si="8">R7/X7%</f>
        <v>74.017901541521624</v>
      </c>
      <c r="T7" s="588">
        <v>330.5</v>
      </c>
      <c r="U7" s="584">
        <f t="shared" ref="U7:U52" si="9">T7/X7%</f>
        <v>82.1730482347091</v>
      </c>
      <c r="V7" s="587">
        <v>360.3</v>
      </c>
      <c r="W7" s="582">
        <f t="shared" ref="W7:W52" si="10">V7/X7%</f>
        <v>89.582297364495275</v>
      </c>
      <c r="X7" s="588">
        <v>402.2</v>
      </c>
      <c r="Y7" s="582">
        <f t="shared" ref="Y7:Y52" si="11">X7/X7%</f>
        <v>99.999999999999986</v>
      </c>
    </row>
    <row r="8" spans="1:25" s="385" customFormat="1" ht="11.25" customHeight="1" x14ac:dyDescent="0.2">
      <c r="A8" s="451">
        <v>1972</v>
      </c>
      <c r="B8" s="587">
        <v>29.1</v>
      </c>
      <c r="C8" s="582">
        <f t="shared" si="0"/>
        <v>6.5629228687415431</v>
      </c>
      <c r="D8" s="588">
        <v>55.4</v>
      </c>
      <c r="E8" s="584">
        <f t="shared" si="1"/>
        <v>12.494361750112764</v>
      </c>
      <c r="F8" s="587">
        <v>95.3</v>
      </c>
      <c r="G8" s="582">
        <f t="shared" si="2"/>
        <v>21.493008570139828</v>
      </c>
      <c r="H8" s="588">
        <v>131.19999999999999</v>
      </c>
      <c r="I8" s="584">
        <f t="shared" si="3"/>
        <v>29.589535408209287</v>
      </c>
      <c r="J8" s="587">
        <v>169.5</v>
      </c>
      <c r="K8" s="582">
        <f t="shared" si="4"/>
        <v>38.227334235453313</v>
      </c>
      <c r="L8" s="588">
        <v>220.3</v>
      </c>
      <c r="M8" s="582">
        <f t="shared" si="5"/>
        <v>49.684258006314842</v>
      </c>
      <c r="N8" s="587">
        <v>265.8</v>
      </c>
      <c r="O8" s="582">
        <f t="shared" si="6"/>
        <v>59.945872801082544</v>
      </c>
      <c r="P8" s="588">
        <v>287.10000000000002</v>
      </c>
      <c r="Q8" s="584">
        <f t="shared" si="7"/>
        <v>64.749661705006773</v>
      </c>
      <c r="R8" s="587">
        <v>329.2</v>
      </c>
      <c r="S8" s="582">
        <f t="shared" si="8"/>
        <v>74.244474515110511</v>
      </c>
      <c r="T8" s="588">
        <v>365.2</v>
      </c>
      <c r="U8" s="584">
        <f t="shared" si="9"/>
        <v>82.363554352728912</v>
      </c>
      <c r="V8" s="587">
        <v>394.6</v>
      </c>
      <c r="W8" s="582">
        <f t="shared" si="10"/>
        <v>88.994136220117284</v>
      </c>
      <c r="X8" s="588">
        <v>443.4</v>
      </c>
      <c r="Y8" s="582">
        <f t="shared" si="11"/>
        <v>99.999999999999986</v>
      </c>
    </row>
    <row r="9" spans="1:25" s="385" customFormat="1" ht="11.25" customHeight="1" x14ac:dyDescent="0.2">
      <c r="A9" s="451">
        <v>1973</v>
      </c>
      <c r="B9" s="587">
        <v>32.5</v>
      </c>
      <c r="C9" s="582">
        <f t="shared" si="0"/>
        <v>7.1934484285081899</v>
      </c>
      <c r="D9" s="588">
        <v>63.7</v>
      </c>
      <c r="E9" s="584">
        <f t="shared" si="1"/>
        <v>14.099158919876052</v>
      </c>
      <c r="F9" s="587">
        <v>103.1</v>
      </c>
      <c r="G9" s="582">
        <f t="shared" si="2"/>
        <v>22.819831783975211</v>
      </c>
      <c r="H9" s="588">
        <v>145.19999999999999</v>
      </c>
      <c r="I9" s="584">
        <f t="shared" si="3"/>
        <v>32.138114209827357</v>
      </c>
      <c r="J9" s="587">
        <v>190.5</v>
      </c>
      <c r="K9" s="582">
        <f t="shared" si="4"/>
        <v>42.16467463479416</v>
      </c>
      <c r="L9" s="588">
        <v>237.7</v>
      </c>
      <c r="M9" s="582">
        <f t="shared" si="5"/>
        <v>52.611775121735278</v>
      </c>
      <c r="N9" s="587">
        <v>277.89999999999998</v>
      </c>
      <c r="O9" s="582">
        <f t="shared" si="6"/>
        <v>61.509517485613102</v>
      </c>
      <c r="P9" s="588">
        <v>309.39999999999998</v>
      </c>
      <c r="Q9" s="584">
        <f t="shared" si="7"/>
        <v>68.481629039397959</v>
      </c>
      <c r="R9" s="587">
        <v>335.8</v>
      </c>
      <c r="S9" s="582">
        <f t="shared" si="8"/>
        <v>74.324922532093851</v>
      </c>
      <c r="T9" s="588">
        <v>383.1</v>
      </c>
      <c r="U9" s="584">
        <f t="shared" si="9"/>
        <v>84.794156706507309</v>
      </c>
      <c r="V9" s="587">
        <v>409.6</v>
      </c>
      <c r="W9" s="582">
        <f t="shared" si="10"/>
        <v>90.659583886675534</v>
      </c>
      <c r="X9" s="588">
        <v>451.8</v>
      </c>
      <c r="Y9" s="582">
        <f t="shared" si="11"/>
        <v>100</v>
      </c>
    </row>
    <row r="10" spans="1:25" s="385" customFormat="1" ht="11.25" customHeight="1" x14ac:dyDescent="0.2">
      <c r="A10" s="451">
        <v>1974</v>
      </c>
      <c r="B10" s="587">
        <v>30.5</v>
      </c>
      <c r="C10" s="582">
        <f t="shared" si="0"/>
        <v>6.9698354661791582</v>
      </c>
      <c r="D10" s="588">
        <v>65.900000000000006</v>
      </c>
      <c r="E10" s="584">
        <f t="shared" si="1"/>
        <v>15.059414990859233</v>
      </c>
      <c r="F10" s="587">
        <v>94.5</v>
      </c>
      <c r="G10" s="582">
        <f t="shared" si="2"/>
        <v>21.595063985374768</v>
      </c>
      <c r="H10" s="588">
        <v>124.7</v>
      </c>
      <c r="I10" s="584">
        <f t="shared" si="3"/>
        <v>28.496343692870198</v>
      </c>
      <c r="J10" s="587">
        <v>162.19999999999999</v>
      </c>
      <c r="K10" s="582">
        <f t="shared" si="4"/>
        <v>37.065813528336378</v>
      </c>
      <c r="L10" s="588">
        <v>202.1</v>
      </c>
      <c r="M10" s="582">
        <f t="shared" si="5"/>
        <v>46.18372943327239</v>
      </c>
      <c r="N10" s="587">
        <v>246.2</v>
      </c>
      <c r="O10" s="582">
        <f t="shared" si="6"/>
        <v>56.261425959780617</v>
      </c>
      <c r="P10" s="588">
        <v>286.8</v>
      </c>
      <c r="Q10" s="584">
        <f t="shared" si="7"/>
        <v>65.539305301645342</v>
      </c>
      <c r="R10" s="587">
        <v>327.10000000000002</v>
      </c>
      <c r="S10" s="582">
        <f t="shared" si="8"/>
        <v>74.748628884826331</v>
      </c>
      <c r="T10" s="588">
        <v>382.6</v>
      </c>
      <c r="U10" s="584">
        <f t="shared" si="9"/>
        <v>87.431444241316271</v>
      </c>
      <c r="V10" s="587">
        <v>408.7</v>
      </c>
      <c r="W10" s="582">
        <f t="shared" si="10"/>
        <v>93.395795246800716</v>
      </c>
      <c r="X10" s="588">
        <v>437.6</v>
      </c>
      <c r="Y10" s="582">
        <f t="shared" si="11"/>
        <v>100</v>
      </c>
    </row>
    <row r="11" spans="1:25" s="385" customFormat="1" ht="11.25" customHeight="1" x14ac:dyDescent="0.2">
      <c r="A11" s="451">
        <v>1975</v>
      </c>
      <c r="B11" s="587">
        <v>55.4</v>
      </c>
      <c r="C11" s="582">
        <f t="shared" si="0"/>
        <v>11.81236673773987</v>
      </c>
      <c r="D11" s="588">
        <v>84.3</v>
      </c>
      <c r="E11" s="584">
        <f t="shared" si="1"/>
        <v>17.974413646055435</v>
      </c>
      <c r="F11" s="587">
        <v>100.4</v>
      </c>
      <c r="G11" s="582">
        <f t="shared" si="2"/>
        <v>21.407249466950958</v>
      </c>
      <c r="H11" s="588">
        <v>190.5</v>
      </c>
      <c r="I11" s="584">
        <f t="shared" si="3"/>
        <v>40.618336886993603</v>
      </c>
      <c r="J11" s="587">
        <v>232.3</v>
      </c>
      <c r="K11" s="582">
        <f t="shared" si="4"/>
        <v>49.530916844349676</v>
      </c>
      <c r="L11" s="588">
        <v>243.4</v>
      </c>
      <c r="M11" s="582">
        <f t="shared" si="5"/>
        <v>51.897654584221748</v>
      </c>
      <c r="N11" s="587">
        <v>340.5</v>
      </c>
      <c r="O11" s="582">
        <f t="shared" si="6"/>
        <v>72.60127931769722</v>
      </c>
      <c r="P11" s="588">
        <v>350</v>
      </c>
      <c r="Q11" s="584">
        <f t="shared" si="7"/>
        <v>74.626865671641781</v>
      </c>
      <c r="R11" s="587">
        <v>358.4</v>
      </c>
      <c r="S11" s="582">
        <f t="shared" si="8"/>
        <v>76.417910447761187</v>
      </c>
      <c r="T11" s="588">
        <v>434.7</v>
      </c>
      <c r="U11" s="584">
        <f t="shared" si="9"/>
        <v>92.686567164179095</v>
      </c>
      <c r="V11" s="587">
        <v>452.6</v>
      </c>
      <c r="W11" s="582">
        <f t="shared" si="10"/>
        <v>96.503198294243063</v>
      </c>
      <c r="X11" s="588">
        <v>469</v>
      </c>
      <c r="Y11" s="582">
        <f t="shared" si="11"/>
        <v>99.999999999999986</v>
      </c>
    </row>
    <row r="12" spans="1:25" s="385" customFormat="1" ht="11.25" customHeight="1" x14ac:dyDescent="0.2">
      <c r="A12" s="451">
        <v>1976</v>
      </c>
      <c r="B12" s="587">
        <v>63.8</v>
      </c>
      <c r="C12" s="582">
        <f t="shared" si="0"/>
        <v>12.875882946518667</v>
      </c>
      <c r="D12" s="588">
        <v>94.3</v>
      </c>
      <c r="E12" s="584">
        <f t="shared" si="1"/>
        <v>19.031281533804236</v>
      </c>
      <c r="F12" s="587">
        <v>105.9</v>
      </c>
      <c r="G12" s="582">
        <f t="shared" si="2"/>
        <v>21.372351160443998</v>
      </c>
      <c r="H12" s="588">
        <v>199.1</v>
      </c>
      <c r="I12" s="584">
        <f t="shared" si="3"/>
        <v>40.1816347124117</v>
      </c>
      <c r="J12" s="587">
        <v>245.4</v>
      </c>
      <c r="K12" s="582">
        <f t="shared" si="4"/>
        <v>49.525731584258324</v>
      </c>
      <c r="L12" s="588">
        <v>257.2</v>
      </c>
      <c r="M12" s="582">
        <f t="shared" si="5"/>
        <v>51.907164480322905</v>
      </c>
      <c r="N12" s="587">
        <v>336.7</v>
      </c>
      <c r="O12" s="582">
        <f t="shared" si="6"/>
        <v>67.951564076690204</v>
      </c>
      <c r="P12" s="588">
        <v>368.5</v>
      </c>
      <c r="Q12" s="584">
        <f t="shared" si="7"/>
        <v>74.369323915237132</v>
      </c>
      <c r="R12" s="587">
        <v>375.7</v>
      </c>
      <c r="S12" s="582">
        <f t="shared" si="8"/>
        <v>75.822401614530776</v>
      </c>
      <c r="T12" s="588">
        <v>446.5</v>
      </c>
      <c r="U12" s="584">
        <f t="shared" si="9"/>
        <v>90.110998990918262</v>
      </c>
      <c r="V12" s="587">
        <v>483.2</v>
      </c>
      <c r="W12" s="582">
        <f t="shared" si="10"/>
        <v>97.517658930373358</v>
      </c>
      <c r="X12" s="588">
        <v>495.5</v>
      </c>
      <c r="Y12" s="582">
        <f t="shared" si="11"/>
        <v>100</v>
      </c>
    </row>
    <row r="13" spans="1:25" s="385" customFormat="1" ht="11.25" customHeight="1" x14ac:dyDescent="0.2">
      <c r="A13" s="451">
        <v>1977</v>
      </c>
      <c r="B13" s="587">
        <v>79.900000000000006</v>
      </c>
      <c r="C13" s="582">
        <f t="shared" si="0"/>
        <v>16.349498669940662</v>
      </c>
      <c r="D13" s="588">
        <v>114.6</v>
      </c>
      <c r="E13" s="584">
        <f t="shared" si="1"/>
        <v>23.449969306322899</v>
      </c>
      <c r="F13" s="587">
        <v>133.6</v>
      </c>
      <c r="G13" s="582">
        <f t="shared" si="2"/>
        <v>27.337835072641703</v>
      </c>
      <c r="H13" s="588">
        <v>219.8</v>
      </c>
      <c r="I13" s="584">
        <f t="shared" si="3"/>
        <v>44.976468180888077</v>
      </c>
      <c r="J13" s="587">
        <v>260.39999999999998</v>
      </c>
      <c r="K13" s="582">
        <f t="shared" si="4"/>
        <v>53.284223449969303</v>
      </c>
      <c r="L13" s="588">
        <v>269.2</v>
      </c>
      <c r="M13" s="582">
        <f t="shared" si="5"/>
        <v>55.084919173316969</v>
      </c>
      <c r="N13" s="587">
        <v>345.2</v>
      </c>
      <c r="O13" s="582">
        <f t="shared" si="6"/>
        <v>70.636382238592191</v>
      </c>
      <c r="P13" s="588">
        <v>372.1</v>
      </c>
      <c r="Q13" s="584">
        <f t="shared" si="7"/>
        <v>76.140781665643559</v>
      </c>
      <c r="R13" s="587">
        <v>381.7</v>
      </c>
      <c r="S13" s="582">
        <f t="shared" si="8"/>
        <v>78.105177000204634</v>
      </c>
      <c r="T13" s="588">
        <v>447.4</v>
      </c>
      <c r="U13" s="584">
        <f t="shared" si="9"/>
        <v>91.549007571107026</v>
      </c>
      <c r="V13" s="587">
        <v>477.8</v>
      </c>
      <c r="W13" s="582">
        <f t="shared" si="10"/>
        <v>97.769592797217115</v>
      </c>
      <c r="X13" s="588">
        <v>488.7</v>
      </c>
      <c r="Y13" s="582">
        <f t="shared" si="11"/>
        <v>100</v>
      </c>
    </row>
    <row r="14" spans="1:25" s="385" customFormat="1" ht="11.25" customHeight="1" x14ac:dyDescent="0.2">
      <c r="A14" s="451">
        <v>1978</v>
      </c>
      <c r="B14" s="587">
        <v>68.599999999999994</v>
      </c>
      <c r="C14" s="582">
        <f t="shared" si="0"/>
        <v>12.928759894459102</v>
      </c>
      <c r="D14" s="588">
        <v>110.1</v>
      </c>
      <c r="E14" s="584">
        <f t="shared" si="1"/>
        <v>20.750094232943837</v>
      </c>
      <c r="F14" s="587">
        <v>130.5</v>
      </c>
      <c r="G14" s="582">
        <f t="shared" si="2"/>
        <v>24.594798341500187</v>
      </c>
      <c r="H14" s="588">
        <v>214.6</v>
      </c>
      <c r="I14" s="584">
        <f t="shared" si="3"/>
        <v>40.444779494911423</v>
      </c>
      <c r="J14" s="587">
        <v>271.10000000000002</v>
      </c>
      <c r="K14" s="582">
        <f t="shared" si="4"/>
        <v>51.093102148511122</v>
      </c>
      <c r="L14" s="588">
        <v>283.60000000000002</v>
      </c>
      <c r="M14" s="582">
        <f t="shared" si="5"/>
        <v>53.44892574444026</v>
      </c>
      <c r="N14" s="587">
        <v>369.5</v>
      </c>
      <c r="O14" s="582">
        <f t="shared" si="6"/>
        <v>69.638145495665285</v>
      </c>
      <c r="P14" s="588">
        <v>397.3</v>
      </c>
      <c r="Q14" s="584">
        <f t="shared" si="7"/>
        <v>74.87749717301169</v>
      </c>
      <c r="R14" s="587">
        <v>401.4</v>
      </c>
      <c r="S14" s="582">
        <f t="shared" si="8"/>
        <v>75.650207312476439</v>
      </c>
      <c r="T14" s="588">
        <v>496.7</v>
      </c>
      <c r="U14" s="584">
        <f t="shared" si="9"/>
        <v>93.611006407840179</v>
      </c>
      <c r="V14" s="587">
        <v>515.29999999999995</v>
      </c>
      <c r="W14" s="582">
        <f t="shared" si="10"/>
        <v>97.116471918582732</v>
      </c>
      <c r="X14" s="588">
        <v>530.6</v>
      </c>
      <c r="Y14" s="582">
        <f t="shared" si="11"/>
        <v>100</v>
      </c>
    </row>
    <row r="15" spans="1:25" s="385" customFormat="1" ht="11.25" customHeight="1" x14ac:dyDescent="0.2">
      <c r="A15" s="451">
        <v>1979</v>
      </c>
      <c r="B15" s="587">
        <v>80.2</v>
      </c>
      <c r="C15" s="582">
        <f t="shared" si="0"/>
        <v>12.457284871077976</v>
      </c>
      <c r="D15" s="588">
        <v>128.1</v>
      </c>
      <c r="E15" s="584">
        <f t="shared" si="1"/>
        <v>19.897483690587137</v>
      </c>
      <c r="F15" s="587">
        <v>142.30000000000001</v>
      </c>
      <c r="G15" s="582">
        <f t="shared" si="2"/>
        <v>22.103137620379002</v>
      </c>
      <c r="H15" s="588">
        <v>254.8</v>
      </c>
      <c r="I15" s="584">
        <f t="shared" si="3"/>
        <v>39.577508543025786</v>
      </c>
      <c r="J15" s="587">
        <v>328.3</v>
      </c>
      <c r="K15" s="582">
        <f t="shared" si="4"/>
        <v>50.994097545821688</v>
      </c>
      <c r="L15" s="588">
        <v>338.2</v>
      </c>
      <c r="M15" s="582">
        <f t="shared" si="5"/>
        <v>52.531842187014604</v>
      </c>
      <c r="N15" s="587">
        <v>437.4</v>
      </c>
      <c r="O15" s="582">
        <f t="shared" si="6"/>
        <v>67.940354147250702</v>
      </c>
      <c r="P15" s="588">
        <v>477.8</v>
      </c>
      <c r="Q15" s="584">
        <f t="shared" si="7"/>
        <v>74.215594905250086</v>
      </c>
      <c r="R15" s="587">
        <v>484.3</v>
      </c>
      <c r="S15" s="582">
        <f t="shared" si="8"/>
        <v>75.22522522522523</v>
      </c>
      <c r="T15" s="588">
        <v>596.9</v>
      </c>
      <c r="U15" s="584">
        <f t="shared" si="9"/>
        <v>92.715128922025471</v>
      </c>
      <c r="V15" s="587">
        <v>628.4</v>
      </c>
      <c r="W15" s="582">
        <f t="shared" si="10"/>
        <v>97.607952780366574</v>
      </c>
      <c r="X15" s="588">
        <v>643.79999999999995</v>
      </c>
      <c r="Y15" s="582">
        <f t="shared" si="11"/>
        <v>100</v>
      </c>
    </row>
    <row r="16" spans="1:25" s="385" customFormat="1" ht="11.25" customHeight="1" x14ac:dyDescent="0.2">
      <c r="A16" s="451">
        <v>1980</v>
      </c>
      <c r="B16" s="587">
        <v>93.8</v>
      </c>
      <c r="C16" s="582">
        <f t="shared" si="0"/>
        <v>13.482823055914904</v>
      </c>
      <c r="D16" s="588">
        <v>125.9</v>
      </c>
      <c r="E16" s="584">
        <f t="shared" si="1"/>
        <v>18.096880839442289</v>
      </c>
      <c r="F16" s="587">
        <v>141.19999999999999</v>
      </c>
      <c r="G16" s="582">
        <f t="shared" si="2"/>
        <v>20.296104642805805</v>
      </c>
      <c r="H16" s="588">
        <v>288.89999999999998</v>
      </c>
      <c r="I16" s="584">
        <f t="shared" si="3"/>
        <v>41.526520051746438</v>
      </c>
      <c r="J16" s="587">
        <v>337.7</v>
      </c>
      <c r="K16" s="582">
        <f t="shared" si="4"/>
        <v>48.541037803650994</v>
      </c>
      <c r="L16" s="588">
        <v>356.6</v>
      </c>
      <c r="M16" s="582">
        <f t="shared" si="5"/>
        <v>51.257726031335345</v>
      </c>
      <c r="N16" s="587">
        <v>505.9</v>
      </c>
      <c r="O16" s="582">
        <f t="shared" si="6"/>
        <v>72.718125628863007</v>
      </c>
      <c r="P16" s="588">
        <v>515.70000000000005</v>
      </c>
      <c r="Q16" s="584">
        <f t="shared" si="7"/>
        <v>74.126778783958599</v>
      </c>
      <c r="R16" s="587">
        <v>523.79999999999995</v>
      </c>
      <c r="S16" s="582">
        <f t="shared" si="8"/>
        <v>75.291073738680453</v>
      </c>
      <c r="T16" s="588">
        <v>632.5</v>
      </c>
      <c r="U16" s="584">
        <f t="shared" si="9"/>
        <v>90.915624550812126</v>
      </c>
      <c r="V16" s="587">
        <v>671.3</v>
      </c>
      <c r="W16" s="582">
        <f t="shared" si="10"/>
        <v>96.492741124047711</v>
      </c>
      <c r="X16" s="588">
        <v>695.7</v>
      </c>
      <c r="Y16" s="582">
        <f t="shared" si="11"/>
        <v>100</v>
      </c>
    </row>
    <row r="17" spans="1:25" s="385" customFormat="1" ht="11.25" customHeight="1" x14ac:dyDescent="0.2">
      <c r="A17" s="451">
        <v>1981</v>
      </c>
      <c r="B17" s="587">
        <v>123.9</v>
      </c>
      <c r="C17" s="582">
        <f t="shared" si="0"/>
        <v>14.135767256132345</v>
      </c>
      <c r="D17" s="588">
        <v>177.4</v>
      </c>
      <c r="E17" s="584">
        <f t="shared" si="1"/>
        <v>20.239589275527667</v>
      </c>
      <c r="F17" s="587">
        <v>192.4</v>
      </c>
      <c r="G17" s="582">
        <f t="shared" si="2"/>
        <v>21.950941243582431</v>
      </c>
      <c r="H17" s="588">
        <v>357.5</v>
      </c>
      <c r="I17" s="584">
        <f t="shared" si="3"/>
        <v>40.787221905305188</v>
      </c>
      <c r="J17" s="587">
        <v>424.6</v>
      </c>
      <c r="K17" s="582">
        <f t="shared" si="4"/>
        <v>48.442669709070167</v>
      </c>
      <c r="L17" s="588">
        <v>441.2</v>
      </c>
      <c r="M17" s="582">
        <f t="shared" si="5"/>
        <v>50.336565887050767</v>
      </c>
      <c r="N17" s="587">
        <v>584.6</v>
      </c>
      <c r="O17" s="582">
        <f t="shared" si="6"/>
        <v>66.697090701654304</v>
      </c>
      <c r="P17" s="588">
        <v>631.6</v>
      </c>
      <c r="Q17" s="584">
        <f t="shared" si="7"/>
        <v>72.059326868225895</v>
      </c>
      <c r="R17" s="587">
        <v>639</v>
      </c>
      <c r="S17" s="582">
        <f t="shared" si="8"/>
        <v>72.90359383913291</v>
      </c>
      <c r="T17" s="588">
        <v>770.5</v>
      </c>
      <c r="U17" s="584">
        <f t="shared" si="9"/>
        <v>87.906446092413006</v>
      </c>
      <c r="V17" s="587">
        <v>854.1</v>
      </c>
      <c r="W17" s="582">
        <f t="shared" si="10"/>
        <v>97.444381061038214</v>
      </c>
      <c r="X17" s="588">
        <v>876.5</v>
      </c>
      <c r="Y17" s="582">
        <f t="shared" si="11"/>
        <v>100</v>
      </c>
    </row>
    <row r="18" spans="1:25" s="385" customFormat="1" ht="11.25" customHeight="1" x14ac:dyDescent="0.2">
      <c r="A18" s="451">
        <v>1982</v>
      </c>
      <c r="B18" s="587">
        <v>140.4</v>
      </c>
      <c r="C18" s="582">
        <f t="shared" si="0"/>
        <v>14.813251740873604</v>
      </c>
      <c r="D18" s="588">
        <v>187.9</v>
      </c>
      <c r="E18" s="584">
        <f t="shared" si="1"/>
        <v>19.824857564887107</v>
      </c>
      <c r="F18" s="587">
        <v>209.9</v>
      </c>
      <c r="G18" s="582">
        <f t="shared" si="2"/>
        <v>22.146022367588099</v>
      </c>
      <c r="H18" s="588">
        <v>386.6</v>
      </c>
      <c r="I18" s="584">
        <f t="shared" si="3"/>
        <v>40.789196032918341</v>
      </c>
      <c r="J18" s="587">
        <v>449.3</v>
      </c>
      <c r="K18" s="582">
        <f t="shared" si="4"/>
        <v>47.404515720616168</v>
      </c>
      <c r="L18" s="588">
        <v>465.4</v>
      </c>
      <c r="M18" s="582">
        <f t="shared" si="5"/>
        <v>49.103186326229164</v>
      </c>
      <c r="N18" s="587">
        <v>618.4</v>
      </c>
      <c r="O18" s="582">
        <f t="shared" si="6"/>
        <v>65.245832454104246</v>
      </c>
      <c r="P18" s="588">
        <v>671.6</v>
      </c>
      <c r="Q18" s="584">
        <f t="shared" si="7"/>
        <v>70.858830976999371</v>
      </c>
      <c r="R18" s="587">
        <v>685.2</v>
      </c>
      <c r="S18" s="582">
        <f t="shared" si="8"/>
        <v>72.293732855032715</v>
      </c>
      <c r="T18" s="588">
        <v>846</v>
      </c>
      <c r="U18" s="584">
        <f t="shared" si="9"/>
        <v>89.259337412956327</v>
      </c>
      <c r="V18" s="587">
        <v>921.3</v>
      </c>
      <c r="W18" s="582">
        <f t="shared" si="10"/>
        <v>97.204051487655619</v>
      </c>
      <c r="X18" s="588">
        <v>947.8</v>
      </c>
      <c r="Y18" s="582">
        <f t="shared" si="11"/>
        <v>100</v>
      </c>
    </row>
    <row r="19" spans="1:25" s="385" customFormat="1" ht="11.25" customHeight="1" x14ac:dyDescent="0.2">
      <c r="A19" s="451">
        <v>1983</v>
      </c>
      <c r="B19" s="587">
        <v>207.1</v>
      </c>
      <c r="C19" s="582">
        <f t="shared" si="0"/>
        <v>16.790984271120479</v>
      </c>
      <c r="D19" s="588">
        <v>275.39999999999998</v>
      </c>
      <c r="E19" s="584">
        <f t="shared" si="1"/>
        <v>22.328522782552291</v>
      </c>
      <c r="F19" s="587">
        <v>303.5</v>
      </c>
      <c r="G19" s="582">
        <f t="shared" si="2"/>
        <v>24.606778011999349</v>
      </c>
      <c r="H19" s="588">
        <v>526.9</v>
      </c>
      <c r="I19" s="584">
        <f t="shared" si="3"/>
        <v>42.719312469596233</v>
      </c>
      <c r="J19" s="587">
        <v>619</v>
      </c>
      <c r="K19" s="582">
        <f t="shared" si="4"/>
        <v>50.186476406680711</v>
      </c>
      <c r="L19" s="588">
        <v>636.6</v>
      </c>
      <c r="M19" s="582">
        <f t="shared" si="5"/>
        <v>51.61342630128101</v>
      </c>
      <c r="N19" s="587">
        <v>851.1</v>
      </c>
      <c r="O19" s="582">
        <f t="shared" si="6"/>
        <v>69.004378141722057</v>
      </c>
      <c r="P19" s="588">
        <v>933.5</v>
      </c>
      <c r="Q19" s="584">
        <f t="shared" si="7"/>
        <v>75.685098102805242</v>
      </c>
      <c r="R19" s="587">
        <v>946.8</v>
      </c>
      <c r="S19" s="582">
        <f t="shared" si="8"/>
        <v>76.763418193611145</v>
      </c>
      <c r="T19" s="588">
        <v>1144.9000000000001</v>
      </c>
      <c r="U19" s="584">
        <f t="shared" si="9"/>
        <v>92.824712177720116</v>
      </c>
      <c r="V19" s="587">
        <v>1217.5999999999999</v>
      </c>
      <c r="W19" s="582">
        <f t="shared" si="10"/>
        <v>98.718988162801992</v>
      </c>
      <c r="X19" s="588">
        <v>1233.4000000000001</v>
      </c>
      <c r="Y19" s="582">
        <f t="shared" si="11"/>
        <v>100</v>
      </c>
    </row>
    <row r="20" spans="1:25" s="385" customFormat="1" ht="11.25" customHeight="1" x14ac:dyDescent="0.2">
      <c r="A20" s="451">
        <v>1984</v>
      </c>
      <c r="B20" s="587">
        <v>220.2</v>
      </c>
      <c r="C20" s="582">
        <f t="shared" si="0"/>
        <v>15.215588723051408</v>
      </c>
      <c r="D20" s="588">
        <v>324.39999999999998</v>
      </c>
      <c r="E20" s="584">
        <f t="shared" si="1"/>
        <v>22.415699281370919</v>
      </c>
      <c r="F20" s="587">
        <v>347</v>
      </c>
      <c r="G20" s="582">
        <f t="shared" si="2"/>
        <v>23.97733554449972</v>
      </c>
      <c r="H20" s="588">
        <v>591.20000000000005</v>
      </c>
      <c r="I20" s="584">
        <f t="shared" si="3"/>
        <v>40.851299060254284</v>
      </c>
      <c r="J20" s="587">
        <v>729.4</v>
      </c>
      <c r="K20" s="582">
        <f t="shared" si="4"/>
        <v>50.400773908236587</v>
      </c>
      <c r="L20" s="588">
        <v>757.9</v>
      </c>
      <c r="M20" s="582">
        <f t="shared" si="5"/>
        <v>52.370093974571581</v>
      </c>
      <c r="N20" s="587">
        <v>996.3</v>
      </c>
      <c r="O20" s="582">
        <f t="shared" si="6"/>
        <v>68.843283582089541</v>
      </c>
      <c r="P20" s="588">
        <v>1070.8</v>
      </c>
      <c r="Q20" s="584">
        <f t="shared" si="7"/>
        <v>73.991155334438901</v>
      </c>
      <c r="R20" s="587">
        <v>1086.0999999999999</v>
      </c>
      <c r="S20" s="582">
        <f t="shared" si="8"/>
        <v>75.048369264787169</v>
      </c>
      <c r="T20" s="588">
        <v>1322.4</v>
      </c>
      <c r="U20" s="584">
        <f t="shared" si="9"/>
        <v>91.376451077943614</v>
      </c>
      <c r="V20" s="587">
        <v>1422</v>
      </c>
      <c r="W20" s="582">
        <f t="shared" si="10"/>
        <v>98.258706467661682</v>
      </c>
      <c r="X20" s="588">
        <v>1447.2</v>
      </c>
      <c r="Y20" s="582">
        <f t="shared" si="11"/>
        <v>100</v>
      </c>
    </row>
    <row r="21" spans="1:25" s="385" customFormat="1" ht="11.25" customHeight="1" x14ac:dyDescent="0.2">
      <c r="A21" s="451">
        <v>1985</v>
      </c>
      <c r="B21" s="587">
        <v>265.8</v>
      </c>
      <c r="C21" s="582">
        <f t="shared" si="0"/>
        <v>14.184321468594909</v>
      </c>
      <c r="D21" s="588">
        <v>385.4</v>
      </c>
      <c r="E21" s="584">
        <f t="shared" si="1"/>
        <v>20.566732483056725</v>
      </c>
      <c r="F21" s="587">
        <v>402.6</v>
      </c>
      <c r="G21" s="582">
        <f t="shared" si="2"/>
        <v>21.484604301190032</v>
      </c>
      <c r="H21" s="588">
        <v>696.6</v>
      </c>
      <c r="I21" s="584">
        <f t="shared" si="3"/>
        <v>37.173808634398846</v>
      </c>
      <c r="J21" s="587">
        <v>944.4</v>
      </c>
      <c r="K21" s="582">
        <f t="shared" si="4"/>
        <v>50.397566572389131</v>
      </c>
      <c r="L21" s="588">
        <v>968.7</v>
      </c>
      <c r="M21" s="582">
        <f t="shared" si="5"/>
        <v>51.694327338705371</v>
      </c>
      <c r="N21" s="587">
        <v>1261.5</v>
      </c>
      <c r="O21" s="582">
        <f t="shared" si="6"/>
        <v>67.319494103207205</v>
      </c>
      <c r="P21" s="588">
        <v>1378.3</v>
      </c>
      <c r="Q21" s="584">
        <f t="shared" si="7"/>
        <v>73.552484124019415</v>
      </c>
      <c r="R21" s="587">
        <v>1386.8</v>
      </c>
      <c r="S21" s="582">
        <f t="shared" si="8"/>
        <v>74.006083569027155</v>
      </c>
      <c r="T21" s="588">
        <v>1669.2</v>
      </c>
      <c r="U21" s="584">
        <f t="shared" si="9"/>
        <v>89.076258071401881</v>
      </c>
      <c r="V21" s="587">
        <v>1796.4</v>
      </c>
      <c r="W21" s="582">
        <f t="shared" si="10"/>
        <v>95.86424035434122</v>
      </c>
      <c r="X21" s="588">
        <v>1873.9</v>
      </c>
      <c r="Y21" s="582">
        <f t="shared" si="11"/>
        <v>100</v>
      </c>
    </row>
    <row r="22" spans="1:25" s="385" customFormat="1" ht="11.25" customHeight="1" x14ac:dyDescent="0.2">
      <c r="A22" s="451">
        <v>1986</v>
      </c>
      <c r="B22" s="587">
        <v>317.10000000000002</v>
      </c>
      <c r="C22" s="582">
        <f t="shared" si="0"/>
        <v>14.229940764674206</v>
      </c>
      <c r="D22" s="588">
        <v>463.1</v>
      </c>
      <c r="E22" s="584">
        <f t="shared" si="1"/>
        <v>20.781726799497395</v>
      </c>
      <c r="F22" s="587">
        <v>493.5</v>
      </c>
      <c r="G22" s="582">
        <f t="shared" si="2"/>
        <v>22.145934302638661</v>
      </c>
      <c r="H22" s="588">
        <v>880.5</v>
      </c>
      <c r="I22" s="584">
        <f t="shared" si="3"/>
        <v>39.512654819601501</v>
      </c>
      <c r="J22" s="587">
        <v>1125.8</v>
      </c>
      <c r="K22" s="582">
        <f t="shared" si="4"/>
        <v>50.520552863040741</v>
      </c>
      <c r="L22" s="588">
        <v>1183.9000000000001</v>
      </c>
      <c r="M22" s="582">
        <f t="shared" si="5"/>
        <v>53.127804702925864</v>
      </c>
      <c r="N22" s="587">
        <v>1563.2</v>
      </c>
      <c r="O22" s="582">
        <f t="shared" si="6"/>
        <v>70.148985819421995</v>
      </c>
      <c r="P22" s="588">
        <v>1723.5</v>
      </c>
      <c r="Q22" s="584">
        <f t="shared" si="7"/>
        <v>77.342487883683347</v>
      </c>
      <c r="R22" s="587">
        <v>1746.5</v>
      </c>
      <c r="S22" s="582">
        <f t="shared" si="8"/>
        <v>78.37461856040207</v>
      </c>
      <c r="T22" s="588">
        <v>2063.6</v>
      </c>
      <c r="U22" s="584">
        <f t="shared" si="9"/>
        <v>92.604559325076281</v>
      </c>
      <c r="V22" s="587">
        <v>2188.6999999999998</v>
      </c>
      <c r="W22" s="582">
        <f t="shared" si="10"/>
        <v>98.218452701489838</v>
      </c>
      <c r="X22" s="588">
        <v>2228.4</v>
      </c>
      <c r="Y22" s="582">
        <f t="shared" si="11"/>
        <v>100</v>
      </c>
    </row>
    <row r="23" spans="1:25" s="385" customFormat="1" ht="11.25" customHeight="1" x14ac:dyDescent="0.2">
      <c r="A23" s="451">
        <v>1987</v>
      </c>
      <c r="B23" s="587">
        <v>286.2</v>
      </c>
      <c r="C23" s="582">
        <f t="shared" si="0"/>
        <v>12.622386874834612</v>
      </c>
      <c r="D23" s="588">
        <v>449.1</v>
      </c>
      <c r="E23" s="584">
        <f t="shared" si="1"/>
        <v>19.806827202963749</v>
      </c>
      <c r="F23" s="587">
        <v>492.1</v>
      </c>
      <c r="G23" s="582">
        <f t="shared" si="2"/>
        <v>21.703272470671255</v>
      </c>
      <c r="H23" s="588">
        <v>845.2</v>
      </c>
      <c r="I23" s="584">
        <f t="shared" si="3"/>
        <v>37.276175355032201</v>
      </c>
      <c r="J23" s="587">
        <v>1063.5</v>
      </c>
      <c r="K23" s="582">
        <f t="shared" si="4"/>
        <v>46.903942842021699</v>
      </c>
      <c r="L23" s="588">
        <v>1123.0999999999999</v>
      </c>
      <c r="M23" s="582">
        <f t="shared" si="5"/>
        <v>49.532504189820941</v>
      </c>
      <c r="N23" s="587">
        <v>1505.1</v>
      </c>
      <c r="O23" s="582">
        <f t="shared" si="6"/>
        <v>66.379994707594605</v>
      </c>
      <c r="P23" s="588">
        <v>1645.7</v>
      </c>
      <c r="Q23" s="584">
        <f t="shared" si="7"/>
        <v>72.580929699214963</v>
      </c>
      <c r="R23" s="587">
        <v>1671.7</v>
      </c>
      <c r="S23" s="582">
        <f t="shared" si="8"/>
        <v>73.727617535503228</v>
      </c>
      <c r="T23" s="588">
        <v>2032.2</v>
      </c>
      <c r="U23" s="584">
        <f t="shared" si="9"/>
        <v>89.626885419423132</v>
      </c>
      <c r="V23" s="587">
        <v>2207.1999999999998</v>
      </c>
      <c r="W23" s="582">
        <f t="shared" si="10"/>
        <v>97.344976625209483</v>
      </c>
      <c r="X23" s="588">
        <v>2267.4</v>
      </c>
      <c r="Y23" s="582">
        <f t="shared" si="11"/>
        <v>100</v>
      </c>
    </row>
    <row r="24" spans="1:25" s="385" customFormat="1" ht="11.25" customHeight="1" x14ac:dyDescent="0.2">
      <c r="A24" s="451">
        <v>1988</v>
      </c>
      <c r="B24" s="587">
        <v>311.10000000000002</v>
      </c>
      <c r="C24" s="582">
        <f t="shared" si="0"/>
        <v>14.845390341668258</v>
      </c>
      <c r="D24" s="588">
        <v>487.8</v>
      </c>
      <c r="E24" s="584">
        <f t="shared" si="1"/>
        <v>23.277343004390151</v>
      </c>
      <c r="F24" s="587">
        <v>518.79999999999995</v>
      </c>
      <c r="G24" s="582">
        <f t="shared" si="2"/>
        <v>24.756632945218552</v>
      </c>
      <c r="H24" s="588">
        <v>854</v>
      </c>
      <c r="I24" s="584">
        <f t="shared" si="3"/>
        <v>40.752051918305021</v>
      </c>
      <c r="J24" s="587">
        <v>1026.7</v>
      </c>
      <c r="K24" s="582">
        <f t="shared" si="4"/>
        <v>48.993128459629702</v>
      </c>
      <c r="L24" s="588">
        <v>1082.5999999999999</v>
      </c>
      <c r="M24" s="582">
        <f t="shared" si="5"/>
        <v>51.660622256155754</v>
      </c>
      <c r="N24" s="587">
        <v>1460.6</v>
      </c>
      <c r="O24" s="582">
        <f t="shared" si="6"/>
        <v>69.698415728192401</v>
      </c>
      <c r="P24" s="588">
        <v>1557.1</v>
      </c>
      <c r="Q24" s="584">
        <f t="shared" si="7"/>
        <v>74.303302156900173</v>
      </c>
      <c r="R24" s="587">
        <v>1580.9</v>
      </c>
      <c r="S24" s="582">
        <f t="shared" si="8"/>
        <v>75.43901507921359</v>
      </c>
      <c r="T24" s="588">
        <v>1925.6</v>
      </c>
      <c r="U24" s="584">
        <f t="shared" si="9"/>
        <v>91.887764840618431</v>
      </c>
      <c r="V24" s="587">
        <v>2021.4</v>
      </c>
      <c r="W24" s="582">
        <f t="shared" si="10"/>
        <v>96.459247948081696</v>
      </c>
      <c r="X24" s="588">
        <v>2095.6</v>
      </c>
      <c r="Y24" s="582">
        <f t="shared" si="11"/>
        <v>100</v>
      </c>
    </row>
    <row r="25" spans="1:25" s="385" customFormat="1" ht="11.25" customHeight="1" x14ac:dyDescent="0.2">
      <c r="A25" s="451">
        <v>1989</v>
      </c>
      <c r="B25" s="587">
        <v>323.5</v>
      </c>
      <c r="C25" s="582">
        <f t="shared" si="0"/>
        <v>13.598150483396385</v>
      </c>
      <c r="D25" s="588">
        <v>481.8</v>
      </c>
      <c r="E25" s="584">
        <f t="shared" si="1"/>
        <v>20.252206809583861</v>
      </c>
      <c r="F25" s="587">
        <v>520.5</v>
      </c>
      <c r="G25" s="582">
        <f t="shared" si="2"/>
        <v>21.878940731399748</v>
      </c>
      <c r="H25" s="588">
        <v>844</v>
      </c>
      <c r="I25" s="584">
        <f t="shared" si="3"/>
        <v>35.477091214796133</v>
      </c>
      <c r="J25" s="587">
        <v>1040.8</v>
      </c>
      <c r="K25" s="582">
        <f t="shared" si="4"/>
        <v>43.749474569146699</v>
      </c>
      <c r="L25" s="588">
        <v>1230</v>
      </c>
      <c r="M25" s="582">
        <f t="shared" si="5"/>
        <v>51.70239596469105</v>
      </c>
      <c r="N25" s="587">
        <v>1581.8</v>
      </c>
      <c r="O25" s="582">
        <f t="shared" si="6"/>
        <v>66.49012189995797</v>
      </c>
      <c r="P25" s="588">
        <v>1752.5</v>
      </c>
      <c r="Q25" s="584">
        <f t="shared" si="7"/>
        <v>73.665405632618743</v>
      </c>
      <c r="R25" s="587">
        <v>1787.5</v>
      </c>
      <c r="S25" s="582">
        <f t="shared" si="8"/>
        <v>75.136612021857928</v>
      </c>
      <c r="T25" s="588">
        <v>2167</v>
      </c>
      <c r="U25" s="584">
        <f t="shared" si="9"/>
        <v>91.088692728036989</v>
      </c>
      <c r="V25" s="587">
        <v>2302.9</v>
      </c>
      <c r="W25" s="582">
        <f t="shared" si="10"/>
        <v>96.801176965111395</v>
      </c>
      <c r="X25" s="588">
        <v>2379</v>
      </c>
      <c r="Y25" s="582">
        <f t="shared" si="11"/>
        <v>100</v>
      </c>
    </row>
    <row r="26" spans="1:25" s="385" customFormat="1" ht="11.25" customHeight="1" x14ac:dyDescent="0.2">
      <c r="A26" s="451">
        <v>1990</v>
      </c>
      <c r="B26" s="587">
        <v>334</v>
      </c>
      <c r="C26" s="582">
        <f t="shared" si="0"/>
        <v>15.976274753659238</v>
      </c>
      <c r="D26" s="588">
        <v>489.9</v>
      </c>
      <c r="E26" s="584">
        <f t="shared" si="1"/>
        <v>23.433464077298382</v>
      </c>
      <c r="F26" s="587">
        <v>536.1</v>
      </c>
      <c r="G26" s="582">
        <f t="shared" si="2"/>
        <v>25.64335597436143</v>
      </c>
      <c r="H26" s="588">
        <v>836.8</v>
      </c>
      <c r="I26" s="584">
        <f t="shared" si="3"/>
        <v>40.026786568449246</v>
      </c>
      <c r="J26" s="587">
        <v>1079</v>
      </c>
      <c r="K26" s="582">
        <f t="shared" si="4"/>
        <v>51.611977422749455</v>
      </c>
      <c r="L26" s="588">
        <v>1150.4000000000001</v>
      </c>
      <c r="M26" s="582">
        <f t="shared" si="5"/>
        <v>55.027264900028705</v>
      </c>
      <c r="N26" s="587">
        <v>1562</v>
      </c>
      <c r="O26" s="582">
        <f t="shared" si="6"/>
        <v>74.715392710226737</v>
      </c>
      <c r="P26" s="588">
        <v>1632.3</v>
      </c>
      <c r="Q26" s="584">
        <f t="shared" si="7"/>
        <v>78.078063713766383</v>
      </c>
      <c r="R26" s="587">
        <v>1652.1</v>
      </c>
      <c r="S26" s="582">
        <f t="shared" si="8"/>
        <v>79.025160241079121</v>
      </c>
      <c r="T26" s="588">
        <v>1919.9</v>
      </c>
      <c r="U26" s="584">
        <f t="shared" si="9"/>
        <v>91.834879938773568</v>
      </c>
      <c r="V26" s="587">
        <v>2050.5</v>
      </c>
      <c r="W26" s="582">
        <f t="shared" si="10"/>
        <v>98.081890366401993</v>
      </c>
      <c r="X26" s="588">
        <v>2090.6</v>
      </c>
      <c r="Y26" s="582">
        <f t="shared" si="11"/>
        <v>100</v>
      </c>
    </row>
    <row r="27" spans="1:25" s="385" customFormat="1" ht="11.25" customHeight="1" x14ac:dyDescent="0.2">
      <c r="A27" s="451">
        <v>1991</v>
      </c>
      <c r="B27" s="587">
        <v>274.3</v>
      </c>
      <c r="C27" s="582">
        <f t="shared" si="0"/>
        <v>14.179374515378653</v>
      </c>
      <c r="D27" s="588">
        <v>411.6</v>
      </c>
      <c r="E27" s="584">
        <f t="shared" si="1"/>
        <v>21.276815714654951</v>
      </c>
      <c r="F27" s="587">
        <v>438.5</v>
      </c>
      <c r="G27" s="582">
        <f t="shared" si="2"/>
        <v>22.667355905918843</v>
      </c>
      <c r="H27" s="588">
        <v>754.2</v>
      </c>
      <c r="I27" s="584">
        <f t="shared" si="3"/>
        <v>38.986818299302151</v>
      </c>
      <c r="J27" s="587">
        <v>932.1</v>
      </c>
      <c r="K27" s="582">
        <f t="shared" si="4"/>
        <v>48.182993021452575</v>
      </c>
      <c r="L27" s="588">
        <v>987.9</v>
      </c>
      <c r="M27" s="582">
        <f t="shared" si="5"/>
        <v>51.067459291806671</v>
      </c>
      <c r="N27" s="587">
        <v>1310.5</v>
      </c>
      <c r="O27" s="582">
        <f t="shared" si="6"/>
        <v>67.743602998190752</v>
      </c>
      <c r="P27" s="588">
        <v>1462.3</v>
      </c>
      <c r="Q27" s="584">
        <f t="shared" si="7"/>
        <v>75.590591884207811</v>
      </c>
      <c r="R27" s="587">
        <v>1481.2</v>
      </c>
      <c r="S27" s="582">
        <f t="shared" si="8"/>
        <v>76.567588524166453</v>
      </c>
      <c r="T27" s="588">
        <v>1749</v>
      </c>
      <c r="U27" s="584">
        <f t="shared" si="9"/>
        <v>90.410958904109592</v>
      </c>
      <c r="V27" s="587">
        <v>1904.7</v>
      </c>
      <c r="W27" s="582">
        <f t="shared" si="10"/>
        <v>98.459550271387968</v>
      </c>
      <c r="X27" s="588">
        <v>1934.5</v>
      </c>
      <c r="Y27" s="582">
        <f t="shared" si="11"/>
        <v>100</v>
      </c>
    </row>
    <row r="28" spans="1:25" s="385" customFormat="1" ht="11.25" customHeight="1" x14ac:dyDescent="0.2">
      <c r="A28" s="451">
        <v>1992</v>
      </c>
      <c r="B28" s="587">
        <v>259.60000000000002</v>
      </c>
      <c r="C28" s="582">
        <f t="shared" si="0"/>
        <v>13.291690133633713</v>
      </c>
      <c r="D28" s="588">
        <v>420.7</v>
      </c>
      <c r="E28" s="584">
        <f t="shared" si="1"/>
        <v>21.540115713481132</v>
      </c>
      <c r="F28" s="587">
        <v>450.1</v>
      </c>
      <c r="G28" s="582">
        <f t="shared" si="2"/>
        <v>23.045414981311762</v>
      </c>
      <c r="H28" s="588">
        <v>827.6</v>
      </c>
      <c r="I28" s="584">
        <f t="shared" si="3"/>
        <v>42.373662382878507</v>
      </c>
      <c r="J28" s="587">
        <v>1006.6</v>
      </c>
      <c r="K28" s="582">
        <f t="shared" si="4"/>
        <v>51.538579693820083</v>
      </c>
      <c r="L28" s="588">
        <v>1042</v>
      </c>
      <c r="M28" s="582">
        <f t="shared" si="5"/>
        <v>53.351082893861047</v>
      </c>
      <c r="N28" s="587">
        <v>1412.1</v>
      </c>
      <c r="O28" s="582">
        <f t="shared" si="6"/>
        <v>72.300445445701712</v>
      </c>
      <c r="P28" s="588">
        <v>1483.6</v>
      </c>
      <c r="Q28" s="584">
        <f t="shared" si="7"/>
        <v>75.961292304541502</v>
      </c>
      <c r="R28" s="587">
        <v>1516.3</v>
      </c>
      <c r="S28" s="582">
        <f t="shared" si="8"/>
        <v>77.635553735087811</v>
      </c>
      <c r="T28" s="588">
        <v>1801.5</v>
      </c>
      <c r="U28" s="584">
        <f t="shared" si="9"/>
        <v>92.23798064615228</v>
      </c>
      <c r="V28" s="587">
        <v>1918.8</v>
      </c>
      <c r="W28" s="582">
        <f t="shared" si="10"/>
        <v>98.243817520864269</v>
      </c>
      <c r="X28" s="588">
        <v>1953.1</v>
      </c>
      <c r="Y28" s="582">
        <f t="shared" si="11"/>
        <v>100</v>
      </c>
    </row>
    <row r="29" spans="1:25" s="385" customFormat="1" ht="11.25" customHeight="1" x14ac:dyDescent="0.2">
      <c r="A29" s="451">
        <v>1993</v>
      </c>
      <c r="B29" s="587">
        <v>323.89999999999998</v>
      </c>
      <c r="C29" s="582">
        <f t="shared" si="0"/>
        <v>14.849624060150376</v>
      </c>
      <c r="D29" s="588">
        <v>478.9</v>
      </c>
      <c r="E29" s="584">
        <f t="shared" si="1"/>
        <v>21.955804144507614</v>
      </c>
      <c r="F29" s="587">
        <v>506.8</v>
      </c>
      <c r="G29" s="582">
        <f t="shared" si="2"/>
        <v>23.234916559691914</v>
      </c>
      <c r="H29" s="588">
        <v>956.2</v>
      </c>
      <c r="I29" s="584">
        <f t="shared" si="3"/>
        <v>43.838254172015411</v>
      </c>
      <c r="J29" s="587">
        <v>1178.5999999999999</v>
      </c>
      <c r="K29" s="582">
        <f t="shared" si="4"/>
        <v>54.034476434989912</v>
      </c>
      <c r="L29" s="588">
        <v>1206.8</v>
      </c>
      <c r="M29" s="582">
        <f t="shared" si="5"/>
        <v>55.327342747111686</v>
      </c>
      <c r="N29" s="587">
        <v>1496.4</v>
      </c>
      <c r="O29" s="582">
        <f t="shared" si="6"/>
        <v>68.604437924078496</v>
      </c>
      <c r="P29" s="588">
        <v>1627.7</v>
      </c>
      <c r="Q29" s="584">
        <f t="shared" si="7"/>
        <v>74.624060150375954</v>
      </c>
      <c r="R29" s="587">
        <v>1682.3</v>
      </c>
      <c r="S29" s="582">
        <f t="shared" si="8"/>
        <v>77.127269392994691</v>
      </c>
      <c r="T29" s="588">
        <v>1989.8</v>
      </c>
      <c r="U29" s="584">
        <f t="shared" si="9"/>
        <v>91.225013753896945</v>
      </c>
      <c r="V29" s="587">
        <v>2110.4</v>
      </c>
      <c r="W29" s="582">
        <f t="shared" si="10"/>
        <v>96.754080322758128</v>
      </c>
      <c r="X29" s="588">
        <v>2181.1999999999998</v>
      </c>
      <c r="Y29" s="582">
        <f t="shared" si="11"/>
        <v>100</v>
      </c>
    </row>
    <row r="30" spans="1:25" ht="11.25" customHeight="1" x14ac:dyDescent="0.25">
      <c r="A30" s="449">
        <v>1994</v>
      </c>
      <c r="B30" s="606">
        <v>341.4</v>
      </c>
      <c r="C30" s="582">
        <f t="shared" si="0"/>
        <v>16.870923107333464</v>
      </c>
      <c r="D30" s="591">
        <v>490</v>
      </c>
      <c r="E30" s="584">
        <f t="shared" si="1"/>
        <v>24.214271595176911</v>
      </c>
      <c r="F30" s="606">
        <v>559.6</v>
      </c>
      <c r="G30" s="582">
        <f t="shared" si="2"/>
        <v>27.653686499308165</v>
      </c>
      <c r="H30" s="591">
        <v>944.3</v>
      </c>
      <c r="I30" s="584">
        <f t="shared" si="3"/>
        <v>46.66436054556236</v>
      </c>
      <c r="J30" s="606">
        <v>1170</v>
      </c>
      <c r="K30" s="582">
        <f t="shared" si="4"/>
        <v>57.817750543585689</v>
      </c>
      <c r="L30" s="591">
        <v>1212</v>
      </c>
      <c r="M30" s="582">
        <f t="shared" si="5"/>
        <v>59.893259537457993</v>
      </c>
      <c r="N30" s="606">
        <v>1473.5</v>
      </c>
      <c r="O30" s="582">
        <f t="shared" si="6"/>
        <v>72.815773868353432</v>
      </c>
      <c r="P30" s="591">
        <v>1585.4</v>
      </c>
      <c r="Q30" s="584">
        <f t="shared" si="7"/>
        <v>78.345522830598938</v>
      </c>
      <c r="R30" s="606">
        <v>1615.5</v>
      </c>
      <c r="S30" s="582">
        <f t="shared" si="8"/>
        <v>79.832970942874084</v>
      </c>
      <c r="T30" s="591">
        <v>1841.2</v>
      </c>
      <c r="U30" s="584">
        <f t="shared" si="9"/>
        <v>90.986360940897413</v>
      </c>
      <c r="V30" s="606">
        <v>1981.5</v>
      </c>
      <c r="W30" s="582">
        <f t="shared" si="10"/>
        <v>97.919549318047046</v>
      </c>
      <c r="X30" s="591">
        <v>2023.6</v>
      </c>
      <c r="Y30" s="582">
        <f t="shared" si="11"/>
        <v>99.999999999999986</v>
      </c>
    </row>
    <row r="31" spans="1:25" ht="11.25" customHeight="1" x14ac:dyDescent="0.25">
      <c r="A31" s="449">
        <v>1995</v>
      </c>
      <c r="B31" s="606">
        <v>230.2</v>
      </c>
      <c r="C31" s="582">
        <f t="shared" si="0"/>
        <v>13.518116154794761</v>
      </c>
      <c r="D31" s="591">
        <v>351.3</v>
      </c>
      <c r="E31" s="584">
        <f t="shared" si="1"/>
        <v>20.629514357860121</v>
      </c>
      <c r="F31" s="606">
        <v>413.5</v>
      </c>
      <c r="G31" s="582">
        <f t="shared" si="2"/>
        <v>24.282106993951494</v>
      </c>
      <c r="H31" s="591">
        <v>670.4</v>
      </c>
      <c r="I31" s="584">
        <f t="shared" si="3"/>
        <v>39.368136707968759</v>
      </c>
      <c r="J31" s="606">
        <v>839.4</v>
      </c>
      <c r="K31" s="582">
        <f t="shared" si="4"/>
        <v>49.292383580950144</v>
      </c>
      <c r="L31" s="591">
        <v>903</v>
      </c>
      <c r="M31" s="582">
        <f t="shared" si="5"/>
        <v>53.027188913030713</v>
      </c>
      <c r="N31" s="606">
        <v>1165.5999999999999</v>
      </c>
      <c r="O31" s="582">
        <f t="shared" si="6"/>
        <v>68.447941746432548</v>
      </c>
      <c r="P31" s="591">
        <v>1255</v>
      </c>
      <c r="Q31" s="584">
        <f t="shared" si="7"/>
        <v>73.697809618885429</v>
      </c>
      <c r="R31" s="606">
        <v>1284.7</v>
      </c>
      <c r="S31" s="582">
        <f t="shared" si="8"/>
        <v>75.441893240941923</v>
      </c>
      <c r="T31" s="591">
        <v>1576</v>
      </c>
      <c r="U31" s="584">
        <f t="shared" si="9"/>
        <v>92.548006342122264</v>
      </c>
      <c r="V31" s="606">
        <v>1646.4</v>
      </c>
      <c r="W31" s="582">
        <f t="shared" si="10"/>
        <v>96.682130483293207</v>
      </c>
      <c r="X31" s="591">
        <v>1702.9</v>
      </c>
      <c r="Y31" s="582">
        <f t="shared" si="11"/>
        <v>100</v>
      </c>
    </row>
    <row r="32" spans="1:25" ht="11.25" customHeight="1" x14ac:dyDescent="0.25">
      <c r="A32" s="449">
        <v>1996</v>
      </c>
      <c r="B32" s="606">
        <v>266.2</v>
      </c>
      <c r="C32" s="582">
        <f t="shared" si="0"/>
        <v>13.462121978355414</v>
      </c>
      <c r="D32" s="591">
        <v>381.5</v>
      </c>
      <c r="E32" s="584">
        <f t="shared" si="1"/>
        <v>19.293011024577726</v>
      </c>
      <c r="F32" s="606">
        <v>414.8</v>
      </c>
      <c r="G32" s="582">
        <f t="shared" si="2"/>
        <v>20.977040558308889</v>
      </c>
      <c r="H32" s="591">
        <v>839.2</v>
      </c>
      <c r="I32" s="584">
        <f t="shared" si="3"/>
        <v>42.439567108324063</v>
      </c>
      <c r="J32" s="606">
        <v>1008</v>
      </c>
      <c r="K32" s="582">
        <f t="shared" si="4"/>
        <v>50.9760291291595</v>
      </c>
      <c r="L32" s="591">
        <v>1049.4000000000001</v>
      </c>
      <c r="M32" s="582">
        <f t="shared" si="5"/>
        <v>53.069687468392843</v>
      </c>
      <c r="N32" s="606">
        <v>1364.6</v>
      </c>
      <c r="O32" s="582">
        <f t="shared" si="6"/>
        <v>69.009810862749063</v>
      </c>
      <c r="P32" s="591">
        <v>1457.1</v>
      </c>
      <c r="Q32" s="584">
        <f t="shared" si="7"/>
        <v>73.687670678668951</v>
      </c>
      <c r="R32" s="606">
        <v>1481.2</v>
      </c>
      <c r="S32" s="582">
        <f t="shared" si="8"/>
        <v>74.9064428036816</v>
      </c>
      <c r="T32" s="591">
        <v>1857.8</v>
      </c>
      <c r="U32" s="584">
        <f t="shared" si="9"/>
        <v>93.951653686659242</v>
      </c>
      <c r="V32" s="606">
        <v>1936.3</v>
      </c>
      <c r="W32" s="582">
        <f t="shared" si="10"/>
        <v>97.92151309800748</v>
      </c>
      <c r="X32" s="591">
        <v>1977.4</v>
      </c>
      <c r="Y32" s="582">
        <f t="shared" si="11"/>
        <v>100</v>
      </c>
    </row>
    <row r="33" spans="1:25" ht="11.25" customHeight="1" x14ac:dyDescent="0.25">
      <c r="A33" s="449">
        <v>1997</v>
      </c>
      <c r="B33" s="606">
        <v>308.10000000000002</v>
      </c>
      <c r="C33" s="582">
        <f t="shared" si="0"/>
        <v>12.258783272987705</v>
      </c>
      <c r="D33" s="591">
        <v>431.4</v>
      </c>
      <c r="E33" s="584">
        <f t="shared" si="1"/>
        <v>17.164683881749092</v>
      </c>
      <c r="F33" s="606">
        <v>486.6</v>
      </c>
      <c r="G33" s="582">
        <f t="shared" si="2"/>
        <v>19.360999482751758</v>
      </c>
      <c r="H33" s="591">
        <v>1036.0999999999999</v>
      </c>
      <c r="I33" s="584">
        <f t="shared" si="3"/>
        <v>41.224684677515611</v>
      </c>
      <c r="J33" s="606">
        <v>1201.3</v>
      </c>
      <c r="K33" s="582">
        <f t="shared" si="4"/>
        <v>47.797716150081563</v>
      </c>
      <c r="L33" s="591">
        <v>1242.7</v>
      </c>
      <c r="M33" s="582">
        <f t="shared" si="5"/>
        <v>49.444952850833559</v>
      </c>
      <c r="N33" s="606">
        <v>1658.3</v>
      </c>
      <c r="O33" s="582">
        <f t="shared" si="6"/>
        <v>65.980981180121745</v>
      </c>
      <c r="P33" s="591">
        <v>1825.3</v>
      </c>
      <c r="Q33" s="584">
        <f t="shared" si="7"/>
        <v>72.625631639676911</v>
      </c>
      <c r="R33" s="606">
        <v>1860.6</v>
      </c>
      <c r="S33" s="582">
        <f t="shared" si="8"/>
        <v>74.030159551187666</v>
      </c>
      <c r="T33" s="591">
        <v>2403.6</v>
      </c>
      <c r="U33" s="584">
        <f t="shared" si="9"/>
        <v>95.635220626268236</v>
      </c>
      <c r="V33" s="606">
        <v>2475.1999999999998</v>
      </c>
      <c r="W33" s="582">
        <f t="shared" si="10"/>
        <v>98.484064775394884</v>
      </c>
      <c r="X33" s="591">
        <v>2513.3000000000002</v>
      </c>
      <c r="Y33" s="582">
        <f t="shared" si="11"/>
        <v>100</v>
      </c>
    </row>
    <row r="34" spans="1:25" ht="11.25" customHeight="1" x14ac:dyDescent="0.25">
      <c r="A34" s="449">
        <v>1998</v>
      </c>
      <c r="B34" s="606">
        <v>402.19190801000002</v>
      </c>
      <c r="C34" s="582">
        <f t="shared" si="0"/>
        <v>12.351170276872844</v>
      </c>
      <c r="D34" s="591">
        <v>610.12300460999995</v>
      </c>
      <c r="E34" s="584">
        <f t="shared" si="1"/>
        <v>18.736660210448633</v>
      </c>
      <c r="F34" s="606">
        <v>647.55845437999994</v>
      </c>
      <c r="G34" s="582">
        <f t="shared" si="2"/>
        <v>19.88628954234731</v>
      </c>
      <c r="H34" s="591">
        <v>1364.5734472900001</v>
      </c>
      <c r="I34" s="584">
        <f t="shared" si="3"/>
        <v>41.905564649896199</v>
      </c>
      <c r="J34" s="606">
        <v>1549.58562714</v>
      </c>
      <c r="K34" s="582">
        <f t="shared" si="4"/>
        <v>47.587222811367603</v>
      </c>
      <c r="L34" s="591">
        <v>1573.5976936</v>
      </c>
      <c r="M34" s="582">
        <f t="shared" si="5"/>
        <v>48.324624821802068</v>
      </c>
      <c r="N34" s="606">
        <v>2116.90150421</v>
      </c>
      <c r="O34" s="582">
        <f t="shared" si="6"/>
        <v>65.00929137842293</v>
      </c>
      <c r="P34" s="591">
        <v>2344.8984057799998</v>
      </c>
      <c r="Q34" s="584">
        <f t="shared" si="7"/>
        <v>72.010995037315212</v>
      </c>
      <c r="R34" s="606">
        <v>2406.1400176699999</v>
      </c>
      <c r="S34" s="582">
        <f t="shared" si="8"/>
        <v>73.891703130688256</v>
      </c>
      <c r="T34" s="591">
        <v>2886.4072104699999</v>
      </c>
      <c r="U34" s="584">
        <f t="shared" si="9"/>
        <v>88.640537601323672</v>
      </c>
      <c r="V34" s="606">
        <v>3198.91330647</v>
      </c>
      <c r="W34" s="582">
        <f t="shared" si="10"/>
        <v>98.23748852794651</v>
      </c>
      <c r="X34" s="591">
        <v>3256.3060746000001</v>
      </c>
      <c r="Y34" s="582">
        <f t="shared" si="11"/>
        <v>100.00000000000001</v>
      </c>
    </row>
    <row r="35" spans="1:25" ht="11.25" customHeight="1" x14ac:dyDescent="0.25">
      <c r="A35" s="449">
        <v>1999</v>
      </c>
      <c r="B35" s="606">
        <v>516.76513563000003</v>
      </c>
      <c r="C35" s="582">
        <f t="shared" si="0"/>
        <v>16.530631574041305</v>
      </c>
      <c r="D35" s="591">
        <v>694.03538336999998</v>
      </c>
      <c r="E35" s="584">
        <f t="shared" si="1"/>
        <v>22.201271778621791</v>
      </c>
      <c r="F35" s="606">
        <v>742.97895744000004</v>
      </c>
      <c r="G35" s="582">
        <f t="shared" si="2"/>
        <v>23.766911824910167</v>
      </c>
      <c r="H35" s="591">
        <v>1477.7964602899999</v>
      </c>
      <c r="I35" s="584">
        <f t="shared" si="3"/>
        <v>47.27274953774603</v>
      </c>
      <c r="J35" s="606">
        <v>1605.8270515300001</v>
      </c>
      <c r="K35" s="582">
        <f t="shared" si="4"/>
        <v>51.368278411641398</v>
      </c>
      <c r="L35" s="591">
        <v>1719.86277707</v>
      </c>
      <c r="M35" s="582">
        <f t="shared" si="5"/>
        <v>55.016130085849419</v>
      </c>
      <c r="N35" s="606">
        <v>2169.0103202499999</v>
      </c>
      <c r="O35" s="582">
        <f t="shared" si="6"/>
        <v>69.383764523189654</v>
      </c>
      <c r="P35" s="591">
        <v>2397.08073405</v>
      </c>
      <c r="Q35" s="584">
        <f t="shared" si="7"/>
        <v>76.679434690393705</v>
      </c>
      <c r="R35" s="606">
        <v>2423.4216592500002</v>
      </c>
      <c r="S35" s="582">
        <f t="shared" si="8"/>
        <v>77.522045965377927</v>
      </c>
      <c r="T35" s="591">
        <v>2856.5431479399999</v>
      </c>
      <c r="U35" s="584">
        <f t="shared" si="9"/>
        <v>91.377028166539858</v>
      </c>
      <c r="V35" s="606">
        <v>3091.0886276900001</v>
      </c>
      <c r="W35" s="582">
        <f t="shared" si="10"/>
        <v>98.879827108998029</v>
      </c>
      <c r="X35" s="591">
        <v>3126.1064243999999</v>
      </c>
      <c r="Y35" s="582">
        <f t="shared" si="11"/>
        <v>100</v>
      </c>
    </row>
    <row r="36" spans="1:25" ht="11.25" customHeight="1" x14ac:dyDescent="0.25">
      <c r="A36" s="449">
        <v>2000</v>
      </c>
      <c r="B36" s="606">
        <v>492.69197379000002</v>
      </c>
      <c r="C36" s="582">
        <f t="shared" si="0"/>
        <v>11.884220467509291</v>
      </c>
      <c r="D36" s="591">
        <v>788.09326045</v>
      </c>
      <c r="E36" s="584">
        <f t="shared" si="1"/>
        <v>19.00959332481035</v>
      </c>
      <c r="F36" s="606">
        <v>852.04017452999994</v>
      </c>
      <c r="G36" s="582">
        <f t="shared" si="2"/>
        <v>20.552056497688241</v>
      </c>
      <c r="H36" s="591">
        <v>1669.2285561000001</v>
      </c>
      <c r="I36" s="584">
        <f t="shared" si="3"/>
        <v>40.263453083589155</v>
      </c>
      <c r="J36" s="606">
        <v>2141.2326248200002</v>
      </c>
      <c r="K36" s="582">
        <f t="shared" si="4"/>
        <v>51.648660703433151</v>
      </c>
      <c r="L36" s="591">
        <v>2231.6531907799999</v>
      </c>
      <c r="M36" s="582">
        <f t="shared" si="5"/>
        <v>53.829694691869136</v>
      </c>
      <c r="N36" s="606">
        <v>2926.99242925</v>
      </c>
      <c r="O36" s="582">
        <f t="shared" si="6"/>
        <v>70.601968748051917</v>
      </c>
      <c r="P36" s="591">
        <v>3116.8427920600002</v>
      </c>
      <c r="Q36" s="584">
        <f t="shared" si="7"/>
        <v>75.181348335088458</v>
      </c>
      <c r="R36" s="606">
        <v>3206.2256070600001</v>
      </c>
      <c r="S36" s="582">
        <f t="shared" si="8"/>
        <v>77.337350738162627</v>
      </c>
      <c r="T36" s="591">
        <v>3943.0897258300001</v>
      </c>
      <c r="U36" s="584">
        <f t="shared" si="9"/>
        <v>95.111246210208918</v>
      </c>
      <c r="V36" s="606">
        <v>4073.4067600600001</v>
      </c>
      <c r="W36" s="582">
        <f t="shared" si="10"/>
        <v>98.254622696632836</v>
      </c>
      <c r="X36" s="591">
        <v>4145.7660192100002</v>
      </c>
      <c r="Y36" s="582">
        <f t="shared" si="11"/>
        <v>100</v>
      </c>
    </row>
    <row r="37" spans="1:25" ht="11.25" customHeight="1" x14ac:dyDescent="0.25">
      <c r="A37" s="449">
        <v>2001</v>
      </c>
      <c r="B37" s="606">
        <v>687.67331394999997</v>
      </c>
      <c r="C37" s="582">
        <f t="shared" si="0"/>
        <v>19.914058695247551</v>
      </c>
      <c r="D37" s="591">
        <v>895.58447716000001</v>
      </c>
      <c r="E37" s="584">
        <f t="shared" si="1"/>
        <v>25.934875591251423</v>
      </c>
      <c r="F37" s="606">
        <v>997.80778174</v>
      </c>
      <c r="G37" s="582">
        <f t="shared" si="2"/>
        <v>28.895119716089308</v>
      </c>
      <c r="H37" s="591">
        <v>1746.9705881699999</v>
      </c>
      <c r="I37" s="584">
        <f t="shared" si="3"/>
        <v>50.589828230877096</v>
      </c>
      <c r="J37" s="606">
        <v>1970.3490298900001</v>
      </c>
      <c r="K37" s="582">
        <f t="shared" si="4"/>
        <v>57.058555909305596</v>
      </c>
      <c r="L37" s="591">
        <v>2009.95192716</v>
      </c>
      <c r="M37" s="582">
        <f t="shared" si="5"/>
        <v>58.205400500680824</v>
      </c>
      <c r="N37" s="606">
        <v>2599.9307490900001</v>
      </c>
      <c r="O37" s="582">
        <f t="shared" si="6"/>
        <v>75.290363157413026</v>
      </c>
      <c r="P37" s="591">
        <v>2732.2659188500002</v>
      </c>
      <c r="Q37" s="584">
        <f t="shared" si="7"/>
        <v>79.122604840471553</v>
      </c>
      <c r="R37" s="606">
        <v>2769.7238175500001</v>
      </c>
      <c r="S37" s="582">
        <f t="shared" si="8"/>
        <v>80.207333269189775</v>
      </c>
      <c r="T37" s="591">
        <v>3222.31103347</v>
      </c>
      <c r="U37" s="584">
        <f t="shared" si="9"/>
        <v>93.313626911413138</v>
      </c>
      <c r="V37" s="606">
        <v>3359.1960052999998</v>
      </c>
      <c r="W37" s="582">
        <f t="shared" si="10"/>
        <v>97.277624507687648</v>
      </c>
      <c r="X37" s="591">
        <v>3453.2052178499998</v>
      </c>
      <c r="Y37" s="582">
        <f t="shared" si="11"/>
        <v>100.00000000000001</v>
      </c>
    </row>
    <row r="38" spans="1:25" ht="11.25" customHeight="1" x14ac:dyDescent="0.25">
      <c r="A38" s="449">
        <v>2002</v>
      </c>
      <c r="B38" s="606">
        <v>456.46786725999999</v>
      </c>
      <c r="C38" s="582">
        <f t="shared" si="0"/>
        <v>16.193740603483899</v>
      </c>
      <c r="D38" s="591">
        <v>673.86091004000002</v>
      </c>
      <c r="E38" s="584">
        <f t="shared" si="1"/>
        <v>23.906017406039656</v>
      </c>
      <c r="F38" s="606">
        <v>742.23390809</v>
      </c>
      <c r="G38" s="582">
        <f t="shared" si="2"/>
        <v>26.331630848121332</v>
      </c>
      <c r="H38" s="591">
        <v>1303.2539525699999</v>
      </c>
      <c r="I38" s="584">
        <f t="shared" si="3"/>
        <v>46.234484313356326</v>
      </c>
      <c r="J38" s="606">
        <v>1542.4339270400001</v>
      </c>
      <c r="K38" s="582">
        <f t="shared" si="4"/>
        <v>54.719678435265749</v>
      </c>
      <c r="L38" s="591">
        <v>1626.8194168499999</v>
      </c>
      <c r="M38" s="582">
        <f t="shared" si="5"/>
        <v>57.713354070932596</v>
      </c>
      <c r="N38" s="606">
        <v>2065.76923919</v>
      </c>
      <c r="O38" s="582">
        <f t="shared" si="6"/>
        <v>73.285621191480018</v>
      </c>
      <c r="P38" s="591">
        <v>2172.1563256999998</v>
      </c>
      <c r="Q38" s="584">
        <f t="shared" si="7"/>
        <v>77.059829643094957</v>
      </c>
      <c r="R38" s="606">
        <v>2202.5360987700001</v>
      </c>
      <c r="S38" s="582">
        <f t="shared" si="8"/>
        <v>78.137588232415496</v>
      </c>
      <c r="T38" s="591">
        <v>2631.6566802399998</v>
      </c>
      <c r="U38" s="584">
        <f t="shared" si="9"/>
        <v>93.361151340272173</v>
      </c>
      <c r="V38" s="606">
        <v>2763.0188322600002</v>
      </c>
      <c r="W38" s="582">
        <f t="shared" si="10"/>
        <v>98.021379951097131</v>
      </c>
      <c r="X38" s="591">
        <v>2818.7920162300002</v>
      </c>
      <c r="Y38" s="582">
        <f t="shared" si="11"/>
        <v>100</v>
      </c>
    </row>
    <row r="39" spans="1:25" ht="11.25" customHeight="1" x14ac:dyDescent="0.25">
      <c r="A39" s="449">
        <v>2003</v>
      </c>
      <c r="B39" s="606">
        <v>367.25891373000002</v>
      </c>
      <c r="C39" s="582">
        <f t="shared" si="0"/>
        <v>13.993910987418642</v>
      </c>
      <c r="D39" s="591">
        <v>550.66793729000005</v>
      </c>
      <c r="E39" s="584">
        <f t="shared" si="1"/>
        <v>20.982467164097091</v>
      </c>
      <c r="F39" s="606">
        <v>599.52690331999997</v>
      </c>
      <c r="G39" s="582">
        <f t="shared" si="2"/>
        <v>22.844172887225682</v>
      </c>
      <c r="H39" s="591">
        <v>1124.89376608</v>
      </c>
      <c r="I39" s="584">
        <f t="shared" si="3"/>
        <v>42.862576357775055</v>
      </c>
      <c r="J39" s="606">
        <v>1342.39010248</v>
      </c>
      <c r="K39" s="582">
        <f t="shared" si="4"/>
        <v>51.149984118036691</v>
      </c>
      <c r="L39" s="591">
        <v>1390.7457123300001</v>
      </c>
      <c r="M39" s="582">
        <f t="shared" si="5"/>
        <v>52.992510125399242</v>
      </c>
      <c r="N39" s="606">
        <v>1865.3048426099999</v>
      </c>
      <c r="O39" s="582">
        <f t="shared" si="6"/>
        <v>71.074952726880625</v>
      </c>
      <c r="P39" s="591">
        <v>1953.0152232099999</v>
      </c>
      <c r="Q39" s="584">
        <f t="shared" si="7"/>
        <v>74.417039774742918</v>
      </c>
      <c r="R39" s="606">
        <v>1982.1669492000001</v>
      </c>
      <c r="S39" s="582">
        <f t="shared" si="8"/>
        <v>75.527827405437691</v>
      </c>
      <c r="T39" s="591">
        <v>2507.73757282</v>
      </c>
      <c r="U39" s="584">
        <f t="shared" si="9"/>
        <v>95.553994911742109</v>
      </c>
      <c r="V39" s="606">
        <v>2615.5179784299999</v>
      </c>
      <c r="W39" s="582">
        <f t="shared" si="10"/>
        <v>99.660823489368013</v>
      </c>
      <c r="X39" s="591">
        <v>2624.4193925499999</v>
      </c>
      <c r="Y39" s="582">
        <f t="shared" si="11"/>
        <v>100</v>
      </c>
    </row>
    <row r="40" spans="1:25" s="385" customFormat="1" ht="11.25" customHeight="1" x14ac:dyDescent="0.2">
      <c r="A40" s="449">
        <v>2004</v>
      </c>
      <c r="B40" s="606">
        <v>404.56767311999999</v>
      </c>
      <c r="C40" s="582">
        <f t="shared" si="0"/>
        <v>14.686187306375254</v>
      </c>
      <c r="D40" s="591">
        <v>620.72184188000006</v>
      </c>
      <c r="E40" s="584">
        <f t="shared" si="1"/>
        <v>22.532787072940426</v>
      </c>
      <c r="F40" s="606">
        <v>678.73949493999999</v>
      </c>
      <c r="G40" s="582">
        <f t="shared" si="2"/>
        <v>24.638882484233267</v>
      </c>
      <c r="H40" s="591">
        <v>1284.6924813799999</v>
      </c>
      <c r="I40" s="584">
        <f t="shared" si="3"/>
        <v>46.635546204509566</v>
      </c>
      <c r="J40" s="606">
        <v>1560.02597715</v>
      </c>
      <c r="K40" s="582">
        <f t="shared" si="4"/>
        <v>56.630411240100081</v>
      </c>
      <c r="L40" s="591">
        <v>1606.82806286</v>
      </c>
      <c r="M40" s="582">
        <f t="shared" si="5"/>
        <v>58.329371000689285</v>
      </c>
      <c r="N40" s="606">
        <v>2043.0727512999999</v>
      </c>
      <c r="O40" s="582">
        <f t="shared" si="6"/>
        <v>74.165463777041253</v>
      </c>
      <c r="P40" s="591">
        <v>2174.7074343999998</v>
      </c>
      <c r="Q40" s="584">
        <f t="shared" si="7"/>
        <v>78.943926665865618</v>
      </c>
      <c r="R40" s="606">
        <v>2207.8677535800002</v>
      </c>
      <c r="S40" s="582">
        <f t="shared" si="8"/>
        <v>80.147677462020368</v>
      </c>
      <c r="T40" s="591">
        <v>2586.9473336400001</v>
      </c>
      <c r="U40" s="584">
        <f t="shared" si="9"/>
        <v>93.908623001363836</v>
      </c>
      <c r="V40" s="606">
        <v>2705.9435291300001</v>
      </c>
      <c r="W40" s="582">
        <f t="shared" si="10"/>
        <v>98.228296894818556</v>
      </c>
      <c r="X40" s="591">
        <v>2754.74951177</v>
      </c>
      <c r="Y40" s="582">
        <f t="shared" si="11"/>
        <v>100</v>
      </c>
    </row>
    <row r="41" spans="1:25" ht="11.25" customHeight="1" x14ac:dyDescent="0.25">
      <c r="A41" s="449">
        <v>2005</v>
      </c>
      <c r="B41" s="606">
        <v>337.74860673000001</v>
      </c>
      <c r="C41" s="582">
        <f t="shared" si="0"/>
        <v>12.493957629298393</v>
      </c>
      <c r="D41" s="591">
        <v>499.80422700999998</v>
      </c>
      <c r="E41" s="584">
        <f t="shared" si="1"/>
        <v>18.488700503209252</v>
      </c>
      <c r="F41" s="606">
        <v>525.30548733000001</v>
      </c>
      <c r="G41" s="582">
        <f t="shared" si="2"/>
        <v>19.432040193094313</v>
      </c>
      <c r="H41" s="591">
        <v>1161.83432208</v>
      </c>
      <c r="I41" s="584">
        <f t="shared" si="3"/>
        <v>42.978441666633792</v>
      </c>
      <c r="J41" s="606">
        <v>1375.31398777</v>
      </c>
      <c r="K41" s="582">
        <f t="shared" si="4"/>
        <v>50.875456916144032</v>
      </c>
      <c r="L41" s="591">
        <v>1422.30452797</v>
      </c>
      <c r="M41" s="582">
        <f t="shared" si="5"/>
        <v>52.61372557673387</v>
      </c>
      <c r="N41" s="606">
        <v>1732.1109356699999</v>
      </c>
      <c r="O41" s="607">
        <f t="shared" si="6"/>
        <v>64.074048592020887</v>
      </c>
      <c r="P41" s="591">
        <v>1950.0799221699999</v>
      </c>
      <c r="Q41" s="608">
        <f t="shared" si="7"/>
        <v>72.137132280798753</v>
      </c>
      <c r="R41" s="606">
        <v>1993.1257990500001</v>
      </c>
      <c r="S41" s="607">
        <f t="shared" si="8"/>
        <v>73.729480409371945</v>
      </c>
      <c r="T41" s="591">
        <v>2431.3789765000001</v>
      </c>
      <c r="U41" s="608">
        <f t="shared" si="9"/>
        <v>89.941291563763713</v>
      </c>
      <c r="V41" s="606">
        <v>2671.4357705500001</v>
      </c>
      <c r="W41" s="607">
        <f t="shared" si="10"/>
        <v>98.821444890002454</v>
      </c>
      <c r="X41" s="591">
        <v>2703.2955989699999</v>
      </c>
      <c r="Y41" s="607">
        <f t="shared" si="11"/>
        <v>100</v>
      </c>
    </row>
    <row r="42" spans="1:25" ht="11.25" customHeight="1" x14ac:dyDescent="0.25">
      <c r="A42" s="449">
        <v>2006</v>
      </c>
      <c r="B42" s="606">
        <v>482.61720084000001</v>
      </c>
      <c r="C42" s="582">
        <f t="shared" si="0"/>
        <v>16.703695626940977</v>
      </c>
      <c r="D42" s="591">
        <v>641.01823125999999</v>
      </c>
      <c r="E42" s="584">
        <f t="shared" si="1"/>
        <v>22.186058448913158</v>
      </c>
      <c r="F42" s="606">
        <v>698.26051927000003</v>
      </c>
      <c r="G42" s="582">
        <f t="shared" si="2"/>
        <v>24.16725131614734</v>
      </c>
      <c r="H42" s="591">
        <v>1231.29718738</v>
      </c>
      <c r="I42" s="584">
        <f t="shared" si="3"/>
        <v>42.615997541129055</v>
      </c>
      <c r="J42" s="606">
        <v>1598.8726581000001</v>
      </c>
      <c r="K42" s="582">
        <f t="shared" si="4"/>
        <v>55.338023967352434</v>
      </c>
      <c r="L42" s="591">
        <v>1672.41300176</v>
      </c>
      <c r="M42" s="582">
        <f t="shared" si="5"/>
        <v>57.883303154789694</v>
      </c>
      <c r="N42" s="606">
        <v>2073.0242343800001</v>
      </c>
      <c r="O42" s="607">
        <f t="shared" si="6"/>
        <v>71.748718815008971</v>
      </c>
      <c r="P42" s="591">
        <v>2285.3359655600002</v>
      </c>
      <c r="Q42" s="608">
        <f t="shared" si="7"/>
        <v>79.096966099786869</v>
      </c>
      <c r="R42" s="606">
        <v>2313.18185167</v>
      </c>
      <c r="S42" s="607">
        <f t="shared" si="8"/>
        <v>80.060730352769014</v>
      </c>
      <c r="T42" s="591">
        <v>2699.25269372</v>
      </c>
      <c r="U42" s="608">
        <f t="shared" si="9"/>
        <v>93.422893625888562</v>
      </c>
      <c r="V42" s="606">
        <v>2855.9025481499998</v>
      </c>
      <c r="W42" s="607">
        <f t="shared" si="10"/>
        <v>98.844647106388322</v>
      </c>
      <c r="X42" s="591">
        <v>2889.2839741500002</v>
      </c>
      <c r="Y42" s="607">
        <f t="shared" si="11"/>
        <v>100</v>
      </c>
    </row>
    <row r="43" spans="1:25" ht="11.25" customHeight="1" x14ac:dyDescent="0.25">
      <c r="A43" s="449">
        <v>2007</v>
      </c>
      <c r="B43" s="606">
        <v>366.28021989000001</v>
      </c>
      <c r="C43" s="582">
        <f t="shared" si="0"/>
        <v>12.251997096921549</v>
      </c>
      <c r="D43" s="591">
        <v>613.97134762999997</v>
      </c>
      <c r="E43" s="584">
        <f t="shared" si="1"/>
        <v>20.537213751304574</v>
      </c>
      <c r="F43" s="606">
        <v>674.53372256</v>
      </c>
      <c r="G43" s="582">
        <f t="shared" si="2"/>
        <v>22.563012583815574</v>
      </c>
      <c r="H43" s="591">
        <v>1426.0194829300001</v>
      </c>
      <c r="I43" s="584">
        <f t="shared" si="3"/>
        <v>47.700054811201483</v>
      </c>
      <c r="J43" s="606">
        <v>1597.3318471699999</v>
      </c>
      <c r="K43" s="582">
        <f t="shared" si="4"/>
        <v>53.430417728329751</v>
      </c>
      <c r="L43" s="591">
        <v>1637.67984327</v>
      </c>
      <c r="M43" s="582">
        <f t="shared" si="5"/>
        <v>54.780049797547854</v>
      </c>
      <c r="N43" s="606">
        <v>2105.2207057999999</v>
      </c>
      <c r="O43" s="607">
        <f t="shared" si="6"/>
        <v>70.419194308627553</v>
      </c>
      <c r="P43" s="591">
        <v>2286.0869025799998</v>
      </c>
      <c r="Q43" s="608">
        <f t="shared" si="7"/>
        <v>76.469130935140697</v>
      </c>
      <c r="R43" s="606">
        <v>2344.57584202</v>
      </c>
      <c r="S43" s="607">
        <f t="shared" si="8"/>
        <v>78.425573782194007</v>
      </c>
      <c r="T43" s="591">
        <v>2807.09533272</v>
      </c>
      <c r="U43" s="608">
        <f t="shared" si="9"/>
        <v>93.896754450994152</v>
      </c>
      <c r="V43" s="606">
        <v>2987.5853875900002</v>
      </c>
      <c r="W43" s="607">
        <f t="shared" si="10"/>
        <v>99.934109208929371</v>
      </c>
      <c r="X43" s="591">
        <v>2989.55522918</v>
      </c>
      <c r="Y43" s="607">
        <f t="shared" si="11"/>
        <v>100</v>
      </c>
    </row>
    <row r="44" spans="1:25" ht="11.25" customHeight="1" x14ac:dyDescent="0.25">
      <c r="A44" s="449">
        <v>2008</v>
      </c>
      <c r="B44" s="606">
        <v>470.89177000000001</v>
      </c>
      <c r="C44" s="582">
        <f t="shared" si="0"/>
        <v>15.830067539797044</v>
      </c>
      <c r="D44" s="591">
        <v>677.80467282999996</v>
      </c>
      <c r="E44" s="584">
        <f t="shared" si="1"/>
        <v>22.785902054922168</v>
      </c>
      <c r="F44" s="606">
        <v>719.70831152000005</v>
      </c>
      <c r="G44" s="582">
        <f t="shared" si="2"/>
        <v>24.194585478346525</v>
      </c>
      <c r="H44" s="591">
        <v>1248.7301714299999</v>
      </c>
      <c r="I44" s="584">
        <f t="shared" si="3"/>
        <v>41.978824460489591</v>
      </c>
      <c r="J44" s="606">
        <v>1689.1208466600001</v>
      </c>
      <c r="K44" s="582">
        <f t="shared" si="4"/>
        <v>56.783530290849988</v>
      </c>
      <c r="L44" s="591">
        <v>1709.4399533400001</v>
      </c>
      <c r="M44" s="582">
        <f t="shared" si="5"/>
        <v>57.46660196800574</v>
      </c>
      <c r="N44" s="606">
        <v>2225.0395439700001</v>
      </c>
      <c r="O44" s="607">
        <f t="shared" si="6"/>
        <v>74.79962170450402</v>
      </c>
      <c r="P44" s="591">
        <v>2362.9070164999998</v>
      </c>
      <c r="Q44" s="608">
        <f t="shared" si="7"/>
        <v>79.434341486697306</v>
      </c>
      <c r="R44" s="606">
        <v>2396.6348543499998</v>
      </c>
      <c r="S44" s="607">
        <f t="shared" si="8"/>
        <v>80.56817729601039</v>
      </c>
      <c r="T44" s="591">
        <v>2788.90542052</v>
      </c>
      <c r="U44" s="608">
        <f t="shared" si="9"/>
        <v>93.755219312789592</v>
      </c>
      <c r="V44" s="606">
        <v>2963.84934664</v>
      </c>
      <c r="W44" s="607">
        <f t="shared" si="10"/>
        <v>99.636346022982181</v>
      </c>
      <c r="X44" s="591">
        <v>2974.6668409099998</v>
      </c>
      <c r="Y44" s="607">
        <f t="shared" si="11"/>
        <v>100</v>
      </c>
    </row>
    <row r="45" spans="1:25" ht="11.25" customHeight="1" x14ac:dyDescent="0.25">
      <c r="A45" s="449">
        <v>2009</v>
      </c>
      <c r="B45" s="606">
        <v>397.79536184</v>
      </c>
      <c r="C45" s="582">
        <f t="shared" si="0"/>
        <v>14.155711773107102</v>
      </c>
      <c r="D45" s="591">
        <v>662.59867641000005</v>
      </c>
      <c r="E45" s="584">
        <f t="shared" si="1"/>
        <v>23.578846774676162</v>
      </c>
      <c r="F45" s="606">
        <v>717.55654496</v>
      </c>
      <c r="G45" s="582">
        <f t="shared" si="2"/>
        <v>25.534545160046019</v>
      </c>
      <c r="H45" s="591">
        <v>1232.11012149</v>
      </c>
      <c r="I45" s="584">
        <f t="shared" si="3"/>
        <v>43.84514608683557</v>
      </c>
      <c r="J45" s="606">
        <v>1521.0272030399999</v>
      </c>
      <c r="K45" s="582">
        <f t="shared" si="4"/>
        <v>54.126379417037327</v>
      </c>
      <c r="L45" s="591">
        <v>1572.6153973200001</v>
      </c>
      <c r="M45" s="582">
        <f t="shared" si="5"/>
        <v>55.962166555793516</v>
      </c>
      <c r="N45" s="606">
        <v>1954.1925085099999</v>
      </c>
      <c r="O45" s="607">
        <f t="shared" si="6"/>
        <v>69.540745200441094</v>
      </c>
      <c r="P45" s="591">
        <v>2126.8556218200001</v>
      </c>
      <c r="Q45" s="608">
        <f t="shared" si="7"/>
        <v>75.6850331945449</v>
      </c>
      <c r="R45" s="606">
        <v>2132.0592144399998</v>
      </c>
      <c r="S45" s="607">
        <f t="shared" si="8"/>
        <v>75.870205180896548</v>
      </c>
      <c r="T45" s="591">
        <v>2483.05779536</v>
      </c>
      <c r="U45" s="608">
        <f t="shared" si="9"/>
        <v>88.360634232886355</v>
      </c>
      <c r="V45" s="606">
        <v>2762.6086326899999</v>
      </c>
      <c r="W45" s="607">
        <f t="shared" si="10"/>
        <v>98.308565905266931</v>
      </c>
      <c r="X45" s="591">
        <v>2810.1403039000002</v>
      </c>
      <c r="Y45" s="607">
        <f t="shared" si="11"/>
        <v>100</v>
      </c>
    </row>
    <row r="46" spans="1:25" ht="11.25" customHeight="1" x14ac:dyDescent="0.25">
      <c r="A46" s="449">
        <v>2010</v>
      </c>
      <c r="B46" s="606">
        <v>307.55148500000001</v>
      </c>
      <c r="C46" s="582">
        <f t="shared" si="0"/>
        <v>10.76066443462495</v>
      </c>
      <c r="D46" s="591">
        <v>513.33623126999998</v>
      </c>
      <c r="E46" s="584">
        <f t="shared" si="1"/>
        <v>17.960696651591508</v>
      </c>
      <c r="F46" s="606">
        <v>600.18906982999999</v>
      </c>
      <c r="G46" s="582">
        <f t="shared" si="2"/>
        <v>20.999518756250879</v>
      </c>
      <c r="H46" s="591">
        <v>1106.6622990799999</v>
      </c>
      <c r="I46" s="584">
        <f t="shared" si="3"/>
        <v>38.720091508745057</v>
      </c>
      <c r="J46" s="606">
        <v>1519.9666321</v>
      </c>
      <c r="K46" s="582">
        <f t="shared" si="4"/>
        <v>53.180854840792378</v>
      </c>
      <c r="L46" s="591">
        <v>1598.3242651200001</v>
      </c>
      <c r="M46" s="582">
        <f t="shared" si="5"/>
        <v>55.922445227909868</v>
      </c>
      <c r="N46" s="606">
        <v>1975.57542257</v>
      </c>
      <c r="O46" s="607">
        <f t="shared" si="6"/>
        <v>69.121773831032399</v>
      </c>
      <c r="P46" s="591">
        <v>2125.43995597</v>
      </c>
      <c r="Q46" s="608">
        <f t="shared" si="7"/>
        <v>74.365259989354939</v>
      </c>
      <c r="R46" s="606">
        <v>2217.4131392300001</v>
      </c>
      <c r="S46" s="607">
        <f t="shared" si="8"/>
        <v>77.583233598050498</v>
      </c>
      <c r="T46" s="591">
        <v>2604.04196512</v>
      </c>
      <c r="U46" s="608">
        <f t="shared" si="9"/>
        <v>91.110669682956157</v>
      </c>
      <c r="V46" s="606">
        <v>2813.3373256499999</v>
      </c>
      <c r="W46" s="607">
        <f t="shared" si="10"/>
        <v>98.433531877515804</v>
      </c>
      <c r="X46" s="591">
        <v>2858.1086871399998</v>
      </c>
      <c r="Y46" s="607">
        <f t="shared" si="11"/>
        <v>100</v>
      </c>
    </row>
    <row r="47" spans="1:25" ht="11.25" customHeight="1" x14ac:dyDescent="0.25">
      <c r="A47" s="449">
        <v>2011</v>
      </c>
      <c r="B47" s="606">
        <v>396.52825329000001</v>
      </c>
      <c r="C47" s="582">
        <f t="shared" si="0"/>
        <v>13.859530625127043</v>
      </c>
      <c r="D47" s="591">
        <v>598.16019212000003</v>
      </c>
      <c r="E47" s="584">
        <f t="shared" si="1"/>
        <v>20.907008347160534</v>
      </c>
      <c r="F47" s="606">
        <v>691.38027513999998</v>
      </c>
      <c r="G47" s="582">
        <f t="shared" si="2"/>
        <v>24.165254347976227</v>
      </c>
      <c r="H47" s="591">
        <v>1306.4351813799999</v>
      </c>
      <c r="I47" s="584">
        <f t="shared" si="3"/>
        <v>45.662769943500869</v>
      </c>
      <c r="J47" s="606">
        <v>1558.56712412</v>
      </c>
      <c r="K47" s="582">
        <f t="shared" si="4"/>
        <v>54.475333368640129</v>
      </c>
      <c r="L47" s="591">
        <v>1763.4219192200001</v>
      </c>
      <c r="M47" s="582">
        <f t="shared" si="5"/>
        <v>61.635456973542858</v>
      </c>
      <c r="N47" s="606">
        <v>2018.2128829799999</v>
      </c>
      <c r="O47" s="607">
        <f t="shared" si="6"/>
        <v>70.540959005083479</v>
      </c>
      <c r="P47" s="591">
        <v>2243.6524863999998</v>
      </c>
      <c r="Q47" s="608">
        <f t="shared" si="7"/>
        <v>78.4205667298599</v>
      </c>
      <c r="R47" s="606">
        <v>2302.4192831199998</v>
      </c>
      <c r="S47" s="607">
        <f t="shared" si="8"/>
        <v>80.474594941276621</v>
      </c>
      <c r="T47" s="591">
        <v>2604.0510776699998</v>
      </c>
      <c r="U47" s="608">
        <f t="shared" si="9"/>
        <v>91.017286563859116</v>
      </c>
      <c r="V47" s="606">
        <v>2816.8888608699999</v>
      </c>
      <c r="W47" s="607">
        <f t="shared" si="10"/>
        <v>98.456433081086487</v>
      </c>
      <c r="X47" s="591">
        <v>2861.0510991699998</v>
      </c>
      <c r="Y47" s="607">
        <f t="shared" si="11"/>
        <v>100</v>
      </c>
    </row>
    <row r="48" spans="1:25" ht="11.25" customHeight="1" x14ac:dyDescent="0.25">
      <c r="A48" s="449">
        <v>2012</v>
      </c>
      <c r="B48" s="606">
        <v>334.61782857999998</v>
      </c>
      <c r="C48" s="582">
        <f t="shared" si="0"/>
        <v>15.642195879539095</v>
      </c>
      <c r="D48" s="591">
        <v>545.98965140999996</v>
      </c>
      <c r="E48" s="584">
        <f t="shared" si="1"/>
        <v>25.523078407983402</v>
      </c>
      <c r="F48" s="606">
        <v>567.71074343999999</v>
      </c>
      <c r="G48" s="582">
        <f t="shared" si="2"/>
        <v>26.538462369120801</v>
      </c>
      <c r="H48" s="591">
        <v>1029.0987590100001</v>
      </c>
      <c r="I48" s="584">
        <f t="shared" si="3"/>
        <v>48.106714564900962</v>
      </c>
      <c r="J48" s="606">
        <v>1304.41442942</v>
      </c>
      <c r="K48" s="582">
        <f t="shared" si="4"/>
        <v>60.976745021841317</v>
      </c>
      <c r="L48" s="591">
        <v>1344.14168728</v>
      </c>
      <c r="M48" s="582">
        <f t="shared" si="5"/>
        <v>62.833853329071005</v>
      </c>
      <c r="N48" s="606">
        <v>1608.38693399</v>
      </c>
      <c r="O48" s="607">
        <f t="shared" si="6"/>
        <v>75.186380768554855</v>
      </c>
      <c r="P48" s="591">
        <v>1697.45434445</v>
      </c>
      <c r="Q48" s="608">
        <f t="shared" si="7"/>
        <v>79.34996609456968</v>
      </c>
      <c r="R48" s="606">
        <v>1738.7460859600001</v>
      </c>
      <c r="S48" s="607">
        <f t="shared" si="8"/>
        <v>81.280208459860432</v>
      </c>
      <c r="T48" s="591">
        <v>2022.9445103</v>
      </c>
      <c r="U48" s="608">
        <f t="shared" si="9"/>
        <v>94.565476136862969</v>
      </c>
      <c r="V48" s="606">
        <v>2154.31155554</v>
      </c>
      <c r="W48" s="607">
        <f t="shared" si="10"/>
        <v>100.70641926138354</v>
      </c>
      <c r="X48" s="591">
        <v>2139.1998358599999</v>
      </c>
      <c r="Y48" s="607">
        <f t="shared" si="11"/>
        <v>100</v>
      </c>
    </row>
    <row r="49" spans="1:25" ht="11.25" customHeight="1" x14ac:dyDescent="0.25">
      <c r="A49" s="449">
        <v>2013</v>
      </c>
      <c r="B49" s="606">
        <v>218.73901719</v>
      </c>
      <c r="C49" s="582">
        <f t="shared" si="0"/>
        <v>10.215675091685467</v>
      </c>
      <c r="D49" s="591">
        <v>407.97595651</v>
      </c>
      <c r="E49" s="584">
        <f t="shared" si="1"/>
        <v>19.053527214605662</v>
      </c>
      <c r="F49" s="606">
        <v>432.52843668000003</v>
      </c>
      <c r="G49" s="582">
        <f t="shared" si="2"/>
        <v>20.200191231541901</v>
      </c>
      <c r="H49" s="591">
        <v>988.28495868000005</v>
      </c>
      <c r="I49" s="584">
        <f t="shared" si="3"/>
        <v>46.155451211089343</v>
      </c>
      <c r="J49" s="606">
        <v>1203.83482826</v>
      </c>
      <c r="K49" s="582">
        <f t="shared" si="4"/>
        <v>56.22218490118258</v>
      </c>
      <c r="L49" s="591">
        <v>1224.30390418</v>
      </c>
      <c r="M49" s="582">
        <f t="shared" si="5"/>
        <v>57.178143429807271</v>
      </c>
      <c r="N49" s="606">
        <v>1602.62134924</v>
      </c>
      <c r="O49" s="607">
        <f t="shared" si="6"/>
        <v>74.846541824834034</v>
      </c>
      <c r="P49" s="591">
        <v>1704.41549463</v>
      </c>
      <c r="Q49" s="608">
        <f t="shared" si="7"/>
        <v>79.600590411587817</v>
      </c>
      <c r="R49" s="606">
        <v>1706.79197168</v>
      </c>
      <c r="S49" s="607">
        <f t="shared" si="8"/>
        <v>79.711578006382396</v>
      </c>
      <c r="T49" s="591">
        <v>2030.1466575699999</v>
      </c>
      <c r="U49" s="608">
        <f t="shared" si="9"/>
        <v>94.813074085415082</v>
      </c>
      <c r="V49" s="606">
        <v>2140.6319861799998</v>
      </c>
      <c r="W49" s="607">
        <f t="shared" si="10"/>
        <v>99.97302329784786</v>
      </c>
      <c r="X49" s="591">
        <v>2141.2096139199998</v>
      </c>
      <c r="Y49" s="607">
        <f t="shared" si="11"/>
        <v>100</v>
      </c>
    </row>
    <row r="50" spans="1:25" ht="11.25" customHeight="1" x14ac:dyDescent="0.25">
      <c r="A50" s="449">
        <v>2014</v>
      </c>
      <c r="B50" s="606">
        <v>312.55413105000002</v>
      </c>
      <c r="C50" s="582">
        <f t="shared" si="0"/>
        <v>14.553701518336524</v>
      </c>
      <c r="D50" s="591">
        <v>440.86085803999998</v>
      </c>
      <c r="E50" s="584">
        <f t="shared" si="1"/>
        <v>20.528147612310658</v>
      </c>
      <c r="F50" s="606">
        <v>456.40703737000001</v>
      </c>
      <c r="G50" s="582">
        <f t="shared" si="2"/>
        <v>21.252036472647493</v>
      </c>
      <c r="H50" s="591">
        <v>1070.21595366</v>
      </c>
      <c r="I50" s="584">
        <f t="shared" si="3"/>
        <v>49.833299266928734</v>
      </c>
      <c r="J50" s="606">
        <v>1207.89297508</v>
      </c>
      <c r="K50" s="582">
        <f t="shared" si="4"/>
        <v>56.24406168094324</v>
      </c>
      <c r="L50" s="591">
        <v>1230.9604590700001</v>
      </c>
      <c r="M50" s="582">
        <f t="shared" si="5"/>
        <v>57.318170910092292</v>
      </c>
      <c r="N50" s="606">
        <v>1546.0016929400001</v>
      </c>
      <c r="O50" s="607">
        <f t="shared" si="6"/>
        <v>71.987681334764801</v>
      </c>
      <c r="P50" s="591">
        <v>1652.91271106</v>
      </c>
      <c r="Q50" s="608">
        <f t="shared" si="7"/>
        <v>76.965862367000256</v>
      </c>
      <c r="R50" s="606">
        <v>1679.0629406099999</v>
      </c>
      <c r="S50" s="607">
        <f t="shared" si="8"/>
        <v>78.18351587945952</v>
      </c>
      <c r="T50" s="591">
        <v>1961.8054928199999</v>
      </c>
      <c r="U50" s="608">
        <f t="shared" si="9"/>
        <v>91.34907762575024</v>
      </c>
      <c r="V50" s="606">
        <v>2122.5124049000001</v>
      </c>
      <c r="W50" s="607">
        <f t="shared" si="10"/>
        <v>98.832198781399654</v>
      </c>
      <c r="X50" s="591">
        <v>2147.5920105700002</v>
      </c>
      <c r="Y50" s="607">
        <f t="shared" si="11"/>
        <v>100</v>
      </c>
    </row>
    <row r="51" spans="1:25" ht="11.25" customHeight="1" x14ac:dyDescent="0.25">
      <c r="A51" s="449">
        <v>2015</v>
      </c>
      <c r="B51" s="606">
        <v>323.78399193000001</v>
      </c>
      <c r="C51" s="582">
        <f t="shared" si="0"/>
        <v>13.533591068844727</v>
      </c>
      <c r="D51" s="591">
        <v>462.30935434000003</v>
      </c>
      <c r="E51" s="584">
        <f t="shared" si="1"/>
        <v>19.323703162853882</v>
      </c>
      <c r="F51" s="606">
        <v>496.21340312000001</v>
      </c>
      <c r="G51" s="582">
        <f t="shared" si="2"/>
        <v>20.740831690523287</v>
      </c>
      <c r="H51" s="591">
        <v>1112.10038502</v>
      </c>
      <c r="I51" s="584">
        <f t="shared" si="3"/>
        <v>46.483804676851719</v>
      </c>
      <c r="J51" s="606">
        <v>1311.19081188</v>
      </c>
      <c r="K51" s="582">
        <f t="shared" si="4"/>
        <v>54.805428012163162</v>
      </c>
      <c r="L51" s="591">
        <v>1330.6500242899999</v>
      </c>
      <c r="M51" s="582">
        <f t="shared" si="5"/>
        <v>55.618788245660014</v>
      </c>
      <c r="N51" s="606">
        <v>1647.8395676499999</v>
      </c>
      <c r="O51" s="607">
        <f t="shared" si="6"/>
        <v>68.876743172832235</v>
      </c>
      <c r="P51" s="591">
        <v>1771.7069961</v>
      </c>
      <c r="Q51" s="608">
        <f t="shared" si="7"/>
        <v>74.054179874996635</v>
      </c>
      <c r="R51" s="606">
        <v>1785.0235991899999</v>
      </c>
      <c r="S51" s="607">
        <f t="shared" si="8"/>
        <v>74.610790038371036</v>
      </c>
      <c r="T51" s="591">
        <v>2134.2341504000001</v>
      </c>
      <c r="U51" s="608">
        <f t="shared" si="9"/>
        <v>89.20716575426421</v>
      </c>
      <c r="V51" s="606">
        <v>2239.32353969</v>
      </c>
      <c r="W51" s="607">
        <f t="shared" si="10"/>
        <v>93.599714045017777</v>
      </c>
      <c r="X51" s="591">
        <v>2392.4469882600001</v>
      </c>
      <c r="Y51" s="607">
        <f t="shared" si="11"/>
        <v>100</v>
      </c>
    </row>
    <row r="52" spans="1:25" ht="11.25" customHeight="1" x14ac:dyDescent="0.25">
      <c r="A52" s="449">
        <v>2016</v>
      </c>
      <c r="B52" s="606">
        <v>290.60696102000003</v>
      </c>
      <c r="C52" s="582">
        <f t="shared" si="0"/>
        <v>14.389989938540978</v>
      </c>
      <c r="D52" s="591">
        <v>450.45070477000002</v>
      </c>
      <c r="E52" s="584">
        <f t="shared" si="1"/>
        <v>22.304975375324521</v>
      </c>
      <c r="F52" s="606">
        <v>461.08340292000003</v>
      </c>
      <c r="G52" s="582">
        <f t="shared" si="2"/>
        <v>22.831474874376482</v>
      </c>
      <c r="H52" s="591">
        <v>938.90579994999996</v>
      </c>
      <c r="I52" s="584">
        <f t="shared" si="3"/>
        <v>46.491814810961912</v>
      </c>
      <c r="J52" s="606">
        <v>1234.8707887</v>
      </c>
      <c r="K52" s="582">
        <f t="shared" si="4"/>
        <v>61.147118301712737</v>
      </c>
      <c r="L52" s="591">
        <v>1218.3742763800001</v>
      </c>
      <c r="M52" s="582">
        <f t="shared" si="5"/>
        <v>60.330260214512684</v>
      </c>
      <c r="N52" s="606">
        <v>1452.86039611</v>
      </c>
      <c r="O52" s="607">
        <f t="shared" si="6"/>
        <v>71.941313479716456</v>
      </c>
      <c r="P52" s="591">
        <v>1597.33846711</v>
      </c>
      <c r="Q52" s="608">
        <f t="shared" si="7"/>
        <v>79.095436631937588</v>
      </c>
      <c r="R52" s="606">
        <v>1627.48362305</v>
      </c>
      <c r="S52" s="607">
        <f t="shared" si="8"/>
        <v>80.588134842433988</v>
      </c>
      <c r="T52" s="591">
        <v>1894.6315584900001</v>
      </c>
      <c r="U52" s="608">
        <f t="shared" si="9"/>
        <v>93.816503803695824</v>
      </c>
      <c r="V52" s="606">
        <v>2039.1696817</v>
      </c>
      <c r="W52" s="607">
        <f t="shared" si="10"/>
        <v>100.97360056224302</v>
      </c>
      <c r="X52" s="591">
        <v>2019.5077429600001</v>
      </c>
      <c r="Y52" s="607">
        <f t="shared" si="11"/>
        <v>100</v>
      </c>
    </row>
    <row r="53" spans="1:25" ht="11.25" customHeight="1" x14ac:dyDescent="0.25">
      <c r="A53" s="449"/>
      <c r="B53" s="606"/>
      <c r="C53" s="582"/>
      <c r="D53" s="591"/>
      <c r="E53" s="608"/>
      <c r="F53" s="606"/>
      <c r="G53" s="607"/>
      <c r="H53" s="591"/>
      <c r="I53" s="608"/>
      <c r="J53" s="606"/>
      <c r="K53" s="607"/>
      <c r="L53" s="591"/>
      <c r="M53" s="607"/>
      <c r="N53" s="606"/>
      <c r="O53" s="607"/>
      <c r="P53" s="591"/>
      <c r="Q53" s="608"/>
      <c r="R53" s="606"/>
      <c r="S53" s="607"/>
      <c r="T53" s="591"/>
      <c r="U53" s="608"/>
      <c r="V53" s="606"/>
      <c r="W53" s="607"/>
      <c r="X53" s="591"/>
      <c r="Y53" s="607"/>
    </row>
    <row r="54" spans="1:25" ht="11.25" customHeight="1" x14ac:dyDescent="0.25">
      <c r="A54" s="449"/>
      <c r="B54" s="606"/>
      <c r="C54" s="582"/>
      <c r="D54" s="591"/>
      <c r="E54" s="608"/>
      <c r="F54" s="606"/>
      <c r="G54" s="607"/>
      <c r="H54" s="591"/>
      <c r="I54" s="608"/>
      <c r="J54" s="606"/>
      <c r="K54" s="607"/>
      <c r="L54" s="591"/>
      <c r="M54" s="607"/>
      <c r="N54" s="606"/>
      <c r="O54" s="607"/>
      <c r="P54" s="591"/>
      <c r="Q54" s="608"/>
      <c r="R54" s="606"/>
      <c r="S54" s="607"/>
      <c r="T54" s="591"/>
      <c r="U54" s="608"/>
      <c r="V54" s="606"/>
      <c r="W54" s="607"/>
      <c r="X54" s="591"/>
      <c r="Y54" s="607"/>
    </row>
    <row r="55" spans="1:25" ht="11.25" customHeight="1" x14ac:dyDescent="0.25">
      <c r="A55" s="449"/>
      <c r="B55" s="606"/>
      <c r="C55" s="582"/>
      <c r="D55" s="591"/>
      <c r="E55" s="608"/>
      <c r="F55" s="606"/>
      <c r="G55" s="607"/>
      <c r="H55" s="591"/>
      <c r="I55" s="608"/>
      <c r="J55" s="606"/>
      <c r="K55" s="607"/>
      <c r="L55" s="591"/>
      <c r="M55" s="607"/>
      <c r="N55" s="606"/>
      <c r="O55" s="607"/>
      <c r="P55" s="591"/>
      <c r="Q55" s="608"/>
      <c r="R55" s="606"/>
      <c r="S55" s="607"/>
      <c r="T55" s="591"/>
      <c r="U55" s="608"/>
      <c r="V55" s="606"/>
      <c r="W55" s="607"/>
      <c r="X55" s="591"/>
      <c r="Y55" s="607"/>
    </row>
    <row r="56" spans="1:25" ht="11.25" customHeight="1" x14ac:dyDescent="0.25">
      <c r="A56" s="449"/>
      <c r="B56" s="606"/>
      <c r="C56" s="582"/>
      <c r="D56" s="591"/>
      <c r="E56" s="608"/>
      <c r="F56" s="606"/>
      <c r="G56" s="607"/>
      <c r="H56" s="591"/>
      <c r="I56" s="608"/>
      <c r="J56" s="606"/>
      <c r="K56" s="607"/>
      <c r="L56" s="591"/>
      <c r="M56" s="607"/>
      <c r="N56" s="606"/>
      <c r="O56" s="607"/>
      <c r="P56" s="591"/>
      <c r="Q56" s="608"/>
      <c r="R56" s="606"/>
      <c r="S56" s="607"/>
      <c r="T56" s="591"/>
      <c r="U56" s="608"/>
      <c r="V56" s="606"/>
      <c r="W56" s="607"/>
      <c r="X56" s="591"/>
      <c r="Y56" s="607"/>
    </row>
    <row r="57" spans="1:25" ht="11.25" customHeight="1" x14ac:dyDescent="0.25">
      <c r="A57" s="449"/>
      <c r="B57" s="606"/>
      <c r="C57" s="582"/>
      <c r="D57" s="591"/>
      <c r="E57" s="608"/>
      <c r="F57" s="606"/>
      <c r="G57" s="607"/>
      <c r="H57" s="591"/>
      <c r="I57" s="608"/>
      <c r="J57" s="606"/>
      <c r="K57" s="607"/>
      <c r="L57" s="591"/>
      <c r="M57" s="607"/>
      <c r="N57" s="606"/>
      <c r="O57" s="607"/>
      <c r="P57" s="591"/>
      <c r="Q57" s="608"/>
      <c r="R57" s="606"/>
      <c r="S57" s="607"/>
      <c r="T57" s="591"/>
      <c r="U57" s="608"/>
      <c r="V57" s="606"/>
      <c r="W57" s="607"/>
      <c r="X57" s="591"/>
      <c r="Y57" s="607"/>
    </row>
    <row r="58" spans="1:25" ht="11.25" customHeight="1" x14ac:dyDescent="0.25">
      <c r="A58" s="531"/>
      <c r="B58" s="621"/>
      <c r="C58" s="577"/>
      <c r="D58" s="620"/>
      <c r="E58" s="622"/>
      <c r="F58" s="621"/>
      <c r="G58" s="619"/>
      <c r="H58" s="620"/>
      <c r="I58" s="622"/>
      <c r="J58" s="621"/>
      <c r="K58" s="619"/>
      <c r="L58" s="620"/>
      <c r="M58" s="619"/>
      <c r="N58" s="621"/>
      <c r="O58" s="619"/>
      <c r="P58" s="620"/>
      <c r="Q58" s="622"/>
      <c r="R58" s="621"/>
      <c r="S58" s="619"/>
      <c r="T58" s="620"/>
      <c r="U58" s="622"/>
      <c r="V58" s="621"/>
      <c r="W58" s="619"/>
      <c r="X58" s="620"/>
      <c r="Y58" s="619"/>
    </row>
    <row r="59" spans="1:25" ht="8.85" customHeight="1" x14ac:dyDescent="0.25">
      <c r="A59" s="385"/>
      <c r="B59" s="385"/>
      <c r="C59" s="576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618"/>
      <c r="O59" s="618"/>
    </row>
    <row r="60" spans="1:25" ht="11.25" customHeight="1" x14ac:dyDescent="0.25">
      <c r="N60" s="617"/>
      <c r="O60" s="617"/>
    </row>
    <row r="61" spans="1:25" ht="11.25" customHeight="1" x14ac:dyDescent="0.25">
      <c r="N61" s="617"/>
      <c r="O61" s="617"/>
    </row>
    <row r="62" spans="1:25" ht="11.25" customHeight="1" x14ac:dyDescent="0.25"/>
    <row r="66" spans="1:15" s="385" customFormat="1" ht="11.25" x14ac:dyDescent="0.2">
      <c r="A66" s="402"/>
      <c r="B66" s="600"/>
      <c r="C66" s="616"/>
      <c r="D66" s="600"/>
      <c r="E66" s="616"/>
      <c r="F66" s="600"/>
      <c r="G66" s="616"/>
      <c r="H66" s="600"/>
      <c r="I66" s="616"/>
      <c r="J66" s="600"/>
      <c r="K66" s="616"/>
      <c r="L66" s="600"/>
      <c r="M66" s="616"/>
      <c r="N66" s="575"/>
      <c r="O66" s="575"/>
    </row>
    <row r="67" spans="1:15" s="385" customFormat="1" ht="11.25" x14ac:dyDescent="0.2">
      <c r="A67" s="402"/>
      <c r="B67" s="600"/>
      <c r="C67" s="616"/>
      <c r="D67" s="600"/>
      <c r="E67" s="616"/>
      <c r="F67" s="600"/>
      <c r="G67" s="616"/>
      <c r="H67" s="600"/>
      <c r="I67" s="616"/>
      <c r="J67" s="600"/>
      <c r="K67" s="616"/>
      <c r="L67" s="600"/>
      <c r="M67" s="616"/>
      <c r="N67" s="575"/>
      <c r="O67" s="575"/>
    </row>
  </sheetData>
  <mergeCells count="2">
    <mergeCell ref="A5:A6"/>
    <mergeCell ref="B5:C6"/>
  </mergeCells>
  <pageMargins left="0.59055118110236227" right="0.31496062992125984" top="0.47244094488188981" bottom="0.35433070866141736" header="0.39370078740157483" footer="0.27559055118110237"/>
  <pageSetup paperSize="9" orientation="portrait" horizontalDpi="4294967292" vertic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12.375" style="385" customWidth="1"/>
    <col min="2" max="2" width="5.875" style="385" customWidth="1"/>
    <col min="3" max="3" width="5.125" style="385" customWidth="1"/>
    <col min="4" max="4" width="5.875" style="385" customWidth="1"/>
    <col min="5" max="5" width="5.125" style="385" customWidth="1"/>
    <col min="6" max="6" width="5.875" style="385" customWidth="1"/>
    <col min="7" max="7" width="5.125" style="385" customWidth="1"/>
    <col min="8" max="8" width="5.875" style="385" customWidth="1"/>
    <col min="9" max="9" width="5.125" style="385" customWidth="1"/>
    <col min="10" max="10" width="5.875" style="385" customWidth="1"/>
    <col min="11" max="11" width="5.125" style="385" customWidth="1"/>
    <col min="12" max="12" width="5.875" style="385" customWidth="1"/>
    <col min="13" max="13" width="5.125" style="385" customWidth="1"/>
    <col min="14" max="14" width="5.875" style="575" customWidth="1"/>
    <col min="15" max="15" width="5.125" style="575" customWidth="1"/>
    <col min="16" max="16" width="5.875" style="356" customWidth="1"/>
    <col min="17" max="17" width="5.125" style="356" customWidth="1"/>
    <col min="18" max="18" width="5.875" style="356" customWidth="1"/>
    <col min="19" max="19" width="5.125" style="356" customWidth="1"/>
    <col min="20" max="20" width="5.875" style="356" customWidth="1"/>
    <col min="21" max="21" width="5.125" style="356" customWidth="1"/>
    <col min="22" max="22" width="5.875" style="356" customWidth="1"/>
    <col min="23" max="23" width="5.125" style="356" customWidth="1"/>
    <col min="24" max="24" width="5.875" style="356" customWidth="1"/>
    <col min="25" max="25" width="5.125" style="356" customWidth="1"/>
    <col min="26" max="27" width="11" style="356"/>
    <col min="28" max="16384" width="11" style="385"/>
  </cols>
  <sheetData>
    <row r="1" spans="1:25" ht="12.2" customHeight="1" x14ac:dyDescent="0.2">
      <c r="A1" s="419" t="s">
        <v>580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>
      <c r="A2" s="418"/>
      <c r="B2" s="418"/>
      <c r="C2" s="418"/>
      <c r="D2" s="418"/>
      <c r="E2" s="418"/>
      <c r="F2" s="418"/>
      <c r="G2" s="418"/>
      <c r="H2" s="418"/>
    </row>
    <row r="3" spans="1:25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</row>
    <row r="4" spans="1:25" ht="11.25" customHeight="1" x14ac:dyDescent="0.2">
      <c r="H4" s="599"/>
      <c r="I4" s="599"/>
      <c r="J4" s="599"/>
      <c r="K4" s="599"/>
      <c r="L4" s="599"/>
      <c r="M4" s="623" t="s">
        <v>572</v>
      </c>
      <c r="N4" s="597"/>
      <c r="O4" s="597"/>
    </row>
    <row r="5" spans="1:25" ht="11.25" customHeight="1" x14ac:dyDescent="0.2">
      <c r="A5" s="669" t="s">
        <v>571</v>
      </c>
      <c r="B5" s="678" t="s">
        <v>570</v>
      </c>
      <c r="C5" s="679"/>
      <c r="D5" s="415" t="s">
        <v>569</v>
      </c>
      <c r="E5" s="415"/>
      <c r="F5" s="416" t="s">
        <v>569</v>
      </c>
      <c r="G5" s="595"/>
      <c r="H5" s="415" t="s">
        <v>569</v>
      </c>
      <c r="I5" s="415"/>
      <c r="J5" s="416" t="s">
        <v>569</v>
      </c>
      <c r="K5" s="595"/>
      <c r="L5" s="415" t="s">
        <v>569</v>
      </c>
      <c r="M5" s="595"/>
      <c r="N5" s="416" t="s">
        <v>568</v>
      </c>
      <c r="O5" s="596"/>
      <c r="P5" s="415" t="s">
        <v>568</v>
      </c>
      <c r="Q5" s="415"/>
      <c r="R5" s="416" t="s">
        <v>568</v>
      </c>
      <c r="S5" s="595"/>
      <c r="T5" s="415" t="s">
        <v>568</v>
      </c>
      <c r="U5" s="415"/>
      <c r="V5" s="416" t="s">
        <v>568</v>
      </c>
      <c r="W5" s="595"/>
      <c r="X5" s="415" t="s">
        <v>568</v>
      </c>
      <c r="Y5" s="595"/>
    </row>
    <row r="6" spans="1:25" ht="11.25" customHeight="1" x14ac:dyDescent="0.2">
      <c r="A6" s="671"/>
      <c r="B6" s="680"/>
      <c r="C6" s="681"/>
      <c r="D6" s="409" t="s">
        <v>567</v>
      </c>
      <c r="E6" s="409"/>
      <c r="F6" s="410" t="s">
        <v>566</v>
      </c>
      <c r="G6" s="593"/>
      <c r="H6" s="409" t="s">
        <v>565</v>
      </c>
      <c r="I6" s="409"/>
      <c r="J6" s="410" t="s">
        <v>564</v>
      </c>
      <c r="K6" s="593"/>
      <c r="L6" s="409" t="s">
        <v>563</v>
      </c>
      <c r="M6" s="593"/>
      <c r="N6" s="410" t="s">
        <v>562</v>
      </c>
      <c r="O6" s="594"/>
      <c r="P6" s="409" t="s">
        <v>561</v>
      </c>
      <c r="Q6" s="409"/>
      <c r="R6" s="410" t="s">
        <v>560</v>
      </c>
      <c r="S6" s="593"/>
      <c r="T6" s="409" t="s">
        <v>559</v>
      </c>
      <c r="U6" s="409"/>
      <c r="V6" s="410" t="s">
        <v>558</v>
      </c>
      <c r="W6" s="593"/>
      <c r="X6" s="410" t="s">
        <v>557</v>
      </c>
      <c r="Y6" s="593"/>
    </row>
    <row r="7" spans="1:25" ht="11.25" customHeight="1" x14ac:dyDescent="0.2">
      <c r="A7" s="451">
        <v>1971</v>
      </c>
      <c r="B7" s="587">
        <v>115</v>
      </c>
      <c r="C7" s="582">
        <f t="shared" ref="C7:C31" si="0">B7/X7%</f>
        <v>5.9141167395217282</v>
      </c>
      <c r="D7" s="588">
        <v>437.8</v>
      </c>
      <c r="E7" s="582">
        <f t="shared" ref="E7:E31" si="1">D7/X7%</f>
        <v>22.514785291848806</v>
      </c>
      <c r="F7" s="587">
        <v>529.79999999999995</v>
      </c>
      <c r="G7" s="582">
        <f t="shared" ref="G7:G31" si="2">F7/X7%</f>
        <v>27.246078683466184</v>
      </c>
      <c r="H7" s="588">
        <v>638.9</v>
      </c>
      <c r="I7" s="584">
        <f t="shared" ref="I7:I31" si="3">H7/X7%</f>
        <v>32.856775520699408</v>
      </c>
      <c r="J7" s="587">
        <v>879.6</v>
      </c>
      <c r="K7" s="582">
        <f t="shared" ref="K7:K31" si="4">J7/X7%</f>
        <v>45.235278992028803</v>
      </c>
      <c r="L7" s="588">
        <v>949.7</v>
      </c>
      <c r="M7" s="582">
        <f t="shared" ref="M7:M31" si="5">L7/X7%</f>
        <v>48.840318848032915</v>
      </c>
      <c r="N7" s="587">
        <v>1122.5999999999999</v>
      </c>
      <c r="O7" s="582">
        <f t="shared" ref="O7:O31" si="6">N7/X7%</f>
        <v>57.73206479814862</v>
      </c>
      <c r="P7" s="588">
        <v>1373.1</v>
      </c>
      <c r="Q7" s="584">
        <f t="shared" ref="Q7:Q31" si="7">P7/X7%</f>
        <v>70.61455386988942</v>
      </c>
      <c r="R7" s="587">
        <v>1440.8</v>
      </c>
      <c r="S7" s="582">
        <f t="shared" ref="S7:S31" si="8">R7/X7%</f>
        <v>74.096168680894834</v>
      </c>
      <c r="T7" s="588">
        <v>1576.9</v>
      </c>
      <c r="U7" s="584">
        <f t="shared" ref="U7:U31" si="9">T7/X7%</f>
        <v>81.095397274363592</v>
      </c>
      <c r="V7" s="587">
        <v>1887.9</v>
      </c>
      <c r="W7" s="582">
        <f t="shared" ref="W7:W31" si="10">V7/X7%</f>
        <v>97.089226022113664</v>
      </c>
      <c r="X7" s="588">
        <v>1944.5</v>
      </c>
      <c r="Y7" s="582">
        <f t="shared" ref="Y7:Y34" si="11">X7/X7%</f>
        <v>100</v>
      </c>
    </row>
    <row r="8" spans="1:25" ht="11.25" customHeight="1" x14ac:dyDescent="0.2">
      <c r="A8" s="451">
        <v>1972</v>
      </c>
      <c r="B8" s="587">
        <v>182.8</v>
      </c>
      <c r="C8" s="582">
        <f t="shared" si="0"/>
        <v>7.3659185235926996</v>
      </c>
      <c r="D8" s="588">
        <v>495</v>
      </c>
      <c r="E8" s="582">
        <f t="shared" si="1"/>
        <v>19.946004754805177</v>
      </c>
      <c r="F8" s="587">
        <v>610.9</v>
      </c>
      <c r="G8" s="582">
        <f t="shared" si="2"/>
        <v>24.616190514566629</v>
      </c>
      <c r="H8" s="588">
        <v>750.2</v>
      </c>
      <c r="I8" s="584">
        <f t="shared" si="3"/>
        <v>30.229278317282514</v>
      </c>
      <c r="J8" s="587">
        <v>1088.5</v>
      </c>
      <c r="K8" s="582">
        <f t="shared" si="4"/>
        <v>43.861062981021078</v>
      </c>
      <c r="L8" s="588">
        <v>1168.4000000000001</v>
      </c>
      <c r="M8" s="582">
        <f t="shared" si="5"/>
        <v>47.08063021316034</v>
      </c>
      <c r="N8" s="587">
        <v>1433.7</v>
      </c>
      <c r="O8" s="582">
        <f t="shared" si="6"/>
        <v>57.770882862553904</v>
      </c>
      <c r="P8" s="588">
        <v>1749.3</v>
      </c>
      <c r="Q8" s="584">
        <f t="shared" si="7"/>
        <v>70.48797195470847</v>
      </c>
      <c r="R8" s="587">
        <v>1822.9</v>
      </c>
      <c r="S8" s="582">
        <f t="shared" si="8"/>
        <v>73.453680944513849</v>
      </c>
      <c r="T8" s="588">
        <v>2068.4</v>
      </c>
      <c r="U8" s="584">
        <f t="shared" si="9"/>
        <v>83.346093403715216</v>
      </c>
      <c r="V8" s="587">
        <v>2423.3000000000002</v>
      </c>
      <c r="W8" s="582">
        <f t="shared" si="10"/>
        <v>97.646774388524022</v>
      </c>
      <c r="X8" s="588">
        <v>2481.6999999999998</v>
      </c>
      <c r="Y8" s="582">
        <f t="shared" si="11"/>
        <v>100</v>
      </c>
    </row>
    <row r="9" spans="1:25" ht="11.25" customHeight="1" x14ac:dyDescent="0.2">
      <c r="A9" s="451">
        <v>1973</v>
      </c>
      <c r="B9" s="587">
        <v>279.2</v>
      </c>
      <c r="C9" s="582">
        <f t="shared" si="0"/>
        <v>9.7268673355629875</v>
      </c>
      <c r="D9" s="588">
        <v>681.1</v>
      </c>
      <c r="E9" s="582">
        <f t="shared" si="1"/>
        <v>23.72840022296544</v>
      </c>
      <c r="F9" s="587">
        <v>785.2</v>
      </c>
      <c r="G9" s="582">
        <f t="shared" si="2"/>
        <v>27.355072463768117</v>
      </c>
      <c r="H9" s="588">
        <v>997.4</v>
      </c>
      <c r="I9" s="584">
        <f t="shared" si="3"/>
        <v>34.747770345596429</v>
      </c>
      <c r="J9" s="587">
        <v>1365.9</v>
      </c>
      <c r="K9" s="582">
        <f t="shared" si="4"/>
        <v>47.585702341137129</v>
      </c>
      <c r="L9" s="588">
        <v>1439.4</v>
      </c>
      <c r="M9" s="582">
        <f t="shared" si="5"/>
        <v>50.146321070234116</v>
      </c>
      <c r="N9" s="587">
        <v>1677.1</v>
      </c>
      <c r="O9" s="582">
        <f t="shared" si="6"/>
        <v>58.427396878483833</v>
      </c>
      <c r="P9" s="588">
        <v>2083.5</v>
      </c>
      <c r="Q9" s="584">
        <f t="shared" si="7"/>
        <v>72.585702341137122</v>
      </c>
      <c r="R9" s="587">
        <v>2152.5</v>
      </c>
      <c r="S9" s="582">
        <f t="shared" si="8"/>
        <v>74.989548494983282</v>
      </c>
      <c r="T9" s="588">
        <v>2470.5</v>
      </c>
      <c r="U9" s="584">
        <f t="shared" si="9"/>
        <v>86.068143812709025</v>
      </c>
      <c r="V9" s="587">
        <v>2798.8</v>
      </c>
      <c r="W9" s="582">
        <f t="shared" si="10"/>
        <v>97.505574136008917</v>
      </c>
      <c r="X9" s="588">
        <v>2870.4</v>
      </c>
      <c r="Y9" s="582">
        <f t="shared" si="11"/>
        <v>100</v>
      </c>
    </row>
    <row r="10" spans="1:25" ht="11.25" customHeight="1" x14ac:dyDescent="0.2">
      <c r="A10" s="451">
        <v>1974</v>
      </c>
      <c r="B10" s="587">
        <v>242.7</v>
      </c>
      <c r="C10" s="582">
        <f t="shared" si="0"/>
        <v>7.420656760227482</v>
      </c>
      <c r="D10" s="588">
        <v>716.6</v>
      </c>
      <c r="E10" s="582">
        <f t="shared" si="1"/>
        <v>21.910352840457413</v>
      </c>
      <c r="F10" s="587">
        <v>869</v>
      </c>
      <c r="G10" s="582">
        <f t="shared" si="2"/>
        <v>26.570048309178748</v>
      </c>
      <c r="H10" s="588">
        <v>1097.4000000000001</v>
      </c>
      <c r="I10" s="584">
        <f t="shared" si="3"/>
        <v>33.553476426343799</v>
      </c>
      <c r="J10" s="587">
        <v>1525.5</v>
      </c>
      <c r="K10" s="582">
        <f t="shared" si="4"/>
        <v>46.642817831590541</v>
      </c>
      <c r="L10" s="588">
        <v>1604.4</v>
      </c>
      <c r="M10" s="582">
        <f t="shared" si="5"/>
        <v>49.055219225830129</v>
      </c>
      <c r="N10" s="587">
        <v>1981.9</v>
      </c>
      <c r="O10" s="582">
        <f t="shared" si="6"/>
        <v>60.597443894086723</v>
      </c>
      <c r="P10" s="588">
        <v>2338.5</v>
      </c>
      <c r="Q10" s="584">
        <f t="shared" si="7"/>
        <v>71.500642084021294</v>
      </c>
      <c r="R10" s="587">
        <v>2443.1</v>
      </c>
      <c r="S10" s="582">
        <f t="shared" si="8"/>
        <v>74.698832018589869</v>
      </c>
      <c r="T10" s="588">
        <v>2792.8</v>
      </c>
      <c r="U10" s="584">
        <f t="shared" si="9"/>
        <v>85.391059744389423</v>
      </c>
      <c r="V10" s="587">
        <v>3182</v>
      </c>
      <c r="W10" s="582">
        <f t="shared" si="10"/>
        <v>97.291016938788005</v>
      </c>
      <c r="X10" s="588">
        <v>3270.6</v>
      </c>
      <c r="Y10" s="582">
        <f t="shared" si="11"/>
        <v>100.00000000000001</v>
      </c>
    </row>
    <row r="11" spans="1:25" ht="11.25" customHeight="1" x14ac:dyDescent="0.2">
      <c r="A11" s="451">
        <v>1975</v>
      </c>
      <c r="B11" s="587">
        <v>284.39999999999998</v>
      </c>
      <c r="C11" s="582">
        <f t="shared" si="0"/>
        <v>8.8725276096587002</v>
      </c>
      <c r="D11" s="588">
        <v>775.3</v>
      </c>
      <c r="E11" s="582">
        <f t="shared" si="1"/>
        <v>24.187308916203904</v>
      </c>
      <c r="F11" s="587">
        <v>923.8</v>
      </c>
      <c r="G11" s="582">
        <f t="shared" si="2"/>
        <v>28.820116054158603</v>
      </c>
      <c r="H11" s="588">
        <v>1272.7</v>
      </c>
      <c r="I11" s="584">
        <f t="shared" si="3"/>
        <v>39.704873026767331</v>
      </c>
      <c r="J11" s="587">
        <v>1566.5</v>
      </c>
      <c r="K11" s="582">
        <f t="shared" si="4"/>
        <v>48.87065576839084</v>
      </c>
      <c r="L11" s="588">
        <v>1652.2</v>
      </c>
      <c r="M11" s="582">
        <f t="shared" si="5"/>
        <v>51.544269045984898</v>
      </c>
      <c r="N11" s="587">
        <v>2045.5</v>
      </c>
      <c r="O11" s="582">
        <f t="shared" si="6"/>
        <v>63.814188556810379</v>
      </c>
      <c r="P11" s="588">
        <v>2335.3000000000002</v>
      </c>
      <c r="Q11" s="584">
        <f t="shared" si="7"/>
        <v>72.855181880576524</v>
      </c>
      <c r="R11" s="587">
        <v>2416.8000000000002</v>
      </c>
      <c r="S11" s="582">
        <f t="shared" si="8"/>
        <v>75.397766269420359</v>
      </c>
      <c r="T11" s="588">
        <v>2650.9</v>
      </c>
      <c r="U11" s="584">
        <f t="shared" si="9"/>
        <v>82.701066949522684</v>
      </c>
      <c r="V11" s="587">
        <v>3074.7</v>
      </c>
      <c r="W11" s="582">
        <f t="shared" si="10"/>
        <v>95.922505771510558</v>
      </c>
      <c r="X11" s="588">
        <v>3205.4</v>
      </c>
      <c r="Y11" s="582">
        <f t="shared" si="11"/>
        <v>100</v>
      </c>
    </row>
    <row r="12" spans="1:25" ht="11.25" customHeight="1" x14ac:dyDescent="0.2">
      <c r="A12" s="451">
        <v>1976</v>
      </c>
      <c r="B12" s="587">
        <v>241.5</v>
      </c>
      <c r="C12" s="582">
        <f t="shared" si="0"/>
        <v>6.8532024177757593</v>
      </c>
      <c r="D12" s="588">
        <v>801.2</v>
      </c>
      <c r="E12" s="582">
        <f t="shared" si="1"/>
        <v>22.736172990152955</v>
      </c>
      <c r="F12" s="587">
        <v>931.6</v>
      </c>
      <c r="G12" s="582">
        <f t="shared" si="2"/>
        <v>26.436618519254232</v>
      </c>
      <c r="H12" s="588">
        <v>1198.3</v>
      </c>
      <c r="I12" s="584">
        <f t="shared" si="3"/>
        <v>34.004937711058766</v>
      </c>
      <c r="J12" s="587">
        <v>1664.8</v>
      </c>
      <c r="K12" s="582">
        <f t="shared" si="4"/>
        <v>47.243111325520012</v>
      </c>
      <c r="L12" s="588">
        <v>1742.9</v>
      </c>
      <c r="M12" s="582">
        <f t="shared" si="5"/>
        <v>49.459405772013959</v>
      </c>
      <c r="N12" s="587">
        <v>2028.3</v>
      </c>
      <c r="O12" s="582">
        <f t="shared" si="6"/>
        <v>57.558387014387463</v>
      </c>
      <c r="P12" s="588">
        <v>2540.1</v>
      </c>
      <c r="Q12" s="584">
        <f t="shared" si="7"/>
        <v>72.082068163114712</v>
      </c>
      <c r="R12" s="587">
        <v>2630.4</v>
      </c>
      <c r="S12" s="582">
        <f t="shared" si="8"/>
        <v>74.644569936717829</v>
      </c>
      <c r="T12" s="588">
        <v>2878.1</v>
      </c>
      <c r="U12" s="584">
        <f t="shared" si="9"/>
        <v>81.673713783024482</v>
      </c>
      <c r="V12" s="587">
        <v>3438.1</v>
      </c>
      <c r="W12" s="582">
        <f t="shared" si="10"/>
        <v>97.565197650330589</v>
      </c>
      <c r="X12" s="588">
        <v>3523.9</v>
      </c>
      <c r="Y12" s="582">
        <f t="shared" si="11"/>
        <v>99.999999999999986</v>
      </c>
    </row>
    <row r="13" spans="1:25" ht="11.25" customHeight="1" x14ac:dyDescent="0.2">
      <c r="A13" s="451">
        <v>1977</v>
      </c>
      <c r="B13" s="587">
        <v>393.1</v>
      </c>
      <c r="C13" s="582">
        <f t="shared" si="0"/>
        <v>10.37723396953618</v>
      </c>
      <c r="D13" s="588">
        <v>907.9</v>
      </c>
      <c r="E13" s="582">
        <f t="shared" si="1"/>
        <v>23.967160317837436</v>
      </c>
      <c r="F13" s="587">
        <v>1047.7</v>
      </c>
      <c r="G13" s="582">
        <f t="shared" si="2"/>
        <v>27.657664792376128</v>
      </c>
      <c r="H13" s="588">
        <v>1264.7</v>
      </c>
      <c r="I13" s="584">
        <f t="shared" si="3"/>
        <v>33.3861302499934</v>
      </c>
      <c r="J13" s="587">
        <v>1803.6</v>
      </c>
      <c r="K13" s="582">
        <f t="shared" si="4"/>
        <v>47.612259444048462</v>
      </c>
      <c r="L13" s="588">
        <v>1900.5</v>
      </c>
      <c r="M13" s="582">
        <f t="shared" si="5"/>
        <v>50.170270056228716</v>
      </c>
      <c r="N13" s="587">
        <v>2243.4</v>
      </c>
      <c r="O13" s="582">
        <f t="shared" si="6"/>
        <v>59.222301417597215</v>
      </c>
      <c r="P13" s="588">
        <v>2731.3</v>
      </c>
      <c r="Q13" s="584">
        <f t="shared" si="7"/>
        <v>72.102109236820567</v>
      </c>
      <c r="R13" s="587">
        <v>2846.2</v>
      </c>
      <c r="S13" s="582">
        <f t="shared" si="8"/>
        <v>75.13529209894142</v>
      </c>
      <c r="T13" s="588">
        <v>3204.3</v>
      </c>
      <c r="U13" s="584">
        <f t="shared" si="9"/>
        <v>84.588580026926437</v>
      </c>
      <c r="V13" s="587">
        <v>3709.6</v>
      </c>
      <c r="W13" s="582">
        <f t="shared" si="10"/>
        <v>97.927721021092367</v>
      </c>
      <c r="X13" s="588">
        <v>3788.1</v>
      </c>
      <c r="Y13" s="582">
        <f t="shared" si="11"/>
        <v>100</v>
      </c>
    </row>
    <row r="14" spans="1:25" ht="11.25" customHeight="1" x14ac:dyDescent="0.2">
      <c r="A14" s="451">
        <v>1978</v>
      </c>
      <c r="B14" s="587">
        <v>310.5</v>
      </c>
      <c r="C14" s="582">
        <f t="shared" si="0"/>
        <v>7.688688589540412</v>
      </c>
      <c r="D14" s="588">
        <v>985</v>
      </c>
      <c r="E14" s="582">
        <f t="shared" si="1"/>
        <v>24.390847860538827</v>
      </c>
      <c r="F14" s="587">
        <v>1110.7</v>
      </c>
      <c r="G14" s="582">
        <f t="shared" si="2"/>
        <v>27.50346671949287</v>
      </c>
      <c r="H14" s="588">
        <v>1384</v>
      </c>
      <c r="I14" s="584">
        <f t="shared" si="3"/>
        <v>34.270998415213946</v>
      </c>
      <c r="J14" s="587">
        <v>1920.8</v>
      </c>
      <c r="K14" s="582">
        <f t="shared" si="4"/>
        <v>47.563391442155307</v>
      </c>
      <c r="L14" s="588">
        <v>2013.8</v>
      </c>
      <c r="M14" s="582">
        <f t="shared" si="5"/>
        <v>49.866283676703645</v>
      </c>
      <c r="N14" s="587">
        <v>2415.8000000000002</v>
      </c>
      <c r="O14" s="582">
        <f t="shared" si="6"/>
        <v>59.820721077654518</v>
      </c>
      <c r="P14" s="588">
        <v>2926.3</v>
      </c>
      <c r="Q14" s="584">
        <f t="shared" si="7"/>
        <v>72.46186608557845</v>
      </c>
      <c r="R14" s="587">
        <v>3025.8</v>
      </c>
      <c r="S14" s="582">
        <f t="shared" si="8"/>
        <v>74.925713153724246</v>
      </c>
      <c r="T14" s="588">
        <v>3363.5</v>
      </c>
      <c r="U14" s="584">
        <f t="shared" si="9"/>
        <v>83.287935816164818</v>
      </c>
      <c r="V14" s="587">
        <v>3994</v>
      </c>
      <c r="W14" s="582">
        <f t="shared" si="10"/>
        <v>98.900554675118855</v>
      </c>
      <c r="X14" s="588">
        <v>4038.4</v>
      </c>
      <c r="Y14" s="582">
        <f t="shared" si="11"/>
        <v>100</v>
      </c>
    </row>
    <row r="15" spans="1:25" ht="11.25" customHeight="1" x14ac:dyDescent="0.2">
      <c r="A15" s="451">
        <v>1979</v>
      </c>
      <c r="B15" s="587">
        <v>438.9</v>
      </c>
      <c r="C15" s="582">
        <f t="shared" si="0"/>
        <v>10.365349644569349</v>
      </c>
      <c r="D15" s="588">
        <v>1024.0999999999999</v>
      </c>
      <c r="E15" s="582">
        <f t="shared" si="1"/>
        <v>24.18581583732848</v>
      </c>
      <c r="F15" s="587">
        <v>1149.9000000000001</v>
      </c>
      <c r="G15" s="582">
        <f t="shared" si="2"/>
        <v>27.156790968991334</v>
      </c>
      <c r="H15" s="588">
        <v>1464.1</v>
      </c>
      <c r="I15" s="584">
        <f t="shared" si="3"/>
        <v>34.577143801809029</v>
      </c>
      <c r="J15" s="587">
        <v>2026.3</v>
      </c>
      <c r="K15" s="582">
        <f t="shared" si="4"/>
        <v>47.85442694187941</v>
      </c>
      <c r="L15" s="588">
        <v>2104.6999999999998</v>
      </c>
      <c r="M15" s="582">
        <f t="shared" si="5"/>
        <v>49.705972651914124</v>
      </c>
      <c r="N15" s="587">
        <v>2517.6</v>
      </c>
      <c r="O15" s="582">
        <f t="shared" si="6"/>
        <v>59.457289280400531</v>
      </c>
      <c r="P15" s="588">
        <v>3092.2</v>
      </c>
      <c r="Q15" s="584">
        <f t="shared" si="7"/>
        <v>73.027418935833538</v>
      </c>
      <c r="R15" s="587">
        <v>3180</v>
      </c>
      <c r="S15" s="582">
        <f t="shared" si="8"/>
        <v>75.10096119783671</v>
      </c>
      <c r="T15" s="588">
        <v>3618.1</v>
      </c>
      <c r="U15" s="584">
        <f t="shared" si="9"/>
        <v>85.447417518834271</v>
      </c>
      <c r="V15" s="587">
        <v>4161</v>
      </c>
      <c r="W15" s="582">
        <f t="shared" si="10"/>
        <v>98.268899227735389</v>
      </c>
      <c r="X15" s="588">
        <v>4234.3</v>
      </c>
      <c r="Y15" s="582">
        <f t="shared" si="11"/>
        <v>100</v>
      </c>
    </row>
    <row r="16" spans="1:25" ht="11.25" customHeight="1" x14ac:dyDescent="0.2">
      <c r="A16" s="451">
        <v>1980</v>
      </c>
      <c r="B16" s="587">
        <v>264</v>
      </c>
      <c r="C16" s="582">
        <f t="shared" si="0"/>
        <v>5.5320397301035165</v>
      </c>
      <c r="D16" s="588">
        <v>1105</v>
      </c>
      <c r="E16" s="582">
        <f t="shared" si="1"/>
        <v>23.154939021834792</v>
      </c>
      <c r="F16" s="587">
        <v>1248.8</v>
      </c>
      <c r="G16" s="582">
        <f t="shared" si="2"/>
        <v>26.168224299065418</v>
      </c>
      <c r="H16" s="588">
        <v>1668.9</v>
      </c>
      <c r="I16" s="584">
        <f t="shared" si="3"/>
        <v>34.971292066552117</v>
      </c>
      <c r="J16" s="587">
        <v>2242.1</v>
      </c>
      <c r="K16" s="582">
        <f t="shared" si="4"/>
        <v>46.9825237835799</v>
      </c>
      <c r="L16" s="588">
        <v>2355.1</v>
      </c>
      <c r="M16" s="582">
        <f t="shared" si="5"/>
        <v>49.35040442563178</v>
      </c>
      <c r="N16" s="587">
        <v>2641.4</v>
      </c>
      <c r="O16" s="582">
        <f t="shared" si="6"/>
        <v>55.349733875361466</v>
      </c>
      <c r="P16" s="588">
        <v>3433.4</v>
      </c>
      <c r="Q16" s="584">
        <f t="shared" si="7"/>
        <v>71.945853065672011</v>
      </c>
      <c r="R16" s="587">
        <v>3553.5</v>
      </c>
      <c r="S16" s="582">
        <f t="shared" si="8"/>
        <v>74.462512048950174</v>
      </c>
      <c r="T16" s="588">
        <v>3983.8</v>
      </c>
      <c r="U16" s="584">
        <f t="shared" si="9"/>
        <v>83.479317715099953</v>
      </c>
      <c r="V16" s="587">
        <v>4678</v>
      </c>
      <c r="W16" s="582">
        <f t="shared" si="10"/>
        <v>98.026067641758516</v>
      </c>
      <c r="X16" s="588">
        <v>4772.2</v>
      </c>
      <c r="Y16" s="582">
        <f t="shared" si="11"/>
        <v>100</v>
      </c>
    </row>
    <row r="17" spans="1:25" ht="11.25" customHeight="1" x14ac:dyDescent="0.2">
      <c r="A17" s="451">
        <v>1981</v>
      </c>
      <c r="B17" s="587">
        <v>321</v>
      </c>
      <c r="C17" s="582">
        <f t="shared" si="0"/>
        <v>6.0861156930777538</v>
      </c>
      <c r="D17" s="588">
        <v>1251.0999999999999</v>
      </c>
      <c r="E17" s="582">
        <f t="shared" si="1"/>
        <v>23.720683313425475</v>
      </c>
      <c r="F17" s="587">
        <v>1421.6</v>
      </c>
      <c r="G17" s="582">
        <f t="shared" si="2"/>
        <v>26.953339779686402</v>
      </c>
      <c r="H17" s="588">
        <v>1753.1</v>
      </c>
      <c r="I17" s="584">
        <f t="shared" si="3"/>
        <v>33.238534023472305</v>
      </c>
      <c r="J17" s="587">
        <v>2464.8000000000002</v>
      </c>
      <c r="K17" s="582">
        <f t="shared" si="4"/>
        <v>46.7322677890905</v>
      </c>
      <c r="L17" s="588">
        <v>2601.6999999999998</v>
      </c>
      <c r="M17" s="582">
        <f t="shared" si="5"/>
        <v>49.327872893085335</v>
      </c>
      <c r="N17" s="587">
        <v>3094.6</v>
      </c>
      <c r="O17" s="582">
        <f t="shared" si="6"/>
        <v>58.673188859185103</v>
      </c>
      <c r="P17" s="588">
        <v>3818.3</v>
      </c>
      <c r="Q17" s="584">
        <f t="shared" si="7"/>
        <v>72.394440968469752</v>
      </c>
      <c r="R17" s="587">
        <v>3927.6</v>
      </c>
      <c r="S17" s="582">
        <f t="shared" si="8"/>
        <v>74.466753882031739</v>
      </c>
      <c r="T17" s="588">
        <v>4426.1000000000004</v>
      </c>
      <c r="U17" s="584">
        <f t="shared" si="9"/>
        <v>83.918245075175861</v>
      </c>
      <c r="V17" s="587">
        <v>5144.8</v>
      </c>
      <c r="W17" s="582">
        <f t="shared" si="10"/>
        <v>97.544697874599478</v>
      </c>
      <c r="X17" s="588">
        <v>5274.3</v>
      </c>
      <c r="Y17" s="582">
        <f t="shared" si="11"/>
        <v>100</v>
      </c>
    </row>
    <row r="18" spans="1:25" ht="11.25" customHeight="1" x14ac:dyDescent="0.2">
      <c r="A18" s="451">
        <v>1982</v>
      </c>
      <c r="B18" s="587">
        <v>437.4</v>
      </c>
      <c r="C18" s="582">
        <f t="shared" si="0"/>
        <v>7.7798726477179745</v>
      </c>
      <c r="D18" s="588">
        <v>1337.1</v>
      </c>
      <c r="E18" s="582">
        <f t="shared" si="1"/>
        <v>23.782505069189995</v>
      </c>
      <c r="F18" s="587">
        <v>1511.5</v>
      </c>
      <c r="G18" s="582">
        <f t="shared" si="2"/>
        <v>26.884493614599268</v>
      </c>
      <c r="H18" s="588">
        <v>1913.1</v>
      </c>
      <c r="I18" s="584">
        <f t="shared" si="3"/>
        <v>34.027604852193086</v>
      </c>
      <c r="J18" s="587">
        <v>2636.1</v>
      </c>
      <c r="K18" s="582">
        <f t="shared" si="4"/>
        <v>46.887339475650101</v>
      </c>
      <c r="L18" s="588">
        <v>2762.4</v>
      </c>
      <c r="M18" s="582">
        <f t="shared" si="5"/>
        <v>49.133791042652341</v>
      </c>
      <c r="N18" s="587">
        <v>3270</v>
      </c>
      <c r="O18" s="582">
        <f t="shared" si="6"/>
        <v>58.162285226423819</v>
      </c>
      <c r="P18" s="588">
        <v>4007.8</v>
      </c>
      <c r="Q18" s="584">
        <f t="shared" si="7"/>
        <v>71.285261997082998</v>
      </c>
      <c r="R18" s="587">
        <v>4139.5</v>
      </c>
      <c r="S18" s="582">
        <f t="shared" si="8"/>
        <v>73.627761374550886</v>
      </c>
      <c r="T18" s="588">
        <v>4463.6000000000004</v>
      </c>
      <c r="U18" s="584">
        <f t="shared" si="9"/>
        <v>79.392408665646911</v>
      </c>
      <c r="V18" s="587">
        <v>5377.4</v>
      </c>
      <c r="W18" s="582">
        <f t="shared" si="10"/>
        <v>95.64583259222367</v>
      </c>
      <c r="X18" s="588">
        <v>5622.2</v>
      </c>
      <c r="Y18" s="582">
        <f t="shared" si="11"/>
        <v>100</v>
      </c>
    </row>
    <row r="19" spans="1:25" ht="11.25" customHeight="1" x14ac:dyDescent="0.2">
      <c r="A19" s="451">
        <v>1983</v>
      </c>
      <c r="B19" s="587">
        <v>398.3</v>
      </c>
      <c r="C19" s="582">
        <f t="shared" si="0"/>
        <v>6.6290526596098802</v>
      </c>
      <c r="D19" s="588">
        <v>1430.7</v>
      </c>
      <c r="E19" s="582">
        <f t="shared" si="1"/>
        <v>23.811663670860796</v>
      </c>
      <c r="F19" s="587">
        <v>1609.8</v>
      </c>
      <c r="G19" s="582">
        <f t="shared" si="2"/>
        <v>26.792490513281408</v>
      </c>
      <c r="H19" s="588">
        <v>2151.1999999999998</v>
      </c>
      <c r="I19" s="584">
        <f t="shared" si="3"/>
        <v>35.803208840955996</v>
      </c>
      <c r="J19" s="587">
        <v>2863</v>
      </c>
      <c r="K19" s="582">
        <f t="shared" si="4"/>
        <v>47.649956727248522</v>
      </c>
      <c r="L19" s="588">
        <v>3019.5</v>
      </c>
      <c r="M19" s="582">
        <f t="shared" si="5"/>
        <v>50.254643499101263</v>
      </c>
      <c r="N19" s="587">
        <v>3593.5</v>
      </c>
      <c r="O19" s="582">
        <f t="shared" si="6"/>
        <v>59.807935556887031</v>
      </c>
      <c r="P19" s="588">
        <v>4386.6000000000004</v>
      </c>
      <c r="Q19" s="584">
        <f t="shared" si="7"/>
        <v>73.007789095266631</v>
      </c>
      <c r="R19" s="587">
        <v>4526.3999999999996</v>
      </c>
      <c r="S19" s="582">
        <f t="shared" si="8"/>
        <v>75.334531655682042</v>
      </c>
      <c r="T19" s="588">
        <v>4981.8</v>
      </c>
      <c r="U19" s="584">
        <f t="shared" si="9"/>
        <v>82.913920511284203</v>
      </c>
      <c r="V19" s="587">
        <v>5935</v>
      </c>
      <c r="W19" s="582">
        <f t="shared" si="10"/>
        <v>98.778376938952135</v>
      </c>
      <c r="X19" s="588">
        <v>6008.4</v>
      </c>
      <c r="Y19" s="582">
        <f t="shared" si="11"/>
        <v>100</v>
      </c>
    </row>
    <row r="20" spans="1:25" ht="11.25" customHeight="1" x14ac:dyDescent="0.2">
      <c r="A20" s="451">
        <v>1984</v>
      </c>
      <c r="B20" s="587">
        <v>503.8</v>
      </c>
      <c r="C20" s="582">
        <f t="shared" si="0"/>
        <v>7.8370978781656415</v>
      </c>
      <c r="D20" s="588">
        <v>1585.9</v>
      </c>
      <c r="E20" s="582">
        <f t="shared" si="1"/>
        <v>24.670213427913637</v>
      </c>
      <c r="F20" s="587">
        <v>1755.7</v>
      </c>
      <c r="G20" s="582">
        <f t="shared" si="2"/>
        <v>27.311617198680857</v>
      </c>
      <c r="H20" s="588">
        <v>2147.4</v>
      </c>
      <c r="I20" s="584">
        <f t="shared" si="3"/>
        <v>33.40489079708793</v>
      </c>
      <c r="J20" s="587">
        <v>3062.8</v>
      </c>
      <c r="K20" s="582">
        <f t="shared" si="4"/>
        <v>47.644826084251143</v>
      </c>
      <c r="L20" s="588">
        <v>3234.7</v>
      </c>
      <c r="M20" s="582">
        <f t="shared" si="5"/>
        <v>50.318897392819366</v>
      </c>
      <c r="N20" s="587">
        <v>3869.5</v>
      </c>
      <c r="O20" s="582">
        <f t="shared" si="6"/>
        <v>60.193827390952656</v>
      </c>
      <c r="P20" s="588">
        <v>4698.2</v>
      </c>
      <c r="Q20" s="584">
        <f t="shared" si="7"/>
        <v>73.085060046045683</v>
      </c>
      <c r="R20" s="587">
        <v>4827.2</v>
      </c>
      <c r="S20" s="582">
        <f t="shared" si="8"/>
        <v>75.09178022525046</v>
      </c>
      <c r="T20" s="588">
        <v>5419.2</v>
      </c>
      <c r="U20" s="584">
        <f t="shared" si="9"/>
        <v>84.300914691058438</v>
      </c>
      <c r="V20" s="587">
        <v>6290.5</v>
      </c>
      <c r="W20" s="582">
        <f t="shared" si="10"/>
        <v>97.85483168440048</v>
      </c>
      <c r="X20" s="588">
        <v>6428.4</v>
      </c>
      <c r="Y20" s="582">
        <f t="shared" si="11"/>
        <v>100</v>
      </c>
    </row>
    <row r="21" spans="1:25" ht="11.25" customHeight="1" x14ac:dyDescent="0.2">
      <c r="A21" s="451">
        <v>1985</v>
      </c>
      <c r="B21" s="587">
        <v>526.70000000000005</v>
      </c>
      <c r="C21" s="582">
        <f t="shared" si="0"/>
        <v>7.7716461075370376</v>
      </c>
      <c r="D21" s="588">
        <v>1633</v>
      </c>
      <c r="E21" s="582">
        <f t="shared" si="1"/>
        <v>24.095496665289502</v>
      </c>
      <c r="F21" s="587">
        <v>1850.3</v>
      </c>
      <c r="G21" s="582">
        <f t="shared" si="2"/>
        <v>27.301835566310572</v>
      </c>
      <c r="H21" s="588">
        <v>2275.3000000000002</v>
      </c>
      <c r="I21" s="584">
        <f t="shared" si="3"/>
        <v>33.57286194888745</v>
      </c>
      <c r="J21" s="587">
        <v>3216.1</v>
      </c>
      <c r="K21" s="582">
        <f t="shared" si="4"/>
        <v>47.454701056483508</v>
      </c>
      <c r="L21" s="588">
        <v>3366.2</v>
      </c>
      <c r="M21" s="582">
        <f t="shared" si="5"/>
        <v>49.669480021247715</v>
      </c>
      <c r="N21" s="587">
        <v>4073.2</v>
      </c>
      <c r="O21" s="582">
        <f t="shared" si="6"/>
        <v>60.101516850616775</v>
      </c>
      <c r="P21" s="588">
        <v>4932.3</v>
      </c>
      <c r="Q21" s="584">
        <f t="shared" si="7"/>
        <v>72.77784335713865</v>
      </c>
      <c r="R21" s="587">
        <v>5084.2</v>
      </c>
      <c r="S21" s="582">
        <f t="shared" si="8"/>
        <v>75.019181963052588</v>
      </c>
      <c r="T21" s="588">
        <v>5602.5</v>
      </c>
      <c r="U21" s="584">
        <f t="shared" si="9"/>
        <v>82.666883078557532</v>
      </c>
      <c r="V21" s="587">
        <v>6663.4</v>
      </c>
      <c r="W21" s="582">
        <f t="shared" si="10"/>
        <v>98.320840465088835</v>
      </c>
      <c r="X21" s="588">
        <v>6777.2</v>
      </c>
      <c r="Y21" s="582">
        <f t="shared" si="11"/>
        <v>100.00000000000001</v>
      </c>
    </row>
    <row r="22" spans="1:25" ht="11.25" customHeight="1" x14ac:dyDescent="0.2">
      <c r="A22" s="451">
        <v>1986</v>
      </c>
      <c r="B22" s="587">
        <v>624.5</v>
      </c>
      <c r="C22" s="582">
        <f t="shared" si="0"/>
        <v>8.4926700573884197</v>
      </c>
      <c r="D22" s="588">
        <v>1790.7</v>
      </c>
      <c r="E22" s="582">
        <f t="shared" si="1"/>
        <v>24.352000435172847</v>
      </c>
      <c r="F22" s="587">
        <v>2025.5</v>
      </c>
      <c r="G22" s="582">
        <f t="shared" si="2"/>
        <v>27.545081186933938</v>
      </c>
      <c r="H22" s="588">
        <v>2634</v>
      </c>
      <c r="I22" s="584">
        <f t="shared" si="3"/>
        <v>35.820164821715132</v>
      </c>
      <c r="J22" s="587">
        <v>3495.7</v>
      </c>
      <c r="K22" s="582">
        <f t="shared" si="4"/>
        <v>47.538553594255724</v>
      </c>
      <c r="L22" s="588">
        <v>3651.3</v>
      </c>
      <c r="M22" s="582">
        <f t="shared" si="5"/>
        <v>49.654581554111033</v>
      </c>
      <c r="N22" s="587">
        <v>4337.8999999999996</v>
      </c>
      <c r="O22" s="582">
        <f t="shared" si="6"/>
        <v>58.991758914243754</v>
      </c>
      <c r="P22" s="588">
        <v>5353.8</v>
      </c>
      <c r="Q22" s="584">
        <f t="shared" si="7"/>
        <v>72.807136834661534</v>
      </c>
      <c r="R22" s="587">
        <v>5514</v>
      </c>
      <c r="S22" s="582">
        <f t="shared" si="8"/>
        <v>74.985720891016413</v>
      </c>
      <c r="T22" s="588">
        <v>6286.1</v>
      </c>
      <c r="U22" s="584">
        <f t="shared" si="9"/>
        <v>85.485625696956518</v>
      </c>
      <c r="V22" s="587">
        <v>7234.7</v>
      </c>
      <c r="W22" s="582">
        <f t="shared" si="10"/>
        <v>98.385780727282622</v>
      </c>
      <c r="X22" s="588">
        <v>7353.4</v>
      </c>
      <c r="Y22" s="582">
        <f t="shared" si="11"/>
        <v>100</v>
      </c>
    </row>
    <row r="23" spans="1:25" ht="11.25" customHeight="1" x14ac:dyDescent="0.2">
      <c r="A23" s="451">
        <v>1987</v>
      </c>
      <c r="B23" s="587">
        <v>592</v>
      </c>
      <c r="C23" s="582">
        <f t="shared" si="0"/>
        <v>7.4821162255756937</v>
      </c>
      <c r="D23" s="588">
        <v>1897.6</v>
      </c>
      <c r="E23" s="582">
        <f t="shared" si="1"/>
        <v>23.983215793331816</v>
      </c>
      <c r="F23" s="587">
        <v>2168.1999999999998</v>
      </c>
      <c r="G23" s="582">
        <f t="shared" si="2"/>
        <v>27.403250676170973</v>
      </c>
      <c r="H23" s="588">
        <v>2620.5</v>
      </c>
      <c r="I23" s="584">
        <f t="shared" si="3"/>
        <v>33.119739137028894</v>
      </c>
      <c r="J23" s="587">
        <v>3759.6</v>
      </c>
      <c r="K23" s="582">
        <f t="shared" si="4"/>
        <v>47.516493516341853</v>
      </c>
      <c r="L23" s="588">
        <v>3954</v>
      </c>
      <c r="M23" s="582">
        <f t="shared" si="5"/>
        <v>49.973458709334949</v>
      </c>
      <c r="N23" s="587">
        <v>4883.3</v>
      </c>
      <c r="O23" s="582">
        <f t="shared" si="6"/>
        <v>61.718611764111124</v>
      </c>
      <c r="P23" s="588">
        <v>5762.5</v>
      </c>
      <c r="Q23" s="584">
        <f t="shared" si="7"/>
        <v>72.830565455878258</v>
      </c>
      <c r="R23" s="587">
        <v>5925.1</v>
      </c>
      <c r="S23" s="582">
        <f t="shared" si="8"/>
        <v>74.885619675943488</v>
      </c>
      <c r="T23" s="588">
        <v>6747.5</v>
      </c>
      <c r="U23" s="584">
        <f t="shared" si="9"/>
        <v>85.27969464877026</v>
      </c>
      <c r="V23" s="587">
        <v>7866.1</v>
      </c>
      <c r="W23" s="582">
        <f t="shared" si="10"/>
        <v>99.417355476352981</v>
      </c>
      <c r="X23" s="588">
        <v>7912.2</v>
      </c>
      <c r="Y23" s="582">
        <f t="shared" si="11"/>
        <v>100</v>
      </c>
    </row>
    <row r="24" spans="1:25" ht="11.25" customHeight="1" x14ac:dyDescent="0.2">
      <c r="A24" s="451">
        <v>1988</v>
      </c>
      <c r="B24" s="587">
        <v>825.8</v>
      </c>
      <c r="C24" s="582">
        <f t="shared" si="0"/>
        <v>9.6890766162149475</v>
      </c>
      <c r="D24" s="588">
        <v>2050.1999999999998</v>
      </c>
      <c r="E24" s="582">
        <f t="shared" si="1"/>
        <v>24.054910242872225</v>
      </c>
      <c r="F24" s="587">
        <v>2347.4</v>
      </c>
      <c r="G24" s="582">
        <f t="shared" si="2"/>
        <v>27.541945324416286</v>
      </c>
      <c r="H24" s="588">
        <v>3033.9</v>
      </c>
      <c r="I24" s="584">
        <f t="shared" si="3"/>
        <v>35.596620908130937</v>
      </c>
      <c r="J24" s="587">
        <v>4035.4</v>
      </c>
      <c r="K24" s="582">
        <f t="shared" si="4"/>
        <v>47.347178223630173</v>
      </c>
      <c r="L24" s="588">
        <v>4291.5</v>
      </c>
      <c r="M24" s="582">
        <f t="shared" si="5"/>
        <v>50.351988736360433</v>
      </c>
      <c r="N24" s="587">
        <v>4782.6000000000004</v>
      </c>
      <c r="O24" s="582">
        <f t="shared" si="6"/>
        <v>56.114044350580784</v>
      </c>
      <c r="P24" s="588">
        <v>6215.6</v>
      </c>
      <c r="Q24" s="584">
        <f t="shared" si="7"/>
        <v>72.927372990730959</v>
      </c>
      <c r="R24" s="587">
        <v>6412.6</v>
      </c>
      <c r="S24" s="582">
        <f t="shared" si="8"/>
        <v>75.238765692831166</v>
      </c>
      <c r="T24" s="588">
        <v>7069.1</v>
      </c>
      <c r="U24" s="584">
        <f t="shared" si="9"/>
        <v>82.941452540185381</v>
      </c>
      <c r="V24" s="587">
        <v>8396.2000000000007</v>
      </c>
      <c r="W24" s="582">
        <f t="shared" si="10"/>
        <v>98.512260940983225</v>
      </c>
      <c r="X24" s="588">
        <v>8523</v>
      </c>
      <c r="Y24" s="582">
        <f t="shared" si="11"/>
        <v>100</v>
      </c>
    </row>
    <row r="25" spans="1:25" ht="11.25" customHeight="1" x14ac:dyDescent="0.2">
      <c r="A25" s="451">
        <v>1989</v>
      </c>
      <c r="B25" s="587">
        <v>674.2</v>
      </c>
      <c r="C25" s="582">
        <f t="shared" si="0"/>
        <v>7.3072921182693147</v>
      </c>
      <c r="D25" s="588">
        <v>2199.6999999999998</v>
      </c>
      <c r="E25" s="582">
        <f t="shared" si="1"/>
        <v>23.841368247637213</v>
      </c>
      <c r="F25" s="587">
        <v>2452</v>
      </c>
      <c r="G25" s="582">
        <f t="shared" si="2"/>
        <v>26.575912598630019</v>
      </c>
      <c r="H25" s="588">
        <v>3161.1</v>
      </c>
      <c r="I25" s="584">
        <f t="shared" si="3"/>
        <v>34.261467094424695</v>
      </c>
      <c r="J25" s="587">
        <v>4385</v>
      </c>
      <c r="K25" s="582">
        <f t="shared" si="4"/>
        <v>47.526662620306951</v>
      </c>
      <c r="L25" s="588">
        <v>4579.5</v>
      </c>
      <c r="M25" s="582">
        <f t="shared" si="5"/>
        <v>49.634743778721933</v>
      </c>
      <c r="N25" s="587">
        <v>5622.2</v>
      </c>
      <c r="O25" s="582">
        <f t="shared" si="6"/>
        <v>60.936009711263331</v>
      </c>
      <c r="P25" s="588">
        <v>6731.1</v>
      </c>
      <c r="Q25" s="584">
        <f t="shared" si="7"/>
        <v>72.954781930113597</v>
      </c>
      <c r="R25" s="587">
        <v>6919.1</v>
      </c>
      <c r="S25" s="582">
        <f t="shared" si="8"/>
        <v>74.992413075522421</v>
      </c>
      <c r="T25" s="588">
        <v>7705.1</v>
      </c>
      <c r="U25" s="584">
        <f t="shared" si="9"/>
        <v>83.511445417497626</v>
      </c>
      <c r="V25" s="587">
        <v>9090</v>
      </c>
      <c r="W25" s="582">
        <f t="shared" si="10"/>
        <v>98.521633573224662</v>
      </c>
      <c r="X25" s="588">
        <v>9226.4</v>
      </c>
      <c r="Y25" s="582">
        <f t="shared" si="11"/>
        <v>100</v>
      </c>
    </row>
    <row r="26" spans="1:25" ht="11.25" customHeight="1" x14ac:dyDescent="0.2">
      <c r="A26" s="451">
        <v>1990</v>
      </c>
      <c r="B26" s="587">
        <v>872.1</v>
      </c>
      <c r="C26" s="582">
        <f t="shared" si="0"/>
        <v>8.8345236286278688</v>
      </c>
      <c r="D26" s="588">
        <v>2395.6</v>
      </c>
      <c r="E26" s="582">
        <f t="shared" si="1"/>
        <v>24.267841766702119</v>
      </c>
      <c r="F26" s="587">
        <v>2676.7</v>
      </c>
      <c r="G26" s="582">
        <f t="shared" si="2"/>
        <v>27.11543331813807</v>
      </c>
      <c r="H26" s="588">
        <v>3462.7</v>
      </c>
      <c r="I26" s="584">
        <f t="shared" si="3"/>
        <v>35.077749075621739</v>
      </c>
      <c r="J26" s="587">
        <v>4752.2</v>
      </c>
      <c r="K26" s="582">
        <f t="shared" si="4"/>
        <v>48.140606797345889</v>
      </c>
      <c r="L26" s="588">
        <v>5017.3</v>
      </c>
      <c r="M26" s="582">
        <f t="shared" si="5"/>
        <v>50.826115585270728</v>
      </c>
      <c r="N26" s="587">
        <v>6038.6</v>
      </c>
      <c r="O26" s="582">
        <f t="shared" si="6"/>
        <v>61.172060983639774</v>
      </c>
      <c r="P26" s="588">
        <v>7315.4</v>
      </c>
      <c r="Q26" s="584">
        <f t="shared" si="7"/>
        <v>74.106265511826976</v>
      </c>
      <c r="R26" s="587">
        <v>7534.8</v>
      </c>
      <c r="S26" s="582">
        <f t="shared" si="8"/>
        <v>76.328825406473186</v>
      </c>
      <c r="T26" s="588">
        <v>8577.1</v>
      </c>
      <c r="U26" s="584">
        <f t="shared" si="9"/>
        <v>86.887504431950561</v>
      </c>
      <c r="V26" s="587">
        <v>9762.2999999999993</v>
      </c>
      <c r="W26" s="582">
        <f t="shared" si="10"/>
        <v>98.893785139036609</v>
      </c>
      <c r="X26" s="588">
        <v>9871.5</v>
      </c>
      <c r="Y26" s="582">
        <f t="shared" si="11"/>
        <v>100</v>
      </c>
    </row>
    <row r="27" spans="1:25" ht="11.25" customHeight="1" x14ac:dyDescent="0.2">
      <c r="A27" s="451">
        <v>1991</v>
      </c>
      <c r="B27" s="587">
        <v>857.9</v>
      </c>
      <c r="C27" s="582">
        <f t="shared" si="0"/>
        <v>8.5738556865880469</v>
      </c>
      <c r="D27" s="588">
        <v>2423.6</v>
      </c>
      <c r="E27" s="582">
        <f t="shared" si="1"/>
        <v>24.22146711972816</v>
      </c>
      <c r="F27" s="587">
        <v>2746</v>
      </c>
      <c r="G27" s="582">
        <f t="shared" si="2"/>
        <v>27.443533879672195</v>
      </c>
      <c r="H27" s="588">
        <v>3458.6</v>
      </c>
      <c r="I27" s="584">
        <f t="shared" si="3"/>
        <v>34.565260843493903</v>
      </c>
      <c r="J27" s="587">
        <v>4827.2</v>
      </c>
      <c r="K27" s="582">
        <f t="shared" si="4"/>
        <v>48.243054167499494</v>
      </c>
      <c r="L27" s="588">
        <v>5075.8999999999996</v>
      </c>
      <c r="M27" s="582">
        <f t="shared" si="5"/>
        <v>50.728562862282622</v>
      </c>
      <c r="N27" s="587">
        <v>6201.7</v>
      </c>
      <c r="O27" s="582">
        <f t="shared" si="6"/>
        <v>61.979812112732354</v>
      </c>
      <c r="P27" s="588">
        <v>7374.5</v>
      </c>
      <c r="Q27" s="584">
        <f t="shared" si="7"/>
        <v>73.700779532280634</v>
      </c>
      <c r="R27" s="587">
        <v>7598.9</v>
      </c>
      <c r="S27" s="582">
        <f t="shared" si="8"/>
        <v>75.943433939636208</v>
      </c>
      <c r="T27" s="588">
        <v>8651.7000000000007</v>
      </c>
      <c r="U27" s="584">
        <f t="shared" si="9"/>
        <v>86.465120927443536</v>
      </c>
      <c r="V27" s="587">
        <v>9873.1</v>
      </c>
      <c r="W27" s="582">
        <f t="shared" si="10"/>
        <v>98.671796921846891</v>
      </c>
      <c r="X27" s="588">
        <v>10006</v>
      </c>
      <c r="Y27" s="582">
        <f t="shared" si="11"/>
        <v>100</v>
      </c>
    </row>
    <row r="28" spans="1:25" ht="11.25" customHeight="1" x14ac:dyDescent="0.2">
      <c r="A28" s="451">
        <v>1992</v>
      </c>
      <c r="B28" s="587">
        <v>1184.7</v>
      </c>
      <c r="C28" s="582">
        <f t="shared" si="0"/>
        <v>12.068087360443323</v>
      </c>
      <c r="D28" s="588">
        <v>2493.6999999999998</v>
      </c>
      <c r="E28" s="582">
        <f t="shared" si="1"/>
        <v>25.40237144487002</v>
      </c>
      <c r="F28" s="587">
        <v>2844.8</v>
      </c>
      <c r="G28" s="582">
        <f t="shared" si="2"/>
        <v>28.978893325727327</v>
      </c>
      <c r="H28" s="588">
        <v>3498.6</v>
      </c>
      <c r="I28" s="584">
        <f t="shared" si="3"/>
        <v>35.63890473474045</v>
      </c>
      <c r="J28" s="587">
        <v>4955.6000000000004</v>
      </c>
      <c r="K28" s="582">
        <f t="shared" si="4"/>
        <v>50.480808410072534</v>
      </c>
      <c r="L28" s="588">
        <v>5197.5</v>
      </c>
      <c r="M28" s="582">
        <f t="shared" si="5"/>
        <v>52.944951511694242</v>
      </c>
      <c r="N28" s="587">
        <v>6265</v>
      </c>
      <c r="O28" s="582">
        <f t="shared" si="6"/>
        <v>63.819167142042218</v>
      </c>
      <c r="P28" s="588">
        <v>7354.2</v>
      </c>
      <c r="Q28" s="584">
        <f t="shared" si="7"/>
        <v>74.914432401597267</v>
      </c>
      <c r="R28" s="587">
        <v>7609.2</v>
      </c>
      <c r="S28" s="582">
        <f t="shared" si="8"/>
        <v>77.512020210251819</v>
      </c>
      <c r="T28" s="588">
        <v>8390.6</v>
      </c>
      <c r="U28" s="584">
        <f t="shared" si="9"/>
        <v>85.471844185477963</v>
      </c>
      <c r="V28" s="587">
        <v>9821.6</v>
      </c>
      <c r="W28" s="582">
        <f t="shared" si="10"/>
        <v>100.04889577051586</v>
      </c>
      <c r="X28" s="588">
        <v>9816.7999999999993</v>
      </c>
      <c r="Y28" s="582">
        <f t="shared" si="11"/>
        <v>100</v>
      </c>
    </row>
    <row r="29" spans="1:25" ht="11.25" customHeight="1" x14ac:dyDescent="0.2">
      <c r="A29" s="451">
        <v>1993</v>
      </c>
      <c r="B29" s="587">
        <v>774.2</v>
      </c>
      <c r="C29" s="582">
        <f t="shared" si="0"/>
        <v>8.2528515083679785</v>
      </c>
      <c r="D29" s="588">
        <v>2336.1999999999998</v>
      </c>
      <c r="E29" s="582">
        <f t="shared" si="1"/>
        <v>24.903528408485233</v>
      </c>
      <c r="F29" s="587">
        <v>2649.3</v>
      </c>
      <c r="G29" s="582">
        <f t="shared" si="2"/>
        <v>28.24112567956508</v>
      </c>
      <c r="H29" s="588">
        <v>3384.9</v>
      </c>
      <c r="I29" s="584">
        <f t="shared" si="3"/>
        <v>36.082507195394946</v>
      </c>
      <c r="J29" s="587">
        <v>4606.7</v>
      </c>
      <c r="K29" s="582">
        <f t="shared" si="4"/>
        <v>49.106705042106384</v>
      </c>
      <c r="L29" s="588">
        <v>4776.7</v>
      </c>
      <c r="M29" s="582">
        <f t="shared" si="5"/>
        <v>50.918878584372663</v>
      </c>
      <c r="N29" s="587">
        <v>5641</v>
      </c>
      <c r="O29" s="582">
        <f t="shared" si="6"/>
        <v>60.132182070141774</v>
      </c>
      <c r="P29" s="588">
        <v>6853.9</v>
      </c>
      <c r="Q29" s="584">
        <f t="shared" si="7"/>
        <v>73.061507301993387</v>
      </c>
      <c r="R29" s="587">
        <v>7096.3</v>
      </c>
      <c r="S29" s="582">
        <f t="shared" si="8"/>
        <v>75.64545357637779</v>
      </c>
      <c r="T29" s="588">
        <v>7894.1</v>
      </c>
      <c r="U29" s="584">
        <f t="shared" si="9"/>
        <v>84.149877411789788</v>
      </c>
      <c r="V29" s="587">
        <v>9248.7999999999993</v>
      </c>
      <c r="W29" s="582">
        <f t="shared" si="10"/>
        <v>98.590768574778792</v>
      </c>
      <c r="X29" s="588">
        <v>9381</v>
      </c>
      <c r="Y29" s="582">
        <f t="shared" si="11"/>
        <v>100</v>
      </c>
    </row>
    <row r="30" spans="1:25" ht="11.25" customHeight="1" x14ac:dyDescent="0.2">
      <c r="A30" s="449">
        <v>1994</v>
      </c>
      <c r="B30" s="606">
        <v>778.7</v>
      </c>
      <c r="C30" s="582">
        <f t="shared" si="0"/>
        <v>8.3032991405600214</v>
      </c>
      <c r="D30" s="591">
        <v>2291.5</v>
      </c>
      <c r="E30" s="582">
        <f t="shared" si="1"/>
        <v>24.434326416583136</v>
      </c>
      <c r="F30" s="606">
        <v>2554</v>
      </c>
      <c r="G30" s="582">
        <f t="shared" si="2"/>
        <v>27.233371009362134</v>
      </c>
      <c r="H30" s="591">
        <v>3231</v>
      </c>
      <c r="I30" s="584">
        <f t="shared" si="3"/>
        <v>34.452240301976921</v>
      </c>
      <c r="J30" s="606">
        <v>4549.3999999999996</v>
      </c>
      <c r="K30" s="582">
        <f t="shared" si="4"/>
        <v>48.510375125290558</v>
      </c>
      <c r="L30" s="591">
        <v>4744</v>
      </c>
      <c r="M30" s="582">
        <f t="shared" si="5"/>
        <v>50.585400183404062</v>
      </c>
      <c r="N30" s="606">
        <v>5305</v>
      </c>
      <c r="O30" s="582">
        <f t="shared" si="6"/>
        <v>56.567358341686031</v>
      </c>
      <c r="P30" s="591">
        <v>6881</v>
      </c>
      <c r="Q30" s="584">
        <f t="shared" si="7"/>
        <v>73.372288925380133</v>
      </c>
      <c r="R30" s="606">
        <v>7040.3</v>
      </c>
      <c r="S30" s="582">
        <f t="shared" si="8"/>
        <v>75.070909129683727</v>
      </c>
      <c r="T30" s="591">
        <v>7554.1</v>
      </c>
      <c r="U30" s="584">
        <f t="shared" si="9"/>
        <v>80.549572412616484</v>
      </c>
      <c r="V30" s="606">
        <v>9163.5</v>
      </c>
      <c r="W30" s="582">
        <f t="shared" si="10"/>
        <v>97.710648098782272</v>
      </c>
      <c r="X30" s="591">
        <v>9378.2000000000007</v>
      </c>
      <c r="Y30" s="582">
        <f t="shared" si="11"/>
        <v>100</v>
      </c>
    </row>
    <row r="31" spans="1:25" ht="11.25" customHeight="1" x14ac:dyDescent="0.2">
      <c r="A31" s="449">
        <v>1995</v>
      </c>
      <c r="B31" s="606">
        <v>297.7</v>
      </c>
      <c r="C31" s="582">
        <f t="shared" si="0"/>
        <v>8.3375343079594479</v>
      </c>
      <c r="D31" s="591">
        <v>917.9</v>
      </c>
      <c r="E31" s="582">
        <f t="shared" si="1"/>
        <v>25.7071640620624</v>
      </c>
      <c r="F31" s="606">
        <v>2512.8000000000002</v>
      </c>
      <c r="G31" s="582">
        <f t="shared" si="2"/>
        <v>70.37472693664931</v>
      </c>
      <c r="H31" s="591">
        <v>2859.9</v>
      </c>
      <c r="I31" s="584">
        <f t="shared" si="3"/>
        <v>80.095782221475389</v>
      </c>
      <c r="J31" s="606">
        <v>3169.7</v>
      </c>
      <c r="K31" s="582">
        <f t="shared" si="4"/>
        <v>88.772195149274637</v>
      </c>
      <c r="L31" s="591">
        <v>3269.6</v>
      </c>
      <c r="M31" s="582">
        <f t="shared" si="5"/>
        <v>91.570044250266065</v>
      </c>
      <c r="N31" s="606">
        <v>3353.8</v>
      </c>
      <c r="O31" s="582">
        <f t="shared" si="6"/>
        <v>93.928191340390981</v>
      </c>
      <c r="P31" s="591">
        <v>3445.3</v>
      </c>
      <c r="Q31" s="584">
        <f t="shared" si="7"/>
        <v>96.490785862320081</v>
      </c>
      <c r="R31" s="606">
        <v>3506.7</v>
      </c>
      <c r="S31" s="582">
        <f t="shared" si="8"/>
        <v>98.210384809275752</v>
      </c>
      <c r="T31" s="591">
        <v>3522.7</v>
      </c>
      <c r="U31" s="584">
        <f t="shared" si="9"/>
        <v>98.658488769394509</v>
      </c>
      <c r="V31" s="606">
        <v>3521.2</v>
      </c>
      <c r="W31" s="582">
        <f t="shared" si="10"/>
        <v>98.61647902313338</v>
      </c>
      <c r="X31" s="591">
        <v>3570.6</v>
      </c>
      <c r="Y31" s="582">
        <f t="shared" si="11"/>
        <v>100.00000000000001</v>
      </c>
    </row>
    <row r="32" spans="1:25" ht="11.25" customHeight="1" x14ac:dyDescent="0.2">
      <c r="A32" s="449">
        <v>1996</v>
      </c>
      <c r="B32" s="682" t="s">
        <v>579</v>
      </c>
      <c r="C32" s="683"/>
      <c r="D32" s="682" t="s">
        <v>579</v>
      </c>
      <c r="E32" s="683"/>
      <c r="F32" s="682" t="s">
        <v>579</v>
      </c>
      <c r="G32" s="683"/>
      <c r="H32" s="682" t="s">
        <v>579</v>
      </c>
      <c r="I32" s="683"/>
      <c r="J32" s="682" t="s">
        <v>579</v>
      </c>
      <c r="K32" s="683"/>
      <c r="L32" s="682" t="s">
        <v>579</v>
      </c>
      <c r="M32" s="683"/>
      <c r="N32" s="682" t="s">
        <v>579</v>
      </c>
      <c r="O32" s="683"/>
      <c r="P32" s="682" t="s">
        <v>579</v>
      </c>
      <c r="Q32" s="683"/>
      <c r="R32" s="682" t="s">
        <v>579</v>
      </c>
      <c r="S32" s="683"/>
      <c r="T32" s="682" t="s">
        <v>579</v>
      </c>
      <c r="U32" s="683"/>
      <c r="V32" s="682" t="s">
        <v>579</v>
      </c>
      <c r="W32" s="683"/>
      <c r="X32" s="591">
        <v>109.6</v>
      </c>
      <c r="Y32" s="582">
        <f t="shared" si="11"/>
        <v>100.00000000000001</v>
      </c>
    </row>
    <row r="33" spans="1:25" ht="11.25" customHeight="1" x14ac:dyDescent="0.2">
      <c r="A33" s="449">
        <v>1997</v>
      </c>
      <c r="B33" s="682" t="s">
        <v>579</v>
      </c>
      <c r="C33" s="683"/>
      <c r="D33" s="682" t="s">
        <v>579</v>
      </c>
      <c r="E33" s="683"/>
      <c r="F33" s="682" t="s">
        <v>579</v>
      </c>
      <c r="G33" s="683"/>
      <c r="H33" s="682" t="s">
        <v>579</v>
      </c>
      <c r="I33" s="683"/>
      <c r="J33" s="682" t="s">
        <v>579</v>
      </c>
      <c r="K33" s="683"/>
      <c r="L33" s="682" t="s">
        <v>579</v>
      </c>
      <c r="M33" s="683"/>
      <c r="N33" s="682" t="s">
        <v>579</v>
      </c>
      <c r="O33" s="683"/>
      <c r="P33" s="682" t="s">
        <v>579</v>
      </c>
      <c r="Q33" s="683"/>
      <c r="R33" s="682" t="s">
        <v>579</v>
      </c>
      <c r="S33" s="683"/>
      <c r="T33" s="682" t="s">
        <v>579</v>
      </c>
      <c r="U33" s="683"/>
      <c r="V33" s="682" t="s">
        <v>579</v>
      </c>
      <c r="W33" s="683"/>
      <c r="X33" s="591">
        <v>49.29222669</v>
      </c>
      <c r="Y33" s="582">
        <f t="shared" si="11"/>
        <v>100</v>
      </c>
    </row>
    <row r="34" spans="1:25" ht="11.25" customHeight="1" x14ac:dyDescent="0.2">
      <c r="A34" s="449">
        <v>1998</v>
      </c>
      <c r="B34" s="682" t="s">
        <v>579</v>
      </c>
      <c r="C34" s="683"/>
      <c r="D34" s="682" t="s">
        <v>579</v>
      </c>
      <c r="E34" s="683"/>
      <c r="F34" s="682" t="s">
        <v>579</v>
      </c>
      <c r="G34" s="683"/>
      <c r="H34" s="682" t="s">
        <v>579</v>
      </c>
      <c r="I34" s="683"/>
      <c r="J34" s="682" t="s">
        <v>579</v>
      </c>
      <c r="K34" s="683"/>
      <c r="L34" s="682" t="s">
        <v>579</v>
      </c>
      <c r="M34" s="683"/>
      <c r="N34" s="682" t="s">
        <v>579</v>
      </c>
      <c r="O34" s="683"/>
      <c r="P34" s="682" t="s">
        <v>579</v>
      </c>
      <c r="Q34" s="683"/>
      <c r="R34" s="682" t="s">
        <v>579</v>
      </c>
      <c r="S34" s="683"/>
      <c r="T34" s="682" t="s">
        <v>579</v>
      </c>
      <c r="U34" s="683"/>
      <c r="V34" s="682" t="s">
        <v>579</v>
      </c>
      <c r="W34" s="683"/>
      <c r="X34" s="591">
        <v>32.000899349999997</v>
      </c>
      <c r="Y34" s="582">
        <f t="shared" si="11"/>
        <v>100.00000000000001</v>
      </c>
    </row>
    <row r="35" spans="1:25" ht="11.25" customHeight="1" x14ac:dyDescent="0.2">
      <c r="A35" s="449"/>
      <c r="B35" s="606"/>
      <c r="C35" s="607"/>
      <c r="D35" s="591"/>
      <c r="E35" s="608"/>
      <c r="F35" s="606"/>
      <c r="G35" s="607"/>
      <c r="H35" s="591"/>
      <c r="I35" s="608"/>
      <c r="J35" s="606"/>
      <c r="K35" s="607"/>
      <c r="L35" s="591"/>
      <c r="M35" s="607"/>
      <c r="N35" s="606"/>
      <c r="O35" s="607"/>
      <c r="P35" s="591"/>
      <c r="Q35" s="608"/>
      <c r="R35" s="606"/>
      <c r="S35" s="607"/>
      <c r="T35" s="591"/>
      <c r="U35" s="608"/>
      <c r="V35" s="606"/>
      <c r="W35" s="607"/>
      <c r="X35" s="591"/>
      <c r="Y35" s="607"/>
    </row>
    <row r="36" spans="1:25" ht="11.25" customHeight="1" x14ac:dyDescent="0.2">
      <c r="A36" s="449"/>
      <c r="B36" s="606"/>
      <c r="C36" s="607"/>
      <c r="D36" s="591"/>
      <c r="E36" s="608"/>
      <c r="F36" s="606"/>
      <c r="G36" s="607"/>
      <c r="H36" s="591"/>
      <c r="I36" s="608"/>
      <c r="J36" s="606"/>
      <c r="K36" s="607"/>
      <c r="L36" s="591"/>
      <c r="M36" s="607"/>
      <c r="N36" s="606"/>
      <c r="O36" s="607"/>
      <c r="P36" s="591"/>
      <c r="Q36" s="608"/>
      <c r="R36" s="606"/>
      <c r="S36" s="607"/>
      <c r="T36" s="591"/>
      <c r="U36" s="608"/>
      <c r="V36" s="606"/>
      <c r="W36" s="607"/>
      <c r="X36" s="591"/>
      <c r="Y36" s="607"/>
    </row>
    <row r="37" spans="1:25" ht="11.25" customHeight="1" x14ac:dyDescent="0.2">
      <c r="A37" s="449"/>
      <c r="B37" s="606"/>
      <c r="C37" s="607"/>
      <c r="D37" s="591"/>
      <c r="E37" s="608"/>
      <c r="F37" s="606"/>
      <c r="G37" s="607"/>
      <c r="H37" s="591"/>
      <c r="I37" s="608"/>
      <c r="J37" s="606"/>
      <c r="K37" s="607"/>
      <c r="L37" s="591"/>
      <c r="M37" s="607"/>
      <c r="N37" s="606"/>
      <c r="O37" s="607"/>
      <c r="P37" s="591"/>
      <c r="Q37" s="608"/>
      <c r="R37" s="606"/>
      <c r="S37" s="607"/>
      <c r="T37" s="591"/>
      <c r="U37" s="608"/>
      <c r="V37" s="606"/>
      <c r="W37" s="607"/>
      <c r="X37" s="591"/>
      <c r="Y37" s="607"/>
    </row>
    <row r="38" spans="1:25" ht="11.25" customHeight="1" x14ac:dyDescent="0.2">
      <c r="A38" s="449"/>
      <c r="B38" s="606"/>
      <c r="C38" s="607"/>
      <c r="D38" s="591"/>
      <c r="E38" s="608"/>
      <c r="F38" s="606"/>
      <c r="G38" s="607"/>
      <c r="H38" s="591"/>
      <c r="I38" s="608"/>
      <c r="J38" s="606"/>
      <c r="K38" s="607"/>
      <c r="L38" s="591"/>
      <c r="M38" s="607"/>
      <c r="N38" s="606"/>
      <c r="O38" s="607"/>
      <c r="P38" s="591"/>
      <c r="Q38" s="608"/>
      <c r="R38" s="606"/>
      <c r="S38" s="607"/>
      <c r="T38" s="591"/>
      <c r="U38" s="608"/>
      <c r="V38" s="606"/>
      <c r="W38" s="607"/>
      <c r="X38" s="591"/>
      <c r="Y38" s="607"/>
    </row>
    <row r="39" spans="1:25" ht="11.25" customHeight="1" x14ac:dyDescent="0.2">
      <c r="A39" s="449"/>
      <c r="B39" s="606"/>
      <c r="C39" s="607"/>
      <c r="D39" s="591"/>
      <c r="E39" s="608"/>
      <c r="F39" s="606"/>
      <c r="G39" s="607"/>
      <c r="H39" s="591"/>
      <c r="I39" s="608"/>
      <c r="J39" s="606"/>
      <c r="K39" s="607"/>
      <c r="L39" s="591"/>
      <c r="M39" s="607"/>
      <c r="N39" s="606"/>
      <c r="O39" s="607"/>
      <c r="P39" s="591"/>
      <c r="Q39" s="608"/>
      <c r="R39" s="606"/>
      <c r="S39" s="607"/>
      <c r="T39" s="591"/>
      <c r="U39" s="608"/>
      <c r="V39" s="606"/>
      <c r="W39" s="607"/>
      <c r="X39" s="591"/>
      <c r="Y39" s="607"/>
    </row>
    <row r="40" spans="1:25" ht="11.25" customHeight="1" x14ac:dyDescent="0.2">
      <c r="A40" s="449"/>
      <c r="B40" s="606"/>
      <c r="C40" s="607"/>
      <c r="D40" s="591"/>
      <c r="E40" s="608"/>
      <c r="F40" s="606"/>
      <c r="G40" s="607"/>
      <c r="H40" s="591"/>
      <c r="I40" s="608"/>
      <c r="J40" s="606"/>
      <c r="K40" s="607"/>
      <c r="L40" s="591"/>
      <c r="M40" s="607"/>
      <c r="N40" s="606"/>
      <c r="O40" s="607"/>
      <c r="P40" s="591"/>
      <c r="Q40" s="608"/>
      <c r="R40" s="606"/>
      <c r="S40" s="607"/>
      <c r="T40" s="591"/>
      <c r="U40" s="608"/>
      <c r="V40" s="606"/>
      <c r="W40" s="607"/>
      <c r="X40" s="591"/>
      <c r="Y40" s="607"/>
    </row>
    <row r="41" spans="1:25" ht="11.25" customHeight="1" x14ac:dyDescent="0.2">
      <c r="A41" s="449"/>
      <c r="B41" s="606"/>
      <c r="C41" s="607"/>
      <c r="D41" s="591"/>
      <c r="E41" s="608"/>
      <c r="F41" s="606"/>
      <c r="G41" s="607"/>
      <c r="H41" s="591"/>
      <c r="I41" s="608"/>
      <c r="J41" s="606"/>
      <c r="K41" s="607"/>
      <c r="L41" s="591"/>
      <c r="M41" s="607"/>
      <c r="N41" s="606"/>
      <c r="O41" s="607"/>
      <c r="P41" s="591"/>
      <c r="Q41" s="608"/>
      <c r="R41" s="606"/>
      <c r="S41" s="607"/>
      <c r="T41" s="591"/>
      <c r="U41" s="608"/>
      <c r="V41" s="606"/>
      <c r="W41" s="607"/>
      <c r="X41" s="591"/>
      <c r="Y41" s="607"/>
    </row>
    <row r="42" spans="1:25" ht="11.25" customHeight="1" x14ac:dyDescent="0.2">
      <c r="A42" s="449"/>
      <c r="B42" s="606"/>
      <c r="C42" s="607"/>
      <c r="D42" s="591"/>
      <c r="E42" s="608"/>
      <c r="F42" s="606"/>
      <c r="G42" s="607"/>
      <c r="H42" s="591"/>
      <c r="I42" s="608"/>
      <c r="J42" s="606"/>
      <c r="K42" s="607"/>
      <c r="L42" s="591"/>
      <c r="M42" s="607"/>
      <c r="N42" s="606"/>
      <c r="O42" s="607"/>
      <c r="P42" s="591"/>
      <c r="Q42" s="608"/>
      <c r="R42" s="606"/>
      <c r="S42" s="607"/>
      <c r="T42" s="591"/>
      <c r="U42" s="608"/>
      <c r="V42" s="606"/>
      <c r="W42" s="607"/>
      <c r="X42" s="591"/>
      <c r="Y42" s="607"/>
    </row>
    <row r="43" spans="1:25" ht="11.25" customHeight="1" x14ac:dyDescent="0.2">
      <c r="A43" s="449"/>
      <c r="B43" s="606"/>
      <c r="C43" s="607"/>
      <c r="D43" s="591"/>
      <c r="E43" s="608"/>
      <c r="F43" s="606"/>
      <c r="G43" s="607"/>
      <c r="H43" s="591"/>
      <c r="I43" s="608"/>
      <c r="J43" s="606"/>
      <c r="K43" s="607"/>
      <c r="L43" s="591"/>
      <c r="M43" s="607"/>
      <c r="N43" s="606"/>
      <c r="O43" s="607"/>
      <c r="P43" s="591"/>
      <c r="Q43" s="608"/>
      <c r="R43" s="606"/>
      <c r="S43" s="607"/>
      <c r="T43" s="591"/>
      <c r="U43" s="608"/>
      <c r="V43" s="606"/>
      <c r="W43" s="607"/>
      <c r="X43" s="591"/>
      <c r="Y43" s="607"/>
    </row>
    <row r="44" spans="1:25" ht="11.25" customHeight="1" x14ac:dyDescent="0.2">
      <c r="A44" s="449"/>
      <c r="B44" s="606"/>
      <c r="C44" s="607"/>
      <c r="D44" s="591"/>
      <c r="E44" s="608"/>
      <c r="F44" s="606"/>
      <c r="G44" s="607"/>
      <c r="H44" s="591"/>
      <c r="I44" s="608"/>
      <c r="J44" s="606"/>
      <c r="K44" s="607"/>
      <c r="L44" s="591"/>
      <c r="M44" s="607"/>
      <c r="N44" s="606"/>
      <c r="O44" s="607"/>
      <c r="P44" s="591"/>
      <c r="Q44" s="608"/>
      <c r="R44" s="606"/>
      <c r="S44" s="607"/>
      <c r="T44" s="591"/>
      <c r="U44" s="608"/>
      <c r="V44" s="606"/>
      <c r="W44" s="607"/>
      <c r="X44" s="591"/>
      <c r="Y44" s="607"/>
    </row>
    <row r="45" spans="1:25" ht="11.25" customHeight="1" x14ac:dyDescent="0.2">
      <c r="A45" s="449"/>
      <c r="B45" s="606"/>
      <c r="C45" s="607"/>
      <c r="D45" s="591"/>
      <c r="E45" s="608"/>
      <c r="F45" s="606"/>
      <c r="G45" s="607"/>
      <c r="H45" s="591"/>
      <c r="I45" s="608"/>
      <c r="J45" s="606"/>
      <c r="K45" s="607"/>
      <c r="L45" s="591"/>
      <c r="M45" s="607"/>
      <c r="N45" s="606"/>
      <c r="O45" s="607"/>
      <c r="P45" s="591"/>
      <c r="Q45" s="608"/>
      <c r="R45" s="606"/>
      <c r="S45" s="607"/>
      <c r="T45" s="591"/>
      <c r="U45" s="608"/>
      <c r="V45" s="606"/>
      <c r="W45" s="607"/>
      <c r="X45" s="591"/>
      <c r="Y45" s="607"/>
    </row>
    <row r="46" spans="1:25" ht="11.25" customHeight="1" x14ac:dyDescent="0.2">
      <c r="A46" s="449"/>
      <c r="B46" s="606"/>
      <c r="C46" s="607"/>
      <c r="D46" s="591"/>
      <c r="E46" s="608"/>
      <c r="F46" s="606"/>
      <c r="G46" s="607"/>
      <c r="H46" s="591"/>
      <c r="I46" s="608"/>
      <c r="J46" s="606"/>
      <c r="K46" s="607"/>
      <c r="L46" s="591"/>
      <c r="M46" s="607"/>
      <c r="N46" s="606"/>
      <c r="O46" s="607"/>
      <c r="P46" s="591"/>
      <c r="Q46" s="608"/>
      <c r="R46" s="606"/>
      <c r="S46" s="607"/>
      <c r="T46" s="591"/>
      <c r="U46" s="608"/>
      <c r="V46" s="606"/>
      <c r="W46" s="607"/>
      <c r="X46" s="591"/>
      <c r="Y46" s="607"/>
    </row>
    <row r="47" spans="1:25" ht="11.25" customHeight="1" x14ac:dyDescent="0.2">
      <c r="A47" s="449"/>
      <c r="B47" s="606"/>
      <c r="C47" s="607"/>
      <c r="D47" s="591"/>
      <c r="E47" s="608"/>
      <c r="F47" s="606"/>
      <c r="G47" s="607"/>
      <c r="H47" s="591"/>
      <c r="I47" s="608"/>
      <c r="J47" s="606"/>
      <c r="K47" s="607"/>
      <c r="L47" s="591"/>
      <c r="M47" s="607"/>
      <c r="N47" s="606"/>
      <c r="O47" s="607"/>
      <c r="P47" s="591"/>
      <c r="Q47" s="608"/>
      <c r="R47" s="606"/>
      <c r="S47" s="607"/>
      <c r="T47" s="591"/>
      <c r="U47" s="608"/>
      <c r="V47" s="606"/>
      <c r="W47" s="607"/>
      <c r="X47" s="591"/>
      <c r="Y47" s="607"/>
    </row>
    <row r="48" spans="1:25" ht="11.25" customHeight="1" x14ac:dyDescent="0.2">
      <c r="A48" s="449"/>
      <c r="B48" s="606"/>
      <c r="C48" s="607"/>
      <c r="D48" s="591"/>
      <c r="E48" s="608"/>
      <c r="F48" s="606"/>
      <c r="G48" s="607"/>
      <c r="H48" s="591"/>
      <c r="I48" s="608"/>
      <c r="J48" s="606"/>
      <c r="K48" s="607"/>
      <c r="L48" s="591"/>
      <c r="M48" s="607"/>
      <c r="N48" s="606"/>
      <c r="O48" s="607"/>
      <c r="P48" s="591"/>
      <c r="Q48" s="608"/>
      <c r="R48" s="606"/>
      <c r="S48" s="607"/>
      <c r="T48" s="591"/>
      <c r="U48" s="608"/>
      <c r="V48" s="606"/>
      <c r="W48" s="607"/>
      <c r="X48" s="591"/>
      <c r="Y48" s="607"/>
    </row>
    <row r="49" spans="1:25" ht="11.25" customHeight="1" x14ac:dyDescent="0.2">
      <c r="A49" s="449"/>
      <c r="B49" s="606"/>
      <c r="C49" s="607"/>
      <c r="D49" s="591"/>
      <c r="E49" s="608"/>
      <c r="F49" s="606"/>
      <c r="G49" s="607"/>
      <c r="H49" s="591"/>
      <c r="I49" s="608"/>
      <c r="J49" s="606"/>
      <c r="K49" s="607"/>
      <c r="L49" s="591"/>
      <c r="M49" s="607"/>
      <c r="N49" s="606"/>
      <c r="O49" s="607"/>
      <c r="P49" s="591"/>
      <c r="Q49" s="608"/>
      <c r="R49" s="606"/>
      <c r="S49" s="607"/>
      <c r="T49" s="591"/>
      <c r="U49" s="608"/>
      <c r="V49" s="606"/>
      <c r="W49" s="607"/>
      <c r="X49" s="591"/>
      <c r="Y49" s="607"/>
    </row>
    <row r="50" spans="1:25" ht="11.25" customHeight="1" x14ac:dyDescent="0.2">
      <c r="A50" s="449"/>
      <c r="B50" s="606"/>
      <c r="C50" s="607"/>
      <c r="D50" s="591"/>
      <c r="E50" s="608"/>
      <c r="F50" s="606"/>
      <c r="G50" s="607"/>
      <c r="H50" s="591"/>
      <c r="I50" s="608"/>
      <c r="J50" s="606"/>
      <c r="K50" s="607"/>
      <c r="L50" s="591"/>
      <c r="M50" s="607"/>
      <c r="N50" s="606"/>
      <c r="O50" s="607"/>
      <c r="P50" s="591"/>
      <c r="Q50" s="608"/>
      <c r="R50" s="606"/>
      <c r="S50" s="607"/>
      <c r="T50" s="591"/>
      <c r="U50" s="608"/>
      <c r="V50" s="606"/>
      <c r="W50" s="607"/>
      <c r="X50" s="591"/>
      <c r="Y50" s="607"/>
    </row>
    <row r="51" spans="1:25" ht="11.25" customHeight="1" x14ac:dyDescent="0.2">
      <c r="A51" s="449"/>
      <c r="B51" s="606"/>
      <c r="C51" s="607"/>
      <c r="D51" s="591"/>
      <c r="E51" s="608"/>
      <c r="F51" s="606"/>
      <c r="G51" s="607"/>
      <c r="H51" s="591"/>
      <c r="I51" s="608"/>
      <c r="J51" s="606"/>
      <c r="K51" s="607"/>
      <c r="L51" s="591"/>
      <c r="M51" s="607"/>
      <c r="N51" s="606"/>
      <c r="O51" s="607"/>
      <c r="P51" s="591"/>
      <c r="Q51" s="608"/>
      <c r="R51" s="606"/>
      <c r="S51" s="607"/>
      <c r="T51" s="591"/>
      <c r="U51" s="608"/>
      <c r="V51" s="606"/>
      <c r="W51" s="607"/>
      <c r="X51" s="591"/>
      <c r="Y51" s="607"/>
    </row>
    <row r="52" spans="1:25" ht="11.25" customHeight="1" x14ac:dyDescent="0.2">
      <c r="A52" s="449"/>
      <c r="B52" s="606"/>
      <c r="C52" s="607"/>
      <c r="D52" s="591"/>
      <c r="E52" s="608"/>
      <c r="F52" s="606"/>
      <c r="G52" s="607"/>
      <c r="H52" s="591"/>
      <c r="I52" s="608"/>
      <c r="J52" s="606"/>
      <c r="K52" s="607"/>
      <c r="L52" s="591"/>
      <c r="M52" s="607"/>
      <c r="N52" s="606"/>
      <c r="O52" s="607"/>
      <c r="P52" s="591"/>
      <c r="Q52" s="608"/>
      <c r="R52" s="606"/>
      <c r="S52" s="607"/>
      <c r="T52" s="591"/>
      <c r="U52" s="608"/>
      <c r="V52" s="606"/>
      <c r="W52" s="607"/>
      <c r="X52" s="591"/>
      <c r="Y52" s="607"/>
    </row>
    <row r="53" spans="1:25" ht="11.25" customHeight="1" x14ac:dyDescent="0.2">
      <c r="A53" s="449"/>
      <c r="B53" s="606"/>
      <c r="C53" s="607"/>
      <c r="D53" s="591"/>
      <c r="E53" s="608"/>
      <c r="F53" s="606"/>
      <c r="G53" s="607"/>
      <c r="H53" s="591"/>
      <c r="I53" s="608"/>
      <c r="J53" s="606"/>
      <c r="K53" s="607"/>
      <c r="L53" s="591"/>
      <c r="M53" s="607"/>
      <c r="N53" s="606"/>
      <c r="O53" s="607"/>
      <c r="P53" s="591"/>
      <c r="Q53" s="608"/>
      <c r="R53" s="606"/>
      <c r="S53" s="607"/>
      <c r="T53" s="591"/>
      <c r="U53" s="608"/>
      <c r="V53" s="606"/>
      <c r="W53" s="607"/>
      <c r="X53" s="591"/>
      <c r="Y53" s="607"/>
    </row>
    <row r="54" spans="1:25" ht="11.25" customHeight="1" x14ac:dyDescent="0.2">
      <c r="A54" s="449"/>
      <c r="B54" s="606"/>
      <c r="C54" s="607"/>
      <c r="D54" s="591"/>
      <c r="E54" s="608"/>
      <c r="F54" s="606"/>
      <c r="G54" s="607"/>
      <c r="H54" s="591"/>
      <c r="I54" s="608"/>
      <c r="J54" s="606"/>
      <c r="K54" s="607"/>
      <c r="L54" s="591"/>
      <c r="M54" s="607"/>
      <c r="N54" s="606"/>
      <c r="O54" s="607"/>
      <c r="P54" s="591"/>
      <c r="Q54" s="608"/>
      <c r="R54" s="606"/>
      <c r="S54" s="607"/>
      <c r="T54" s="591"/>
      <c r="U54" s="608"/>
      <c r="V54" s="606"/>
      <c r="W54" s="607"/>
      <c r="X54" s="591"/>
      <c r="Y54" s="607"/>
    </row>
    <row r="55" spans="1:25" ht="11.25" customHeight="1" x14ac:dyDescent="0.2">
      <c r="A55" s="449"/>
      <c r="B55" s="606"/>
      <c r="C55" s="607"/>
      <c r="D55" s="591"/>
      <c r="E55" s="608"/>
      <c r="F55" s="606"/>
      <c r="G55" s="607"/>
      <c r="H55" s="591"/>
      <c r="I55" s="608"/>
      <c r="J55" s="606"/>
      <c r="K55" s="607"/>
      <c r="L55" s="591"/>
      <c r="M55" s="607"/>
      <c r="N55" s="606"/>
      <c r="O55" s="607"/>
      <c r="P55" s="591"/>
      <c r="Q55" s="608"/>
      <c r="R55" s="606"/>
      <c r="S55" s="607"/>
      <c r="T55" s="591"/>
      <c r="U55" s="608"/>
      <c r="V55" s="606"/>
      <c r="W55" s="607"/>
      <c r="X55" s="591"/>
      <c r="Y55" s="607"/>
    </row>
    <row r="56" spans="1:25" ht="11.25" customHeight="1" x14ac:dyDescent="0.2">
      <c r="A56" s="449"/>
      <c r="B56" s="606"/>
      <c r="C56" s="607"/>
      <c r="D56" s="591"/>
      <c r="E56" s="608"/>
      <c r="F56" s="606"/>
      <c r="G56" s="607"/>
      <c r="H56" s="591"/>
      <c r="I56" s="608"/>
      <c r="J56" s="606"/>
      <c r="K56" s="607"/>
      <c r="L56" s="591"/>
      <c r="M56" s="607"/>
      <c r="N56" s="606"/>
      <c r="O56" s="607"/>
      <c r="P56" s="591"/>
      <c r="Q56" s="608"/>
      <c r="R56" s="606"/>
      <c r="S56" s="607"/>
      <c r="T56" s="591"/>
      <c r="U56" s="608"/>
      <c r="V56" s="606"/>
      <c r="W56" s="607"/>
      <c r="X56" s="591"/>
      <c r="Y56" s="607"/>
    </row>
    <row r="57" spans="1:25" ht="11.25" customHeight="1" x14ac:dyDescent="0.2">
      <c r="A57" s="531"/>
      <c r="B57" s="621"/>
      <c r="C57" s="619"/>
      <c r="D57" s="620"/>
      <c r="E57" s="622"/>
      <c r="F57" s="621"/>
      <c r="G57" s="619"/>
      <c r="H57" s="620"/>
      <c r="I57" s="622"/>
      <c r="J57" s="621"/>
      <c r="K57" s="619"/>
      <c r="L57" s="620"/>
      <c r="M57" s="619"/>
      <c r="N57" s="621"/>
      <c r="O57" s="619"/>
      <c r="P57" s="620"/>
      <c r="Q57" s="622"/>
      <c r="R57" s="621"/>
      <c r="S57" s="619"/>
      <c r="T57" s="620"/>
      <c r="U57" s="622"/>
      <c r="V57" s="621"/>
      <c r="W57" s="619"/>
      <c r="X57" s="620"/>
      <c r="Y57" s="619"/>
    </row>
    <row r="58" spans="1:25" ht="8.85" customHeight="1" x14ac:dyDescent="0.2">
      <c r="A58" s="402"/>
      <c r="B58" s="600"/>
      <c r="C58" s="616"/>
      <c r="D58" s="600"/>
      <c r="E58" s="616"/>
      <c r="F58" s="600"/>
      <c r="G58" s="616"/>
      <c r="H58" s="600"/>
      <c r="I58" s="616"/>
      <c r="J58" s="600"/>
      <c r="K58" s="616"/>
      <c r="L58" s="600"/>
      <c r="M58" s="616"/>
      <c r="N58" s="618"/>
      <c r="O58" s="618"/>
    </row>
    <row r="59" spans="1:25" ht="8.85" customHeight="1" x14ac:dyDescent="0.2">
      <c r="A59" s="402"/>
      <c r="B59" s="600"/>
      <c r="C59" s="616"/>
      <c r="D59" s="600"/>
      <c r="E59" s="616"/>
      <c r="F59" s="600"/>
      <c r="G59" s="616"/>
      <c r="H59" s="600"/>
      <c r="I59" s="616"/>
      <c r="J59" s="600"/>
      <c r="K59" s="616"/>
      <c r="L59" s="600"/>
      <c r="M59" s="616"/>
      <c r="N59" s="618"/>
      <c r="O59" s="618"/>
    </row>
    <row r="60" spans="1:25" x14ac:dyDescent="0.2">
      <c r="A60" s="402"/>
      <c r="B60" s="600"/>
      <c r="C60" s="616"/>
      <c r="D60" s="600"/>
      <c r="E60" s="616"/>
      <c r="F60" s="600"/>
      <c r="G60" s="616"/>
      <c r="H60" s="600"/>
      <c r="I60" s="616"/>
      <c r="J60" s="600"/>
      <c r="K60" s="616"/>
      <c r="L60" s="600"/>
      <c r="M60" s="616"/>
      <c r="N60" s="617"/>
      <c r="O60" s="617"/>
    </row>
    <row r="61" spans="1:25" x14ac:dyDescent="0.2">
      <c r="A61" s="402"/>
      <c r="B61" s="600"/>
      <c r="C61" s="616"/>
      <c r="D61" s="600"/>
      <c r="E61" s="616"/>
      <c r="F61" s="600"/>
      <c r="G61" s="616"/>
      <c r="H61" s="600"/>
      <c r="I61" s="616"/>
      <c r="J61" s="600"/>
      <c r="K61" s="616"/>
      <c r="L61" s="600"/>
      <c r="M61" s="616"/>
      <c r="N61" s="617"/>
      <c r="O61" s="617"/>
    </row>
    <row r="62" spans="1:25" x14ac:dyDescent="0.2">
      <c r="A62" s="418"/>
      <c r="B62" s="418"/>
      <c r="C62" s="418"/>
      <c r="D62" s="418"/>
      <c r="E62" s="418"/>
    </row>
    <row r="63" spans="1:25" x14ac:dyDescent="0.2">
      <c r="A63" s="418"/>
      <c r="B63" s="418"/>
      <c r="C63" s="418"/>
      <c r="D63" s="418"/>
      <c r="E63" s="418"/>
    </row>
  </sheetData>
  <mergeCells count="35">
    <mergeCell ref="B34:C34"/>
    <mergeCell ref="D32:E32"/>
    <mergeCell ref="D33:E33"/>
    <mergeCell ref="D34:E34"/>
    <mergeCell ref="A5:A6"/>
    <mergeCell ref="B5:C6"/>
    <mergeCell ref="B32:C32"/>
    <mergeCell ref="B33:C33"/>
    <mergeCell ref="J34:K34"/>
    <mergeCell ref="L32:M32"/>
    <mergeCell ref="L33:M33"/>
    <mergeCell ref="L34:M34"/>
    <mergeCell ref="F33:G33"/>
    <mergeCell ref="F34:G34"/>
    <mergeCell ref="H32:I32"/>
    <mergeCell ref="H33:I33"/>
    <mergeCell ref="H34:I34"/>
    <mergeCell ref="F32:G32"/>
    <mergeCell ref="J33:K33"/>
    <mergeCell ref="J32:K32"/>
    <mergeCell ref="N32:O32"/>
    <mergeCell ref="P32:Q32"/>
    <mergeCell ref="R32:S32"/>
    <mergeCell ref="T32:U32"/>
    <mergeCell ref="V32:W32"/>
    <mergeCell ref="N34:O34"/>
    <mergeCell ref="P34:Q34"/>
    <mergeCell ref="R34:S34"/>
    <mergeCell ref="T34:U34"/>
    <mergeCell ref="V34:W34"/>
    <mergeCell ref="N33:O33"/>
    <mergeCell ref="P33:Q33"/>
    <mergeCell ref="R33:S33"/>
    <mergeCell ref="T33:U33"/>
    <mergeCell ref="V33:W33"/>
  </mergeCells>
  <pageMargins left="0.59055118110236227" right="0.23622047244094491" top="0.47244094488188981" bottom="0.39370078740157483" header="0.35433070866141736" footer="0.35433070866141736"/>
  <pageSetup paperSize="9" orientation="portrait" horizontalDpi="4294967292" verticalDpi="42949672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zoomScaleNormal="100" workbookViewId="0">
      <selection activeCell="A2" sqref="A2"/>
    </sheetView>
  </sheetViews>
  <sheetFormatPr baseColWidth="10" defaultColWidth="11" defaultRowHeight="12.75" x14ac:dyDescent="0.2"/>
  <cols>
    <col min="1" max="1" width="11.125" style="385" customWidth="1"/>
    <col min="2" max="2" width="6.375" style="385" customWidth="1"/>
    <col min="3" max="3" width="4.625" style="385" customWidth="1"/>
    <col min="4" max="4" width="6.375" style="385" customWidth="1"/>
    <col min="5" max="5" width="4.625" style="385" customWidth="1"/>
    <col min="6" max="6" width="6.375" style="385" customWidth="1"/>
    <col min="7" max="7" width="4.625" style="385" customWidth="1"/>
    <col min="8" max="8" width="6.375" style="385" customWidth="1"/>
    <col min="9" max="9" width="4.625" style="385" customWidth="1"/>
    <col min="10" max="10" width="6.375" style="385" customWidth="1"/>
    <col min="11" max="11" width="4.625" style="385" customWidth="1"/>
    <col min="12" max="12" width="6.375" style="385" customWidth="1"/>
    <col min="13" max="13" width="4.625" style="385" customWidth="1"/>
    <col min="14" max="14" width="6.375" style="575" customWidth="1"/>
    <col min="15" max="15" width="4.625" style="575" customWidth="1"/>
    <col min="16" max="16" width="6.375" style="356" customWidth="1"/>
    <col min="17" max="17" width="4.625" style="356" customWidth="1"/>
    <col min="18" max="18" width="6.375" style="356" customWidth="1"/>
    <col min="19" max="19" width="4.625" style="356" customWidth="1"/>
    <col min="20" max="20" width="6.375" style="356" customWidth="1"/>
    <col min="21" max="21" width="4.625" style="356" customWidth="1"/>
    <col min="22" max="22" width="6.375" style="356" customWidth="1"/>
    <col min="23" max="23" width="4.625" style="356" customWidth="1"/>
    <col min="24" max="24" width="6.375" style="356" customWidth="1"/>
    <col min="25" max="25" width="4.75" style="356" customWidth="1"/>
    <col min="26" max="27" width="11" style="356"/>
    <col min="28" max="16384" width="11" style="385"/>
  </cols>
  <sheetData>
    <row r="1" spans="1:25" ht="12.4" customHeight="1" x14ac:dyDescent="0.2">
      <c r="A1" s="419" t="s">
        <v>581</v>
      </c>
      <c r="B1" s="419"/>
      <c r="C1" s="418"/>
      <c r="D1" s="418"/>
      <c r="E1" s="418"/>
      <c r="F1" s="418"/>
      <c r="G1" s="418"/>
      <c r="H1" s="418"/>
    </row>
    <row r="2" spans="1:25" ht="9.9499999999999993" customHeight="1" x14ac:dyDescent="0.2">
      <c r="A2" s="418"/>
      <c r="B2" s="418"/>
      <c r="C2" s="418"/>
      <c r="D2" s="418"/>
      <c r="E2" s="418"/>
      <c r="F2" s="418"/>
      <c r="G2" s="418"/>
      <c r="H2" s="418"/>
    </row>
    <row r="3" spans="1:25" ht="11.25" customHeight="1" x14ac:dyDescent="0.2">
      <c r="A3" s="418" t="s">
        <v>577</v>
      </c>
      <c r="B3" s="418"/>
      <c r="C3" s="418"/>
      <c r="D3" s="418"/>
      <c r="E3" s="418"/>
      <c r="F3" s="418"/>
      <c r="G3" s="418"/>
      <c r="H3" s="418"/>
    </row>
    <row r="4" spans="1:25" ht="11.25" customHeight="1" x14ac:dyDescent="0.2">
      <c r="H4" s="599"/>
      <c r="I4" s="599"/>
      <c r="J4" s="599"/>
      <c r="K4" s="599"/>
      <c r="L4" s="599"/>
      <c r="M4" s="623" t="s">
        <v>572</v>
      </c>
      <c r="N4" s="597"/>
      <c r="O4" s="597"/>
    </row>
    <row r="5" spans="1:25" ht="11.25" customHeight="1" x14ac:dyDescent="0.2">
      <c r="A5" s="669" t="s">
        <v>571</v>
      </c>
      <c r="B5" s="678" t="s">
        <v>570</v>
      </c>
      <c r="C5" s="679"/>
      <c r="D5" s="415" t="s">
        <v>569</v>
      </c>
      <c r="E5" s="415"/>
      <c r="F5" s="416" t="s">
        <v>569</v>
      </c>
      <c r="G5" s="595"/>
      <c r="H5" s="415" t="s">
        <v>569</v>
      </c>
      <c r="I5" s="415"/>
      <c r="J5" s="416" t="s">
        <v>569</v>
      </c>
      <c r="K5" s="595"/>
      <c r="L5" s="415" t="s">
        <v>569</v>
      </c>
      <c r="M5" s="595"/>
      <c r="N5" s="416" t="s">
        <v>568</v>
      </c>
      <c r="O5" s="596"/>
      <c r="P5" s="415" t="s">
        <v>568</v>
      </c>
      <c r="Q5" s="415"/>
      <c r="R5" s="416" t="s">
        <v>568</v>
      </c>
      <c r="S5" s="595"/>
      <c r="T5" s="415" t="s">
        <v>568</v>
      </c>
      <c r="U5" s="415"/>
      <c r="V5" s="416" t="s">
        <v>568</v>
      </c>
      <c r="W5" s="595"/>
      <c r="X5" s="415" t="s">
        <v>568</v>
      </c>
      <c r="Y5" s="595"/>
    </row>
    <row r="6" spans="1:25" ht="11.25" customHeight="1" x14ac:dyDescent="0.2">
      <c r="A6" s="671"/>
      <c r="B6" s="680"/>
      <c r="C6" s="681"/>
      <c r="D6" s="409" t="s">
        <v>567</v>
      </c>
      <c r="E6" s="409"/>
      <c r="F6" s="410" t="s">
        <v>566</v>
      </c>
      <c r="G6" s="593"/>
      <c r="H6" s="409" t="s">
        <v>565</v>
      </c>
      <c r="I6" s="409"/>
      <c r="J6" s="410" t="s">
        <v>564</v>
      </c>
      <c r="K6" s="593"/>
      <c r="L6" s="409" t="s">
        <v>563</v>
      </c>
      <c r="M6" s="593"/>
      <c r="N6" s="410" t="s">
        <v>562</v>
      </c>
      <c r="O6" s="594"/>
      <c r="P6" s="409" t="s">
        <v>561</v>
      </c>
      <c r="Q6" s="409"/>
      <c r="R6" s="410" t="s">
        <v>560</v>
      </c>
      <c r="S6" s="593"/>
      <c r="T6" s="409" t="s">
        <v>559</v>
      </c>
      <c r="U6" s="409"/>
      <c r="V6" s="410" t="s">
        <v>558</v>
      </c>
      <c r="W6" s="593"/>
      <c r="X6" s="410" t="s">
        <v>557</v>
      </c>
      <c r="Y6" s="593"/>
    </row>
    <row r="7" spans="1:25" ht="11.25" customHeight="1" x14ac:dyDescent="0.2">
      <c r="A7" s="451">
        <v>1995</v>
      </c>
      <c r="B7" s="626" t="s">
        <v>3</v>
      </c>
      <c r="C7" s="624" t="s">
        <v>3</v>
      </c>
      <c r="D7" s="625" t="s">
        <v>3</v>
      </c>
      <c r="E7" s="624" t="s">
        <v>3</v>
      </c>
      <c r="F7" s="587">
        <v>863.6</v>
      </c>
      <c r="G7" s="582">
        <f t="shared" ref="G7:G28" si="0">F7/X7%</f>
        <v>9.7504798464491369</v>
      </c>
      <c r="H7" s="588">
        <v>1367.4</v>
      </c>
      <c r="I7" s="584">
        <f t="shared" ref="I7:I28" si="1">H7/X7%</f>
        <v>15.438636107033986</v>
      </c>
      <c r="J7" s="587">
        <v>1617.7</v>
      </c>
      <c r="K7" s="582">
        <f t="shared" ref="K7:K28" si="2">J7/X7%</f>
        <v>18.264649429829515</v>
      </c>
      <c r="L7" s="588">
        <v>1983.6</v>
      </c>
      <c r="M7" s="582">
        <f t="shared" ref="M7:M28" si="3">L7/X7%</f>
        <v>22.395845094275714</v>
      </c>
      <c r="N7" s="587">
        <v>3491.3</v>
      </c>
      <c r="O7" s="582">
        <f t="shared" ref="O7:O28" si="4">N7/X7%</f>
        <v>39.418539008693692</v>
      </c>
      <c r="P7" s="588">
        <v>4299.8999999999996</v>
      </c>
      <c r="Q7" s="584">
        <f t="shared" ref="Q7:Q28" si="5">P7/X7%</f>
        <v>48.548041097437057</v>
      </c>
      <c r="R7" s="587">
        <v>5705.6</v>
      </c>
      <c r="S7" s="582">
        <f t="shared" ref="S7:S28" si="6">R7/X7%</f>
        <v>64.419103533927981</v>
      </c>
      <c r="T7" s="588">
        <v>6460.9</v>
      </c>
      <c r="U7" s="584">
        <f t="shared" ref="U7:U28" si="7">T7/X7%</f>
        <v>72.94682172293102</v>
      </c>
      <c r="V7" s="587">
        <v>7379.7</v>
      </c>
      <c r="W7" s="582">
        <f t="shared" ref="W7:W28" si="8">V7/X7%</f>
        <v>83.32053742802303</v>
      </c>
      <c r="X7" s="588">
        <v>8857</v>
      </c>
      <c r="Y7" s="582">
        <f t="shared" ref="Y7:Y28" si="9">X7/X7%</f>
        <v>100.00000000000001</v>
      </c>
    </row>
    <row r="8" spans="1:25" ht="11.25" customHeight="1" x14ac:dyDescent="0.2">
      <c r="A8" s="451">
        <v>1996</v>
      </c>
      <c r="B8" s="587">
        <v>740.8</v>
      </c>
      <c r="C8" s="582">
        <f t="shared" ref="C8:C28" si="10">B8/X8%</f>
        <v>6.1948604734786716</v>
      </c>
      <c r="D8" s="588">
        <v>1569.9</v>
      </c>
      <c r="E8" s="582">
        <f t="shared" ref="E8:E28" si="11">D8/X8%</f>
        <v>13.128120217756706</v>
      </c>
      <c r="F8" s="587">
        <v>3010.7</v>
      </c>
      <c r="G8" s="582">
        <f t="shared" si="0"/>
        <v>25.176655544684444</v>
      </c>
      <c r="H8" s="588">
        <v>3656.2</v>
      </c>
      <c r="I8" s="584">
        <f t="shared" si="1"/>
        <v>30.574579998829265</v>
      </c>
      <c r="J8" s="587">
        <v>4851.8</v>
      </c>
      <c r="K8" s="582">
        <f t="shared" si="2"/>
        <v>40.57265664852028</v>
      </c>
      <c r="L8" s="588">
        <v>6418.3</v>
      </c>
      <c r="M8" s="582">
        <f t="shared" si="3"/>
        <v>53.672344731274514</v>
      </c>
      <c r="N8" s="587">
        <v>7125.6</v>
      </c>
      <c r="O8" s="582">
        <f t="shared" si="4"/>
        <v>59.587065051052413</v>
      </c>
      <c r="P8" s="588">
        <v>8054.9</v>
      </c>
      <c r="Q8" s="584">
        <f t="shared" si="5"/>
        <v>67.358236538638437</v>
      </c>
      <c r="R8" s="587">
        <v>9693.2000000000007</v>
      </c>
      <c r="S8" s="582">
        <f t="shared" si="6"/>
        <v>81.058344413503605</v>
      </c>
      <c r="T8" s="588">
        <v>10360.1</v>
      </c>
      <c r="U8" s="584">
        <f t="shared" si="7"/>
        <v>86.635224070310997</v>
      </c>
      <c r="V8" s="587">
        <v>11427.1</v>
      </c>
      <c r="W8" s="582">
        <f t="shared" si="8"/>
        <v>95.557897025496942</v>
      </c>
      <c r="X8" s="588">
        <v>11958.3</v>
      </c>
      <c r="Y8" s="582">
        <f t="shared" si="9"/>
        <v>100</v>
      </c>
    </row>
    <row r="9" spans="1:25" ht="11.25" customHeight="1" x14ac:dyDescent="0.2">
      <c r="A9" s="451">
        <v>1997</v>
      </c>
      <c r="B9" s="587">
        <v>801.9</v>
      </c>
      <c r="C9" s="582">
        <f t="shared" si="10"/>
        <v>6.4272317778882062</v>
      </c>
      <c r="D9" s="588">
        <v>1698.6</v>
      </c>
      <c r="E9" s="582">
        <f t="shared" si="11"/>
        <v>13.614285943285831</v>
      </c>
      <c r="F9" s="587">
        <v>3294.5</v>
      </c>
      <c r="G9" s="582">
        <f t="shared" si="0"/>
        <v>26.405430966769792</v>
      </c>
      <c r="H9" s="588">
        <v>3969</v>
      </c>
      <c r="I9" s="584">
        <f t="shared" si="1"/>
        <v>31.811551223891122</v>
      </c>
      <c r="J9" s="587">
        <v>4734.3</v>
      </c>
      <c r="K9" s="582">
        <f t="shared" si="2"/>
        <v>37.945433852171263</v>
      </c>
      <c r="L9" s="588">
        <v>6250.5</v>
      </c>
      <c r="M9" s="582">
        <f t="shared" si="3"/>
        <v>50.097783049869356</v>
      </c>
      <c r="N9" s="587">
        <v>6926.8</v>
      </c>
      <c r="O9" s="582">
        <f t="shared" si="4"/>
        <v>55.518330314348461</v>
      </c>
      <c r="P9" s="588">
        <v>7979.2</v>
      </c>
      <c r="Q9" s="584">
        <f t="shared" si="5"/>
        <v>63.953320616193508</v>
      </c>
      <c r="R9" s="587">
        <v>9545.5</v>
      </c>
      <c r="S9" s="582">
        <f t="shared" si="6"/>
        <v>76.507221518682968</v>
      </c>
      <c r="T9" s="588">
        <v>10111.1</v>
      </c>
      <c r="U9" s="584">
        <f t="shared" si="7"/>
        <v>81.040507830658996</v>
      </c>
      <c r="V9" s="587">
        <v>11244.7</v>
      </c>
      <c r="W9" s="582">
        <f t="shared" si="8"/>
        <v>90.126316464421393</v>
      </c>
      <c r="X9" s="588">
        <v>12476.6</v>
      </c>
      <c r="Y9" s="582">
        <f t="shared" si="9"/>
        <v>100</v>
      </c>
    </row>
    <row r="10" spans="1:25" ht="11.25" customHeight="1" x14ac:dyDescent="0.2">
      <c r="A10" s="451">
        <v>1998</v>
      </c>
      <c r="B10" s="587">
        <v>791.75577041999998</v>
      </c>
      <c r="C10" s="582">
        <f t="shared" si="10"/>
        <v>5.9734858495242866</v>
      </c>
      <c r="D10" s="588">
        <v>1487.53590478</v>
      </c>
      <c r="E10" s="582">
        <f t="shared" si="11"/>
        <v>11.222873277133212</v>
      </c>
      <c r="F10" s="587">
        <v>3416.9837508599999</v>
      </c>
      <c r="G10" s="582">
        <f t="shared" si="0"/>
        <v>25.779798324664075</v>
      </c>
      <c r="H10" s="588">
        <v>4211.0269243900002</v>
      </c>
      <c r="I10" s="584">
        <f t="shared" si="1"/>
        <v>31.770541730899943</v>
      </c>
      <c r="J10" s="587">
        <v>5157.3201679800004</v>
      </c>
      <c r="K10" s="582">
        <f t="shared" si="2"/>
        <v>38.909952027949942</v>
      </c>
      <c r="L10" s="588">
        <v>6600.0355212300001</v>
      </c>
      <c r="M10" s="582">
        <f t="shared" si="3"/>
        <v>49.794671874019045</v>
      </c>
      <c r="N10" s="587">
        <v>7318.3942983799998</v>
      </c>
      <c r="O10" s="582">
        <f t="shared" si="4"/>
        <v>55.214406280136231</v>
      </c>
      <c r="P10" s="588">
        <v>8334.0101273300006</v>
      </c>
      <c r="Q10" s="584">
        <f t="shared" si="5"/>
        <v>62.87682821558672</v>
      </c>
      <c r="R10" s="587">
        <v>10213.8725178</v>
      </c>
      <c r="S10" s="582">
        <f t="shared" si="6"/>
        <v>77.059650505051891</v>
      </c>
      <c r="T10" s="588">
        <v>10799.519818680001</v>
      </c>
      <c r="U10" s="584">
        <f t="shared" si="7"/>
        <v>81.478129024965938</v>
      </c>
      <c r="V10" s="587">
        <v>11772.806967160001</v>
      </c>
      <c r="W10" s="582">
        <f t="shared" si="8"/>
        <v>88.821197716318878</v>
      </c>
      <c r="X10" s="588">
        <v>13254.50148146</v>
      </c>
      <c r="Y10" s="582">
        <f t="shared" si="9"/>
        <v>100</v>
      </c>
    </row>
    <row r="11" spans="1:25" ht="11.25" customHeight="1" x14ac:dyDescent="0.2">
      <c r="A11" s="451">
        <v>1999</v>
      </c>
      <c r="B11" s="587">
        <v>659.63907965999999</v>
      </c>
      <c r="C11" s="582">
        <f t="shared" si="10"/>
        <v>4.3799775422500202</v>
      </c>
      <c r="D11" s="588">
        <v>1636.4989047500001</v>
      </c>
      <c r="E11" s="582">
        <f t="shared" si="11"/>
        <v>10.8662883563786</v>
      </c>
      <c r="F11" s="587">
        <v>3532.9247049000001</v>
      </c>
      <c r="G11" s="582">
        <f t="shared" si="0"/>
        <v>23.458481074071845</v>
      </c>
      <c r="H11" s="588">
        <v>4388.5334710699999</v>
      </c>
      <c r="I11" s="584">
        <f t="shared" si="1"/>
        <v>29.139689626343273</v>
      </c>
      <c r="J11" s="587">
        <v>5139.4939559699997</v>
      </c>
      <c r="K11" s="582">
        <f t="shared" si="2"/>
        <v>34.126037707288603</v>
      </c>
      <c r="L11" s="588">
        <v>6700.1186567699997</v>
      </c>
      <c r="M11" s="582">
        <f t="shared" si="3"/>
        <v>44.488524333926769</v>
      </c>
      <c r="N11" s="587">
        <v>7821.8196866799999</v>
      </c>
      <c r="O11" s="582">
        <f t="shared" si="4"/>
        <v>51.936575050777648</v>
      </c>
      <c r="P11" s="588">
        <v>8847.6970676100009</v>
      </c>
      <c r="Q11" s="584">
        <f t="shared" si="5"/>
        <v>58.748360507593944</v>
      </c>
      <c r="R11" s="587">
        <v>10976.553593840001</v>
      </c>
      <c r="S11" s="582">
        <f t="shared" si="6"/>
        <v>72.883884103870059</v>
      </c>
      <c r="T11" s="588">
        <v>11895.3715625</v>
      </c>
      <c r="U11" s="584">
        <f t="shared" si="7"/>
        <v>78.984799274361308</v>
      </c>
      <c r="V11" s="587">
        <v>13445.92875533</v>
      </c>
      <c r="W11" s="582">
        <f t="shared" si="8"/>
        <v>89.280438044080881</v>
      </c>
      <c r="X11" s="588">
        <v>15060.330179709999</v>
      </c>
      <c r="Y11" s="582">
        <f t="shared" si="9"/>
        <v>100</v>
      </c>
    </row>
    <row r="12" spans="1:25" ht="11.25" customHeight="1" x14ac:dyDescent="0.2">
      <c r="A12" s="451">
        <v>2000</v>
      </c>
      <c r="B12" s="587">
        <v>1040.8884978999999</v>
      </c>
      <c r="C12" s="582">
        <f t="shared" si="10"/>
        <v>6.2727478729789174</v>
      </c>
      <c r="D12" s="588">
        <v>2273.46520332</v>
      </c>
      <c r="E12" s="582">
        <f t="shared" si="11"/>
        <v>13.700674036833464</v>
      </c>
      <c r="F12" s="587">
        <v>4289.0512977500002</v>
      </c>
      <c r="G12" s="582">
        <f t="shared" si="0"/>
        <v>25.84728091369832</v>
      </c>
      <c r="H12" s="588">
        <v>5122.6508220899996</v>
      </c>
      <c r="I12" s="584">
        <f t="shared" si="1"/>
        <v>30.870834977144529</v>
      </c>
      <c r="J12" s="587">
        <v>6654.46437728</v>
      </c>
      <c r="K12" s="582">
        <f t="shared" si="2"/>
        <v>40.102064104475588</v>
      </c>
      <c r="L12" s="588">
        <v>7762.35806486</v>
      </c>
      <c r="M12" s="582">
        <f t="shared" si="3"/>
        <v>46.778608024669687</v>
      </c>
      <c r="N12" s="587">
        <v>9268.8665825200005</v>
      </c>
      <c r="O12" s="582">
        <f t="shared" si="4"/>
        <v>55.857340394987666</v>
      </c>
      <c r="P12" s="588">
        <v>10608.299108470001</v>
      </c>
      <c r="Q12" s="584">
        <f t="shared" si="5"/>
        <v>63.92921605227717</v>
      </c>
      <c r="R12" s="587">
        <v>12492.61783759</v>
      </c>
      <c r="S12" s="582">
        <f t="shared" si="6"/>
        <v>75.284761169692203</v>
      </c>
      <c r="T12" s="588">
        <v>13620.766478469999</v>
      </c>
      <c r="U12" s="584">
        <f t="shared" si="7"/>
        <v>82.083368322870612</v>
      </c>
      <c r="V12" s="587">
        <v>14775.85970062</v>
      </c>
      <c r="W12" s="582">
        <f t="shared" si="8"/>
        <v>89.044352680899209</v>
      </c>
      <c r="X12" s="588">
        <v>16593.820108470001</v>
      </c>
      <c r="Y12" s="582">
        <f t="shared" si="9"/>
        <v>100</v>
      </c>
    </row>
    <row r="13" spans="1:25" ht="11.25" customHeight="1" x14ac:dyDescent="0.2">
      <c r="A13" s="451">
        <v>2001</v>
      </c>
      <c r="B13" s="587">
        <v>959.34516601999997</v>
      </c>
      <c r="C13" s="582">
        <f t="shared" si="10"/>
        <v>5.6322390872377737</v>
      </c>
      <c r="D13" s="588">
        <v>1928.46302416</v>
      </c>
      <c r="E13" s="582">
        <f t="shared" si="11"/>
        <v>11.321852871816398</v>
      </c>
      <c r="F13" s="587">
        <v>4276.1088965700001</v>
      </c>
      <c r="G13" s="582">
        <f t="shared" si="0"/>
        <v>25.104694870630794</v>
      </c>
      <c r="H13" s="588">
        <v>5431.2197279900001</v>
      </c>
      <c r="I13" s="584">
        <f t="shared" si="1"/>
        <v>31.886258592691409</v>
      </c>
      <c r="J13" s="587">
        <v>6141.5893705199996</v>
      </c>
      <c r="K13" s="582">
        <f t="shared" si="2"/>
        <v>36.056782204795773</v>
      </c>
      <c r="L13" s="588">
        <v>7610.4131395200002</v>
      </c>
      <c r="M13" s="582">
        <f t="shared" si="3"/>
        <v>44.680129605759525</v>
      </c>
      <c r="N13" s="587">
        <v>9317.7175175499997</v>
      </c>
      <c r="O13" s="582">
        <f t="shared" si="4"/>
        <v>54.703577674660593</v>
      </c>
      <c r="P13" s="588">
        <v>10264.172672660001</v>
      </c>
      <c r="Q13" s="584">
        <f t="shared" si="5"/>
        <v>60.260140534140419</v>
      </c>
      <c r="R13" s="587">
        <v>11228.23535943</v>
      </c>
      <c r="S13" s="582">
        <f t="shared" si="6"/>
        <v>65.920075810095369</v>
      </c>
      <c r="T13" s="588">
        <v>13356.47967597</v>
      </c>
      <c r="U13" s="584">
        <f t="shared" si="7"/>
        <v>78.414828743012464</v>
      </c>
      <c r="V13" s="587">
        <v>14548.18625316</v>
      </c>
      <c r="W13" s="582">
        <f t="shared" si="8"/>
        <v>85.411243174758212</v>
      </c>
      <c r="X13" s="588">
        <v>17033.10443965</v>
      </c>
      <c r="Y13" s="582">
        <f t="shared" si="9"/>
        <v>100</v>
      </c>
    </row>
    <row r="14" spans="1:25" ht="11.25" customHeight="1" x14ac:dyDescent="0.2">
      <c r="A14" s="451">
        <v>2002</v>
      </c>
      <c r="B14" s="587">
        <v>2015.7415147300001</v>
      </c>
      <c r="C14" s="582">
        <f t="shared" si="10"/>
        <v>11.958060340734539</v>
      </c>
      <c r="D14" s="588">
        <v>3263.1531062399999</v>
      </c>
      <c r="E14" s="582">
        <f t="shared" si="11"/>
        <v>19.358127746205572</v>
      </c>
      <c r="F14" s="587">
        <v>4879.5040078100001</v>
      </c>
      <c r="G14" s="582">
        <f t="shared" si="0"/>
        <v>28.946867905364172</v>
      </c>
      <c r="H14" s="588">
        <v>6395.9256075000003</v>
      </c>
      <c r="I14" s="584">
        <f t="shared" si="1"/>
        <v>37.942793652081313</v>
      </c>
      <c r="J14" s="587">
        <v>7676.2609304500002</v>
      </c>
      <c r="K14" s="582">
        <f t="shared" si="2"/>
        <v>45.538175766469472</v>
      </c>
      <c r="L14" s="588">
        <v>9689.8787733099998</v>
      </c>
      <c r="M14" s="582">
        <f t="shared" si="3"/>
        <v>57.483637767496361</v>
      </c>
      <c r="N14" s="587">
        <v>10885.93765869</v>
      </c>
      <c r="O14" s="582">
        <f t="shared" si="4"/>
        <v>64.579063553952665</v>
      </c>
      <c r="P14" s="588">
        <v>12312.95272888</v>
      </c>
      <c r="Q14" s="584">
        <f t="shared" si="5"/>
        <v>73.044599532535344</v>
      </c>
      <c r="R14" s="587">
        <v>14183.712949819999</v>
      </c>
      <c r="S14" s="582">
        <f t="shared" si="6"/>
        <v>84.142581809316923</v>
      </c>
      <c r="T14" s="588">
        <v>15096.05078677</v>
      </c>
      <c r="U14" s="584">
        <f t="shared" si="7"/>
        <v>89.554878388843719</v>
      </c>
      <c r="V14" s="587">
        <v>16576.048118139999</v>
      </c>
      <c r="W14" s="582">
        <f t="shared" si="8"/>
        <v>98.33472305807409</v>
      </c>
      <c r="X14" s="588">
        <v>16856.759853129999</v>
      </c>
      <c r="Y14" s="582">
        <f t="shared" si="9"/>
        <v>100.00000000000001</v>
      </c>
    </row>
    <row r="15" spans="1:25" ht="11.25" customHeight="1" x14ac:dyDescent="0.2">
      <c r="A15" s="451">
        <v>2003</v>
      </c>
      <c r="B15" s="587">
        <v>956.18928225000002</v>
      </c>
      <c r="C15" s="582">
        <f t="shared" si="10"/>
        <v>5.5734022004041623</v>
      </c>
      <c r="D15" s="588">
        <v>2274.3319972199997</v>
      </c>
      <c r="E15" s="582">
        <f t="shared" si="11"/>
        <v>13.25654574157986</v>
      </c>
      <c r="F15" s="587">
        <v>4452.15233506</v>
      </c>
      <c r="G15" s="582">
        <f t="shared" si="0"/>
        <v>25.950547743402019</v>
      </c>
      <c r="H15" s="588">
        <v>5442.60111349</v>
      </c>
      <c r="I15" s="584">
        <f t="shared" si="1"/>
        <v>31.723640480961173</v>
      </c>
      <c r="J15" s="587">
        <v>6740.4960298100004</v>
      </c>
      <c r="K15" s="582">
        <f t="shared" si="2"/>
        <v>39.288764370961005</v>
      </c>
      <c r="L15" s="588">
        <v>8710.4155234299997</v>
      </c>
      <c r="M15" s="582">
        <f t="shared" si="3"/>
        <v>50.770961300135752</v>
      </c>
      <c r="N15" s="587">
        <v>9734.89134509</v>
      </c>
      <c r="O15" s="582">
        <f t="shared" si="4"/>
        <v>56.742389661333227</v>
      </c>
      <c r="P15" s="588">
        <v>11066.07185101</v>
      </c>
      <c r="Q15" s="584">
        <f t="shared" si="5"/>
        <v>64.501527416330433</v>
      </c>
      <c r="R15" s="587">
        <v>13046.777214020001</v>
      </c>
      <c r="S15" s="582">
        <f t="shared" si="6"/>
        <v>76.046592638747356</v>
      </c>
      <c r="T15" s="588">
        <v>13975.75213617</v>
      </c>
      <c r="U15" s="584">
        <f t="shared" si="7"/>
        <v>81.461368741495377</v>
      </c>
      <c r="V15" s="587">
        <v>15423.233195530001</v>
      </c>
      <c r="W15" s="582">
        <f t="shared" si="8"/>
        <v>89.898395040615853</v>
      </c>
      <c r="X15" s="588">
        <v>17156.294268170001</v>
      </c>
      <c r="Y15" s="582">
        <f t="shared" si="9"/>
        <v>100</v>
      </c>
    </row>
    <row r="16" spans="1:25" ht="11.25" customHeight="1" x14ac:dyDescent="0.2">
      <c r="A16" s="451">
        <v>2004</v>
      </c>
      <c r="B16" s="587">
        <v>779.38188291999995</v>
      </c>
      <c r="C16" s="582">
        <f t="shared" si="10"/>
        <v>4.4117207323270282</v>
      </c>
      <c r="D16" s="588">
        <v>2395.1538716599998</v>
      </c>
      <c r="E16" s="582">
        <f t="shared" si="11"/>
        <v>13.557859406645203</v>
      </c>
      <c r="F16" s="587">
        <v>4441.16726535</v>
      </c>
      <c r="G16" s="582">
        <f t="shared" si="0"/>
        <v>25.139395884941145</v>
      </c>
      <c r="H16" s="588">
        <v>5355.4765545399996</v>
      </c>
      <c r="I16" s="584">
        <f t="shared" si="1"/>
        <v>30.314878322082617</v>
      </c>
      <c r="J16" s="587">
        <v>6676.8607469400004</v>
      </c>
      <c r="K16" s="582">
        <f t="shared" si="2"/>
        <v>37.794623700740168</v>
      </c>
      <c r="L16" s="588">
        <v>8753.3139446299992</v>
      </c>
      <c r="M16" s="582">
        <f t="shared" si="3"/>
        <v>49.548465845023152</v>
      </c>
      <c r="N16" s="587">
        <v>9608.0478533999994</v>
      </c>
      <c r="O16" s="582">
        <f t="shared" si="4"/>
        <v>54.386719579913454</v>
      </c>
      <c r="P16" s="588">
        <v>11131.81360019</v>
      </c>
      <c r="Q16" s="584">
        <f t="shared" si="5"/>
        <v>63.012053429267574</v>
      </c>
      <c r="R16" s="587">
        <v>12834.15700282</v>
      </c>
      <c r="S16" s="582">
        <f t="shared" si="6"/>
        <v>72.648232878019016</v>
      </c>
      <c r="T16" s="588">
        <v>14155.86098981</v>
      </c>
      <c r="U16" s="584">
        <f t="shared" si="7"/>
        <v>80.129788466092137</v>
      </c>
      <c r="V16" s="587">
        <v>15939.053672219999</v>
      </c>
      <c r="W16" s="582">
        <f t="shared" si="8"/>
        <v>90.223618331944365</v>
      </c>
      <c r="X16" s="588">
        <v>17666.16543085</v>
      </c>
      <c r="Y16" s="582">
        <f t="shared" si="9"/>
        <v>100</v>
      </c>
    </row>
    <row r="17" spans="1:25" ht="11.25" customHeight="1" x14ac:dyDescent="0.2">
      <c r="A17" s="451">
        <v>2005</v>
      </c>
      <c r="B17" s="587">
        <v>1055.58933243</v>
      </c>
      <c r="C17" s="582">
        <f t="shared" si="10"/>
        <v>5.8257758529997536</v>
      </c>
      <c r="D17" s="588">
        <v>2944.82234453</v>
      </c>
      <c r="E17" s="582">
        <f t="shared" si="11"/>
        <v>16.25241405826225</v>
      </c>
      <c r="F17" s="587">
        <v>4781.7842799099999</v>
      </c>
      <c r="G17" s="582">
        <f t="shared" si="0"/>
        <v>26.390569264303199</v>
      </c>
      <c r="H17" s="588">
        <v>5489.0815949899998</v>
      </c>
      <c r="I17" s="584">
        <f t="shared" si="1"/>
        <v>30.294128624456047</v>
      </c>
      <c r="J17" s="587">
        <v>7195.4653211900004</v>
      </c>
      <c r="K17" s="582">
        <f t="shared" si="2"/>
        <v>39.711625374980407</v>
      </c>
      <c r="L17" s="588">
        <v>9007.8698554500006</v>
      </c>
      <c r="M17" s="582">
        <f t="shared" si="3"/>
        <v>49.714248788436855</v>
      </c>
      <c r="N17" s="587">
        <v>9909.5880812399992</v>
      </c>
      <c r="O17" s="582">
        <f t="shared" si="4"/>
        <v>54.690813163073059</v>
      </c>
      <c r="P17" s="588">
        <v>12118.54427493</v>
      </c>
      <c r="Q17" s="584">
        <f t="shared" si="5"/>
        <v>66.881997043179993</v>
      </c>
      <c r="R17" s="587">
        <v>13795.55266652</v>
      </c>
      <c r="S17" s="582">
        <f t="shared" si="6"/>
        <v>76.137371925107232</v>
      </c>
      <c r="T17" s="588">
        <v>14566.313770070001</v>
      </c>
      <c r="U17" s="584">
        <f t="shared" si="7"/>
        <v>80.391186630828329</v>
      </c>
      <c r="V17" s="587">
        <v>16375.663336469999</v>
      </c>
      <c r="W17" s="582">
        <f t="shared" si="8"/>
        <v>90.376949739388053</v>
      </c>
      <c r="X17" s="588">
        <v>18119.291903180001</v>
      </c>
      <c r="Y17" s="582">
        <f t="shared" si="9"/>
        <v>100</v>
      </c>
    </row>
    <row r="18" spans="1:25" ht="11.25" customHeight="1" x14ac:dyDescent="0.2">
      <c r="A18" s="451">
        <v>2006</v>
      </c>
      <c r="B18" s="587">
        <v>929.36593465999999</v>
      </c>
      <c r="C18" s="582">
        <f t="shared" si="10"/>
        <v>4.8867335553344198</v>
      </c>
      <c r="D18" s="588">
        <v>3153.1209591000002</v>
      </c>
      <c r="E18" s="582">
        <f t="shared" si="11"/>
        <v>16.57954248183119</v>
      </c>
      <c r="F18" s="587">
        <v>5087.5259902099997</v>
      </c>
      <c r="G18" s="582">
        <f t="shared" si="0"/>
        <v>26.750909456446223</v>
      </c>
      <c r="H18" s="588">
        <v>5887.0150518099999</v>
      </c>
      <c r="I18" s="584">
        <f t="shared" si="1"/>
        <v>30.954732599450544</v>
      </c>
      <c r="J18" s="587">
        <v>7787.8698039499996</v>
      </c>
      <c r="K18" s="582">
        <f t="shared" si="2"/>
        <v>40.949687605518967</v>
      </c>
      <c r="L18" s="588">
        <v>9450.5581804899994</v>
      </c>
      <c r="M18" s="582">
        <f t="shared" si="3"/>
        <v>49.692331142023271</v>
      </c>
      <c r="N18" s="587">
        <v>10401.656760739999</v>
      </c>
      <c r="O18" s="582">
        <f t="shared" si="4"/>
        <v>54.693337928697609</v>
      </c>
      <c r="P18" s="588">
        <v>12402.330282680001</v>
      </c>
      <c r="Q18" s="584">
        <f t="shared" si="5"/>
        <v>65.213153717416006</v>
      </c>
      <c r="R18" s="587">
        <v>14489.80111219</v>
      </c>
      <c r="S18" s="582">
        <f t="shared" si="6"/>
        <v>76.189361654368426</v>
      </c>
      <c r="T18" s="588">
        <v>15296.519782560001</v>
      </c>
      <c r="U18" s="584">
        <f t="shared" si="7"/>
        <v>80.431199071891243</v>
      </c>
      <c r="V18" s="587">
        <v>17166.746875299999</v>
      </c>
      <c r="W18" s="582">
        <f t="shared" si="8"/>
        <v>90.265109643975649</v>
      </c>
      <c r="X18" s="588">
        <v>19018.142162579999</v>
      </c>
      <c r="Y18" s="582">
        <f t="shared" si="9"/>
        <v>100</v>
      </c>
    </row>
    <row r="19" spans="1:25" ht="11.25" customHeight="1" x14ac:dyDescent="0.2">
      <c r="A19" s="451">
        <v>2007</v>
      </c>
      <c r="B19" s="587">
        <v>1057.1158988</v>
      </c>
      <c r="C19" s="582">
        <f t="shared" si="10"/>
        <v>5.3703044932399404</v>
      </c>
      <c r="D19" s="588">
        <v>3004.33366884</v>
      </c>
      <c r="E19" s="582">
        <f t="shared" si="11"/>
        <v>15.26245761631098</v>
      </c>
      <c r="F19" s="587">
        <v>5327.5972350299999</v>
      </c>
      <c r="G19" s="582">
        <f t="shared" si="0"/>
        <v>27.064978780408342</v>
      </c>
      <c r="H19" s="588">
        <v>6171.8501314599898</v>
      </c>
      <c r="I19" s="584">
        <f t="shared" si="1"/>
        <v>31.35390786403628</v>
      </c>
      <c r="J19" s="587">
        <v>7887.9021848599996</v>
      </c>
      <c r="K19" s="582">
        <f t="shared" si="2"/>
        <v>40.071705092768774</v>
      </c>
      <c r="L19" s="588">
        <v>10072.03275473</v>
      </c>
      <c r="M19" s="582">
        <f t="shared" si="3"/>
        <v>51.167410139405973</v>
      </c>
      <c r="N19" s="587">
        <v>11083.79987588</v>
      </c>
      <c r="O19" s="582">
        <f t="shared" si="4"/>
        <v>56.30733616170135</v>
      </c>
      <c r="P19" s="588">
        <v>13151.326262750001</v>
      </c>
      <c r="Q19" s="584">
        <f t="shared" si="5"/>
        <v>66.81067478134004</v>
      </c>
      <c r="R19" s="587">
        <v>15067.361708529999</v>
      </c>
      <c r="S19" s="582">
        <f t="shared" si="6"/>
        <v>76.544417103596103</v>
      </c>
      <c r="T19" s="588">
        <v>16166.6555878</v>
      </c>
      <c r="U19" s="584">
        <f t="shared" si="7"/>
        <v>82.128991951005304</v>
      </c>
      <c r="V19" s="587">
        <v>18237.530353769998</v>
      </c>
      <c r="W19" s="582">
        <f t="shared" si="8"/>
        <v>92.649340829733092</v>
      </c>
      <c r="X19" s="588">
        <v>19684.468546069998</v>
      </c>
      <c r="Y19" s="582">
        <f t="shared" si="9"/>
        <v>100</v>
      </c>
    </row>
    <row r="20" spans="1:25" ht="11.25" customHeight="1" x14ac:dyDescent="0.2">
      <c r="A20" s="451">
        <v>2008</v>
      </c>
      <c r="B20" s="587">
        <v>1053.7028297300001</v>
      </c>
      <c r="C20" s="582">
        <f t="shared" si="10"/>
        <v>5.1369355902825991</v>
      </c>
      <c r="D20" s="588">
        <v>3336.5772112999998</v>
      </c>
      <c r="E20" s="582">
        <f t="shared" si="11"/>
        <v>16.266239154776414</v>
      </c>
      <c r="F20" s="587">
        <v>5535.2986008999997</v>
      </c>
      <c r="G20" s="582">
        <f t="shared" si="0"/>
        <v>26.985286158043927</v>
      </c>
      <c r="H20" s="588">
        <v>6614.8641559999996</v>
      </c>
      <c r="I20" s="584">
        <f t="shared" si="1"/>
        <v>32.248305830732285</v>
      </c>
      <c r="J20" s="587">
        <v>8343.1138594399999</v>
      </c>
      <c r="K20" s="582">
        <f t="shared" si="2"/>
        <v>40.673743401941188</v>
      </c>
      <c r="L20" s="588">
        <v>10430.909295809999</v>
      </c>
      <c r="M20" s="582">
        <f t="shared" si="3"/>
        <v>50.852012245602523</v>
      </c>
      <c r="N20" s="587">
        <v>11520.20048551</v>
      </c>
      <c r="O20" s="582">
        <f t="shared" si="4"/>
        <v>56.162445626506532</v>
      </c>
      <c r="P20" s="588">
        <v>13510.12164313</v>
      </c>
      <c r="Q20" s="584">
        <f t="shared" si="5"/>
        <v>65.863564887099031</v>
      </c>
      <c r="R20" s="587">
        <v>15671.268872729999</v>
      </c>
      <c r="S20" s="582">
        <f t="shared" si="6"/>
        <v>76.399433071506934</v>
      </c>
      <c r="T20" s="588">
        <v>16806.017331610001</v>
      </c>
      <c r="U20" s="584">
        <f t="shared" si="7"/>
        <v>81.931476433232234</v>
      </c>
      <c r="V20" s="587">
        <v>18620.891700659999</v>
      </c>
      <c r="W20" s="582">
        <f t="shared" si="8"/>
        <v>90.779220289679401</v>
      </c>
      <c r="X20" s="588">
        <v>20512.284244390001</v>
      </c>
      <c r="Y20" s="582">
        <f t="shared" si="9"/>
        <v>100</v>
      </c>
    </row>
    <row r="21" spans="1:25" ht="11.25" customHeight="1" x14ac:dyDescent="0.2">
      <c r="A21" s="451">
        <v>2009</v>
      </c>
      <c r="B21" s="587">
        <v>889.69944986999997</v>
      </c>
      <c r="C21" s="582">
        <f t="shared" si="10"/>
        <v>4.4734316817633752</v>
      </c>
      <c r="D21" s="588">
        <v>2641.6649553000002</v>
      </c>
      <c r="E21" s="582">
        <f t="shared" si="11"/>
        <v>13.282359234199548</v>
      </c>
      <c r="F21" s="587">
        <v>5234.1036048599999</v>
      </c>
      <c r="G21" s="582">
        <f t="shared" si="0"/>
        <v>26.317207338988297</v>
      </c>
      <c r="H21" s="588">
        <v>6026.6789059499997</v>
      </c>
      <c r="I21" s="584">
        <f t="shared" si="1"/>
        <v>30.302296306501106</v>
      </c>
      <c r="J21" s="587">
        <v>7760.3247791200001</v>
      </c>
      <c r="K21" s="582">
        <f t="shared" si="2"/>
        <v>39.019112277478939</v>
      </c>
      <c r="L21" s="588">
        <v>9708.3185162200007</v>
      </c>
      <c r="M21" s="582">
        <f t="shared" si="3"/>
        <v>48.813674812830705</v>
      </c>
      <c r="N21" s="587">
        <v>10855.17618212</v>
      </c>
      <c r="O21" s="582">
        <f t="shared" si="4"/>
        <v>54.580104608712773</v>
      </c>
      <c r="P21" s="588">
        <v>12794.811111360001</v>
      </c>
      <c r="Q21" s="584">
        <f t="shared" si="5"/>
        <v>64.332638843487132</v>
      </c>
      <c r="R21" s="587">
        <v>14836.524825590001</v>
      </c>
      <c r="S21" s="582">
        <f t="shared" si="6"/>
        <v>74.598427830612849</v>
      </c>
      <c r="T21" s="588">
        <v>15945.06138503</v>
      </c>
      <c r="U21" s="584">
        <f t="shared" si="7"/>
        <v>80.172178119113582</v>
      </c>
      <c r="V21" s="587">
        <v>18117.04601048</v>
      </c>
      <c r="W21" s="582">
        <f t="shared" si="8"/>
        <v>91.092972593259532</v>
      </c>
      <c r="X21" s="588">
        <v>19888.522127140001</v>
      </c>
      <c r="Y21" s="582">
        <f t="shared" si="9"/>
        <v>100</v>
      </c>
    </row>
    <row r="22" spans="1:25" ht="11.25" customHeight="1" x14ac:dyDescent="0.2">
      <c r="A22" s="451">
        <v>2010</v>
      </c>
      <c r="B22" s="587">
        <v>915.13398396000002</v>
      </c>
      <c r="C22" s="582">
        <f t="shared" si="10"/>
        <v>4.4175338028247539</v>
      </c>
      <c r="D22" s="588">
        <v>2743.9411906099999</v>
      </c>
      <c r="E22" s="582">
        <f t="shared" si="11"/>
        <v>13.245550023211353</v>
      </c>
      <c r="F22" s="587">
        <v>5577.65303279</v>
      </c>
      <c r="G22" s="582">
        <f t="shared" si="0"/>
        <v>26.924440841063561</v>
      </c>
      <c r="H22" s="588">
        <v>6497.2408919500003</v>
      </c>
      <c r="I22" s="584">
        <f t="shared" si="1"/>
        <v>31.363474385559392</v>
      </c>
      <c r="J22" s="587">
        <v>8067.3874407499998</v>
      </c>
      <c r="K22" s="582">
        <f t="shared" si="2"/>
        <v>38.942884150999596</v>
      </c>
      <c r="L22" s="588">
        <v>10355.041644819999</v>
      </c>
      <c r="M22" s="582">
        <f t="shared" si="3"/>
        <v>49.985846113709421</v>
      </c>
      <c r="N22" s="587">
        <v>11482.708378949999</v>
      </c>
      <c r="O22" s="582">
        <f t="shared" si="4"/>
        <v>55.429317784146264</v>
      </c>
      <c r="P22" s="588">
        <v>12780.476182509999</v>
      </c>
      <c r="Q22" s="584">
        <f t="shared" si="5"/>
        <v>61.693901157649876</v>
      </c>
      <c r="R22" s="587">
        <v>15468.632395770001</v>
      </c>
      <c r="S22" s="582">
        <f t="shared" si="6"/>
        <v>74.670165996994413</v>
      </c>
      <c r="T22" s="588">
        <v>16575.969204870002</v>
      </c>
      <c r="U22" s="584">
        <f t="shared" si="7"/>
        <v>80.015501074754098</v>
      </c>
      <c r="V22" s="587">
        <v>18611.428933259998</v>
      </c>
      <c r="W22" s="582">
        <f t="shared" si="8"/>
        <v>89.841070130273224</v>
      </c>
      <c r="X22" s="588">
        <v>20715.947512949999</v>
      </c>
      <c r="Y22" s="582">
        <f t="shared" si="9"/>
        <v>100</v>
      </c>
    </row>
    <row r="23" spans="1:25" ht="11.25" customHeight="1" x14ac:dyDescent="0.2">
      <c r="A23" s="451">
        <v>2011</v>
      </c>
      <c r="B23" s="587">
        <v>792.14081787999999</v>
      </c>
      <c r="C23" s="582">
        <f t="shared" si="10"/>
        <v>3.6526018270134846</v>
      </c>
      <c r="D23" s="588">
        <v>2615.9195978299999</v>
      </c>
      <c r="E23" s="582">
        <f t="shared" si="11"/>
        <v>12.062139062504029</v>
      </c>
      <c r="F23" s="587">
        <v>5658.3705311000003</v>
      </c>
      <c r="G23" s="582">
        <f t="shared" si="0"/>
        <v>26.091035928596785</v>
      </c>
      <c r="H23" s="588">
        <v>6781.0619108499995</v>
      </c>
      <c r="I23" s="584">
        <f t="shared" si="1"/>
        <v>31.267823303121844</v>
      </c>
      <c r="J23" s="587">
        <v>8911.3178558799991</v>
      </c>
      <c r="K23" s="582">
        <f t="shared" si="2"/>
        <v>41.090542422238919</v>
      </c>
      <c r="L23" s="588">
        <v>10875.10260142</v>
      </c>
      <c r="M23" s="582">
        <f t="shared" si="3"/>
        <v>50.145654325975244</v>
      </c>
      <c r="N23" s="587">
        <v>12141.42682646</v>
      </c>
      <c r="O23" s="582">
        <f t="shared" si="4"/>
        <v>55.984740096547455</v>
      </c>
      <c r="P23" s="588">
        <v>14222.50077558</v>
      </c>
      <c r="Q23" s="584">
        <f t="shared" si="5"/>
        <v>65.580678517003136</v>
      </c>
      <c r="R23" s="587">
        <v>16431.353339249999</v>
      </c>
      <c r="S23" s="582">
        <f t="shared" si="6"/>
        <v>75.765810664664642</v>
      </c>
      <c r="T23" s="588">
        <v>17625.991610649999</v>
      </c>
      <c r="U23" s="584">
        <f t="shared" si="7"/>
        <v>81.274348836468448</v>
      </c>
      <c r="V23" s="587">
        <v>19770.18829581</v>
      </c>
      <c r="W23" s="582">
        <f t="shared" si="8"/>
        <v>91.161349421354501</v>
      </c>
      <c r="X23" s="588">
        <v>21687.029010980001</v>
      </c>
      <c r="Y23" s="582">
        <f t="shared" si="9"/>
        <v>100</v>
      </c>
    </row>
    <row r="24" spans="1:25" ht="11.25" customHeight="1" x14ac:dyDescent="0.2">
      <c r="A24" s="451">
        <v>2012</v>
      </c>
      <c r="B24" s="587">
        <v>1192.13325715</v>
      </c>
      <c r="C24" s="582">
        <f t="shared" si="10"/>
        <v>5.3954885342025038</v>
      </c>
      <c r="D24" s="588">
        <v>3766.0832993899999</v>
      </c>
      <c r="E24" s="582">
        <f t="shared" si="11"/>
        <v>17.04495629061503</v>
      </c>
      <c r="F24" s="587">
        <v>6012.5370439999997</v>
      </c>
      <c r="G24" s="582">
        <f t="shared" si="0"/>
        <v>27.212205085129995</v>
      </c>
      <c r="H24" s="588">
        <v>7036.1274167000001</v>
      </c>
      <c r="I24" s="584">
        <f t="shared" si="1"/>
        <v>31.844883593593096</v>
      </c>
      <c r="J24" s="587">
        <v>8995.2295389499996</v>
      </c>
      <c r="K24" s="582">
        <f t="shared" si="2"/>
        <v>40.711604637179967</v>
      </c>
      <c r="L24" s="588">
        <v>11266.12751222</v>
      </c>
      <c r="M24" s="582">
        <f t="shared" si="3"/>
        <v>50.989485825071625</v>
      </c>
      <c r="N24" s="587">
        <v>12420.526567139999</v>
      </c>
      <c r="O24" s="582">
        <f t="shared" si="4"/>
        <v>56.214192733765266</v>
      </c>
      <c r="P24" s="588">
        <v>14087.349535699999</v>
      </c>
      <c r="Q24" s="584">
        <f t="shared" si="5"/>
        <v>63.758084460191014</v>
      </c>
      <c r="R24" s="587">
        <v>16533.135966770002</v>
      </c>
      <c r="S24" s="582">
        <f t="shared" si="6"/>
        <v>74.827495171451659</v>
      </c>
      <c r="T24" s="588">
        <v>17923.571143000001</v>
      </c>
      <c r="U24" s="584">
        <f t="shared" si="7"/>
        <v>81.120480461398031</v>
      </c>
      <c r="V24" s="587">
        <v>20356.089639220001</v>
      </c>
      <c r="W24" s="582">
        <f t="shared" si="8"/>
        <v>92.129841685802759</v>
      </c>
      <c r="X24" s="588">
        <v>22095.001214309999</v>
      </c>
      <c r="Y24" s="582">
        <f t="shared" si="9"/>
        <v>100</v>
      </c>
    </row>
    <row r="25" spans="1:25" ht="11.25" customHeight="1" x14ac:dyDescent="0.2">
      <c r="A25" s="451">
        <v>2013</v>
      </c>
      <c r="B25" s="587">
        <v>1172.97476538</v>
      </c>
      <c r="C25" s="582">
        <f t="shared" si="10"/>
        <v>5.1991489954730401</v>
      </c>
      <c r="D25" s="588">
        <v>3176.9770171999999</v>
      </c>
      <c r="E25" s="582">
        <f t="shared" si="11"/>
        <v>14.081783645418184</v>
      </c>
      <c r="F25" s="587">
        <v>5938.0246664200004</v>
      </c>
      <c r="G25" s="582">
        <f t="shared" si="0"/>
        <v>26.31998222869704</v>
      </c>
      <c r="H25" s="588">
        <v>7261.87083291</v>
      </c>
      <c r="I25" s="584">
        <f t="shared" si="1"/>
        <v>32.187860779722406</v>
      </c>
      <c r="J25" s="587">
        <v>9566.4859700599991</v>
      </c>
      <c r="K25" s="582">
        <f t="shared" si="2"/>
        <v>42.402946243546218</v>
      </c>
      <c r="L25" s="588">
        <v>11546.0085373</v>
      </c>
      <c r="M25" s="582">
        <f t="shared" si="3"/>
        <v>51.177075978253598</v>
      </c>
      <c r="N25" s="587">
        <v>12775.79588344</v>
      </c>
      <c r="O25" s="582">
        <f t="shared" si="4"/>
        <v>56.628043751850896</v>
      </c>
      <c r="P25" s="588">
        <v>14539.3763354</v>
      </c>
      <c r="Q25" s="584">
        <f t="shared" si="5"/>
        <v>64.445021410593</v>
      </c>
      <c r="R25" s="587">
        <v>17110.483736239999</v>
      </c>
      <c r="S25" s="582">
        <f t="shared" si="6"/>
        <v>75.841319826271189</v>
      </c>
      <c r="T25" s="588">
        <v>18388.201405989999</v>
      </c>
      <c r="U25" s="584">
        <f t="shared" si="7"/>
        <v>81.504736240030752</v>
      </c>
      <c r="V25" s="587">
        <v>20701.657419840001</v>
      </c>
      <c r="W25" s="582">
        <f t="shared" si="8"/>
        <v>91.759008425146916</v>
      </c>
      <c r="X25" s="588">
        <v>22560.899224109999</v>
      </c>
      <c r="Y25" s="582">
        <f t="shared" si="9"/>
        <v>100</v>
      </c>
    </row>
    <row r="26" spans="1:25" ht="11.25" customHeight="1" x14ac:dyDescent="0.2">
      <c r="A26" s="451">
        <v>2014</v>
      </c>
      <c r="B26" s="587">
        <v>1173.7925026299999</v>
      </c>
      <c r="C26" s="582">
        <f t="shared" si="10"/>
        <v>5.1906614047603972</v>
      </c>
      <c r="D26" s="588">
        <v>3706.56886291</v>
      </c>
      <c r="E26" s="582">
        <f t="shared" si="11"/>
        <v>16.390924203115489</v>
      </c>
      <c r="F26" s="587">
        <v>6019.7244393999999</v>
      </c>
      <c r="G26" s="582">
        <f t="shared" si="0"/>
        <v>26.619995650743984</v>
      </c>
      <c r="H26" s="588">
        <v>7170.9332871799998</v>
      </c>
      <c r="I26" s="584">
        <f t="shared" si="1"/>
        <v>31.71078922933777</v>
      </c>
      <c r="J26" s="587">
        <v>9161.4944841399993</v>
      </c>
      <c r="K26" s="582">
        <f t="shared" si="2"/>
        <v>40.513306842734778</v>
      </c>
      <c r="L26" s="588">
        <v>11369.517728930001</v>
      </c>
      <c r="M26" s="582">
        <f t="shared" si="3"/>
        <v>50.277469598814349</v>
      </c>
      <c r="N26" s="587">
        <v>12687.50978746</v>
      </c>
      <c r="O26" s="582">
        <f t="shared" si="4"/>
        <v>56.105799984861171</v>
      </c>
      <c r="P26" s="588">
        <v>14775.597459709999</v>
      </c>
      <c r="Q26" s="584">
        <f t="shared" si="5"/>
        <v>65.339592214594433</v>
      </c>
      <c r="R26" s="587">
        <v>17203.627270450001</v>
      </c>
      <c r="S26" s="582">
        <f t="shared" si="6"/>
        <v>76.076652299726462</v>
      </c>
      <c r="T26" s="588">
        <v>18400.231665830001</v>
      </c>
      <c r="U26" s="584">
        <f t="shared" si="7"/>
        <v>81.368190828000309</v>
      </c>
      <c r="V26" s="587">
        <v>20893.052987300001</v>
      </c>
      <c r="W26" s="582">
        <f t="shared" si="8"/>
        <v>92.391767306233163</v>
      </c>
      <c r="X26" s="588">
        <v>22613.544038020002</v>
      </c>
      <c r="Y26" s="582">
        <f t="shared" si="9"/>
        <v>100</v>
      </c>
    </row>
    <row r="27" spans="1:25" ht="11.25" customHeight="1" x14ac:dyDescent="0.2">
      <c r="A27" s="451">
        <v>2015</v>
      </c>
      <c r="B27" s="587">
        <v>1016.9007385</v>
      </c>
      <c r="C27" s="582">
        <f t="shared" si="10"/>
        <v>4.5287410712444593</v>
      </c>
      <c r="D27" s="588">
        <v>3279.1179898800001</v>
      </c>
      <c r="E27" s="582">
        <f t="shared" si="11"/>
        <v>14.603466942241903</v>
      </c>
      <c r="F27" s="587">
        <v>5900.1609782699998</v>
      </c>
      <c r="G27" s="582">
        <f t="shared" si="0"/>
        <v>26.276213928863456</v>
      </c>
      <c r="H27" s="588">
        <v>6968.6591815399997</v>
      </c>
      <c r="I27" s="584">
        <f t="shared" si="1"/>
        <v>31.034742971567812</v>
      </c>
      <c r="J27" s="587">
        <v>9343.2724313100007</v>
      </c>
      <c r="K27" s="582">
        <f t="shared" si="2"/>
        <v>41.610021507029984</v>
      </c>
      <c r="L27" s="588">
        <v>11245.027345140001</v>
      </c>
      <c r="M27" s="582">
        <f t="shared" si="3"/>
        <v>50.079437704334566</v>
      </c>
      <c r="N27" s="587">
        <v>12580.97970378</v>
      </c>
      <c r="O27" s="582">
        <f t="shared" si="4"/>
        <v>56.029066893043101</v>
      </c>
      <c r="P27" s="588">
        <v>14342.15430224</v>
      </c>
      <c r="Q27" s="584">
        <f t="shared" si="5"/>
        <v>63.872412301016048</v>
      </c>
      <c r="R27" s="587">
        <v>17055.06508733</v>
      </c>
      <c r="S27" s="582">
        <f t="shared" si="6"/>
        <v>75.954290138160658</v>
      </c>
      <c r="T27" s="588">
        <v>18246.805985129999</v>
      </c>
      <c r="U27" s="584">
        <f t="shared" si="7"/>
        <v>81.261677325340472</v>
      </c>
      <c r="V27" s="587">
        <v>20686.49859087</v>
      </c>
      <c r="W27" s="582">
        <f t="shared" si="8"/>
        <v>92.126785085143879</v>
      </c>
      <c r="X27" s="588">
        <v>22454.380201970002</v>
      </c>
      <c r="Y27" s="582">
        <f t="shared" si="9"/>
        <v>100</v>
      </c>
    </row>
    <row r="28" spans="1:25" ht="11.25" customHeight="1" x14ac:dyDescent="0.2">
      <c r="A28" s="451">
        <v>2016</v>
      </c>
      <c r="B28" s="587">
        <v>1020.34963905</v>
      </c>
      <c r="C28" s="582">
        <f t="shared" si="10"/>
        <v>4.5434000971114292</v>
      </c>
      <c r="D28" s="588">
        <v>3892.1364000899998</v>
      </c>
      <c r="E28" s="582">
        <f t="shared" si="11"/>
        <v>17.330856229443221</v>
      </c>
      <c r="F28" s="587">
        <v>5784.3311721299997</v>
      </c>
      <c r="G28" s="582">
        <f t="shared" si="0"/>
        <v>25.756397418485577</v>
      </c>
      <c r="H28" s="588">
        <v>7168.4495830300002</v>
      </c>
      <c r="I28" s="584">
        <f t="shared" si="1"/>
        <v>31.919582548194455</v>
      </c>
      <c r="J28" s="587">
        <v>9848.3504689099991</v>
      </c>
      <c r="K28" s="582">
        <f t="shared" si="2"/>
        <v>43.852611658189112</v>
      </c>
      <c r="L28" s="588">
        <v>11490.05366179</v>
      </c>
      <c r="M28" s="582">
        <f t="shared" si="3"/>
        <v>51.162767079916698</v>
      </c>
      <c r="N28" s="587">
        <v>12847.60948999</v>
      </c>
      <c r="O28" s="582">
        <f t="shared" si="4"/>
        <v>57.207674673965272</v>
      </c>
      <c r="P28" s="588">
        <v>15361.25637406</v>
      </c>
      <c r="Q28" s="584">
        <f t="shared" si="5"/>
        <v>68.400410046342699</v>
      </c>
      <c r="R28" s="587">
        <v>17345.179767950001</v>
      </c>
      <c r="S28" s="582">
        <f t="shared" si="6"/>
        <v>77.234399294237932</v>
      </c>
      <c r="T28" s="588">
        <v>18531.234379490001</v>
      </c>
      <c r="U28" s="584">
        <f t="shared" si="7"/>
        <v>82.515648418084808</v>
      </c>
      <c r="V28" s="587">
        <v>21145.060452969999</v>
      </c>
      <c r="W28" s="582">
        <f t="shared" si="8"/>
        <v>94.154460430737927</v>
      </c>
      <c r="X28" s="588">
        <f>22457.51233635+0.33018777</f>
        <v>22457.842524119998</v>
      </c>
      <c r="Y28" s="582">
        <f t="shared" si="9"/>
        <v>100</v>
      </c>
    </row>
    <row r="29" spans="1:25" ht="11.25" customHeight="1" x14ac:dyDescent="0.2">
      <c r="A29" s="451"/>
      <c r="B29" s="587"/>
      <c r="C29" s="582"/>
      <c r="D29" s="588"/>
      <c r="E29" s="582"/>
      <c r="F29" s="587"/>
      <c r="G29" s="582"/>
      <c r="H29" s="588"/>
      <c r="I29" s="584"/>
      <c r="J29" s="587"/>
      <c r="K29" s="582"/>
      <c r="L29" s="588"/>
      <c r="M29" s="582"/>
      <c r="N29" s="587"/>
      <c r="O29" s="582"/>
      <c r="P29" s="588"/>
      <c r="Q29" s="584"/>
      <c r="R29" s="587"/>
      <c r="S29" s="582"/>
      <c r="T29" s="588"/>
      <c r="U29" s="584"/>
      <c r="V29" s="587"/>
      <c r="W29" s="582"/>
      <c r="X29" s="588"/>
      <c r="Y29" s="582"/>
    </row>
    <row r="30" spans="1:25" ht="11.25" customHeight="1" x14ac:dyDescent="0.2">
      <c r="A30" s="451"/>
      <c r="B30" s="587"/>
      <c r="C30" s="582"/>
      <c r="D30" s="588"/>
      <c r="E30" s="582"/>
      <c r="F30" s="587"/>
      <c r="G30" s="582"/>
      <c r="H30" s="588"/>
      <c r="I30" s="584"/>
      <c r="J30" s="587"/>
      <c r="K30" s="582"/>
      <c r="L30" s="588"/>
      <c r="M30" s="582"/>
      <c r="N30" s="587"/>
      <c r="O30" s="582"/>
      <c r="P30" s="588"/>
      <c r="Q30" s="584"/>
      <c r="R30" s="587"/>
      <c r="S30" s="582"/>
      <c r="T30" s="588"/>
      <c r="U30" s="584"/>
      <c r="V30" s="587"/>
      <c r="W30" s="582"/>
      <c r="X30" s="588"/>
      <c r="Y30" s="582"/>
    </row>
    <row r="31" spans="1:25" ht="11.25" customHeight="1" x14ac:dyDescent="0.2">
      <c r="A31" s="451"/>
      <c r="B31" s="587"/>
      <c r="C31" s="582"/>
      <c r="D31" s="588"/>
      <c r="E31" s="582"/>
      <c r="F31" s="587"/>
      <c r="G31" s="582"/>
      <c r="H31" s="588"/>
      <c r="I31" s="584"/>
      <c r="J31" s="587"/>
      <c r="K31" s="582"/>
      <c r="L31" s="588"/>
      <c r="M31" s="582"/>
      <c r="N31" s="587"/>
      <c r="O31" s="582"/>
      <c r="P31" s="588"/>
      <c r="Q31" s="584"/>
      <c r="R31" s="587"/>
      <c r="S31" s="582"/>
      <c r="T31" s="588"/>
      <c r="U31" s="584"/>
      <c r="V31" s="587"/>
      <c r="W31" s="582"/>
      <c r="X31" s="588"/>
      <c r="Y31" s="582"/>
    </row>
    <row r="32" spans="1:25" ht="11.25" customHeight="1" x14ac:dyDescent="0.2">
      <c r="A32" s="449"/>
      <c r="B32" s="606"/>
      <c r="C32" s="582"/>
      <c r="D32" s="591"/>
      <c r="E32" s="582"/>
      <c r="F32" s="606"/>
      <c r="G32" s="582"/>
      <c r="H32" s="591"/>
      <c r="I32" s="584"/>
      <c r="J32" s="606"/>
      <c r="K32" s="582"/>
      <c r="L32" s="591"/>
      <c r="M32" s="582"/>
      <c r="N32" s="606"/>
      <c r="O32" s="582"/>
      <c r="P32" s="591"/>
      <c r="Q32" s="584"/>
      <c r="R32" s="606"/>
      <c r="S32" s="582"/>
      <c r="T32" s="591"/>
      <c r="U32" s="584"/>
      <c r="V32" s="606"/>
      <c r="W32" s="582"/>
      <c r="X32" s="591"/>
      <c r="Y32" s="582"/>
    </row>
    <row r="33" spans="1:25" ht="11.25" customHeight="1" x14ac:dyDescent="0.2">
      <c r="A33" s="449"/>
      <c r="B33" s="606"/>
      <c r="C33" s="607"/>
      <c r="D33" s="591"/>
      <c r="E33" s="608"/>
      <c r="F33" s="606"/>
      <c r="G33" s="607"/>
      <c r="H33" s="591"/>
      <c r="I33" s="608"/>
      <c r="J33" s="606"/>
      <c r="K33" s="607"/>
      <c r="L33" s="591"/>
      <c r="M33" s="607"/>
      <c r="N33" s="606"/>
      <c r="O33" s="607"/>
      <c r="P33" s="591"/>
      <c r="Q33" s="608"/>
      <c r="R33" s="606"/>
      <c r="S33" s="607"/>
      <c r="T33" s="591"/>
      <c r="U33" s="608"/>
      <c r="V33" s="606"/>
      <c r="W33" s="607"/>
      <c r="X33" s="591"/>
      <c r="Y33" s="607"/>
    </row>
    <row r="34" spans="1:25" ht="11.25" customHeight="1" x14ac:dyDescent="0.2">
      <c r="A34" s="449"/>
      <c r="B34" s="606"/>
      <c r="C34" s="607"/>
      <c r="D34" s="591"/>
      <c r="E34" s="608"/>
      <c r="F34" s="606"/>
      <c r="G34" s="607"/>
      <c r="H34" s="591"/>
      <c r="I34" s="608"/>
      <c r="J34" s="606"/>
      <c r="K34" s="607"/>
      <c r="L34" s="591"/>
      <c r="M34" s="607"/>
      <c r="N34" s="606"/>
      <c r="O34" s="607"/>
      <c r="P34" s="591"/>
      <c r="Q34" s="608"/>
      <c r="R34" s="606"/>
      <c r="S34" s="607"/>
      <c r="T34" s="591"/>
      <c r="U34" s="608"/>
      <c r="V34" s="606"/>
      <c r="W34" s="607"/>
      <c r="X34" s="591"/>
      <c r="Y34" s="607"/>
    </row>
    <row r="35" spans="1:25" ht="11.25" customHeight="1" x14ac:dyDescent="0.2">
      <c r="A35" s="449"/>
      <c r="B35" s="606"/>
      <c r="C35" s="607"/>
      <c r="D35" s="591"/>
      <c r="E35" s="608"/>
      <c r="F35" s="606"/>
      <c r="G35" s="607"/>
      <c r="H35" s="591"/>
      <c r="I35" s="608"/>
      <c r="J35" s="606"/>
      <c r="K35" s="607"/>
      <c r="L35" s="591"/>
      <c r="M35" s="607"/>
      <c r="N35" s="606"/>
      <c r="O35" s="607"/>
      <c r="P35" s="591"/>
      <c r="Q35" s="608"/>
      <c r="R35" s="606"/>
      <c r="S35" s="607"/>
      <c r="T35" s="591"/>
      <c r="U35" s="608"/>
      <c r="V35" s="606"/>
      <c r="W35" s="607"/>
      <c r="X35" s="591"/>
      <c r="Y35" s="607"/>
    </row>
    <row r="36" spans="1:25" ht="11.25" customHeight="1" x14ac:dyDescent="0.2">
      <c r="A36" s="449"/>
      <c r="B36" s="606"/>
      <c r="C36" s="607"/>
      <c r="D36" s="591"/>
      <c r="E36" s="608"/>
      <c r="F36" s="606"/>
      <c r="G36" s="607"/>
      <c r="H36" s="591"/>
      <c r="I36" s="608"/>
      <c r="J36" s="606"/>
      <c r="K36" s="607"/>
      <c r="L36" s="591"/>
      <c r="M36" s="607"/>
      <c r="N36" s="606"/>
      <c r="O36" s="607"/>
      <c r="P36" s="591"/>
      <c r="Q36" s="608"/>
      <c r="R36" s="606"/>
      <c r="S36" s="607"/>
      <c r="T36" s="591"/>
      <c r="U36" s="608"/>
      <c r="V36" s="606"/>
      <c r="W36" s="607"/>
      <c r="X36" s="591"/>
      <c r="Y36" s="607"/>
    </row>
    <row r="37" spans="1:25" ht="11.25" customHeight="1" x14ac:dyDescent="0.2">
      <c r="A37" s="449"/>
      <c r="B37" s="606"/>
      <c r="C37" s="607"/>
      <c r="D37" s="591"/>
      <c r="E37" s="608"/>
      <c r="F37" s="606"/>
      <c r="G37" s="607"/>
      <c r="H37" s="591"/>
      <c r="I37" s="608"/>
      <c r="J37" s="606"/>
      <c r="K37" s="607"/>
      <c r="L37" s="591"/>
      <c r="M37" s="607"/>
      <c r="N37" s="606"/>
      <c r="O37" s="607"/>
      <c r="P37" s="591"/>
      <c r="Q37" s="608"/>
      <c r="R37" s="606"/>
      <c r="S37" s="607"/>
      <c r="T37" s="591"/>
      <c r="U37" s="608"/>
      <c r="V37" s="606"/>
      <c r="W37" s="607"/>
      <c r="X37" s="591"/>
      <c r="Y37" s="607"/>
    </row>
    <row r="38" spans="1:25" ht="11.25" customHeight="1" x14ac:dyDescent="0.2">
      <c r="A38" s="449"/>
      <c r="B38" s="606"/>
      <c r="C38" s="607"/>
      <c r="D38" s="591"/>
      <c r="E38" s="608"/>
      <c r="F38" s="606"/>
      <c r="G38" s="607"/>
      <c r="H38" s="591"/>
      <c r="I38" s="608"/>
      <c r="J38" s="606"/>
      <c r="K38" s="607"/>
      <c r="L38" s="591"/>
      <c r="M38" s="607"/>
      <c r="N38" s="606"/>
      <c r="O38" s="607"/>
      <c r="P38" s="591"/>
      <c r="Q38" s="608"/>
      <c r="R38" s="606"/>
      <c r="S38" s="607"/>
      <c r="T38" s="591"/>
      <c r="U38" s="608"/>
      <c r="V38" s="606"/>
      <c r="W38" s="607"/>
      <c r="X38" s="591"/>
      <c r="Y38" s="607"/>
    </row>
    <row r="39" spans="1:25" ht="11.25" customHeight="1" x14ac:dyDescent="0.2">
      <c r="A39" s="449"/>
      <c r="B39" s="606"/>
      <c r="C39" s="607"/>
      <c r="D39" s="591"/>
      <c r="E39" s="608"/>
      <c r="F39" s="606"/>
      <c r="G39" s="607"/>
      <c r="H39" s="591"/>
      <c r="I39" s="608"/>
      <c r="J39" s="606"/>
      <c r="K39" s="607"/>
      <c r="L39" s="591"/>
      <c r="M39" s="607"/>
      <c r="N39" s="606"/>
      <c r="O39" s="607"/>
      <c r="P39" s="591"/>
      <c r="Q39" s="608"/>
      <c r="R39" s="606"/>
      <c r="S39" s="607"/>
      <c r="T39" s="591"/>
      <c r="U39" s="608"/>
      <c r="V39" s="606"/>
      <c r="W39" s="607"/>
      <c r="X39" s="591"/>
      <c r="Y39" s="607"/>
    </row>
    <row r="40" spans="1:25" ht="11.25" customHeight="1" x14ac:dyDescent="0.2">
      <c r="A40" s="449"/>
      <c r="B40" s="606"/>
      <c r="C40" s="607"/>
      <c r="D40" s="591"/>
      <c r="E40" s="608"/>
      <c r="F40" s="606"/>
      <c r="G40" s="607"/>
      <c r="H40" s="591"/>
      <c r="I40" s="608"/>
      <c r="J40" s="606"/>
      <c r="K40" s="607"/>
      <c r="L40" s="591"/>
      <c r="M40" s="607"/>
      <c r="N40" s="606"/>
      <c r="O40" s="607"/>
      <c r="P40" s="591"/>
      <c r="Q40" s="608"/>
      <c r="R40" s="606"/>
      <c r="S40" s="607"/>
      <c r="T40" s="591"/>
      <c r="U40" s="608"/>
      <c r="V40" s="606"/>
      <c r="W40" s="607"/>
      <c r="X40" s="591"/>
      <c r="Y40" s="607"/>
    </row>
    <row r="41" spans="1:25" ht="11.25" customHeight="1" x14ac:dyDescent="0.2">
      <c r="A41" s="449"/>
      <c r="B41" s="606"/>
      <c r="C41" s="607"/>
      <c r="D41" s="591"/>
      <c r="E41" s="608"/>
      <c r="F41" s="606"/>
      <c r="G41" s="607"/>
      <c r="H41" s="591"/>
      <c r="I41" s="608"/>
      <c r="J41" s="606"/>
      <c r="K41" s="607"/>
      <c r="L41" s="591"/>
      <c r="M41" s="607"/>
      <c r="N41" s="606"/>
      <c r="O41" s="607"/>
      <c r="P41" s="591"/>
      <c r="Q41" s="608"/>
      <c r="R41" s="606"/>
      <c r="S41" s="607"/>
      <c r="T41" s="591"/>
      <c r="U41" s="608"/>
      <c r="V41" s="606"/>
      <c r="W41" s="607"/>
      <c r="X41" s="591"/>
      <c r="Y41" s="607"/>
    </row>
    <row r="42" spans="1:25" ht="11.25" customHeight="1" x14ac:dyDescent="0.2">
      <c r="A42" s="449"/>
      <c r="B42" s="606"/>
      <c r="C42" s="607"/>
      <c r="D42" s="591"/>
      <c r="E42" s="608"/>
      <c r="F42" s="606"/>
      <c r="G42" s="607"/>
      <c r="H42" s="591"/>
      <c r="I42" s="608"/>
      <c r="J42" s="606"/>
      <c r="K42" s="607"/>
      <c r="L42" s="591"/>
      <c r="M42" s="607"/>
      <c r="N42" s="606"/>
      <c r="O42" s="607"/>
      <c r="P42" s="591"/>
      <c r="Q42" s="608"/>
      <c r="R42" s="606"/>
      <c r="S42" s="607"/>
      <c r="T42" s="591"/>
      <c r="U42" s="608"/>
      <c r="V42" s="606"/>
      <c r="W42" s="607"/>
      <c r="X42" s="591"/>
      <c r="Y42" s="607"/>
    </row>
    <row r="43" spans="1:25" ht="11.25" customHeight="1" x14ac:dyDescent="0.2">
      <c r="A43" s="449"/>
      <c r="B43" s="606"/>
      <c r="C43" s="607"/>
      <c r="D43" s="591"/>
      <c r="E43" s="608"/>
      <c r="F43" s="606"/>
      <c r="G43" s="607"/>
      <c r="H43" s="591"/>
      <c r="I43" s="608"/>
      <c r="J43" s="606"/>
      <c r="K43" s="607"/>
      <c r="L43" s="591"/>
      <c r="M43" s="607"/>
      <c r="N43" s="606"/>
      <c r="O43" s="607"/>
      <c r="P43" s="591"/>
      <c r="Q43" s="608"/>
      <c r="R43" s="606"/>
      <c r="S43" s="607"/>
      <c r="T43" s="591"/>
      <c r="U43" s="608"/>
      <c r="V43" s="606"/>
      <c r="W43" s="607"/>
      <c r="X43" s="591"/>
      <c r="Y43" s="607"/>
    </row>
    <row r="44" spans="1:25" ht="11.25" customHeight="1" x14ac:dyDescent="0.2">
      <c r="A44" s="449"/>
      <c r="B44" s="606"/>
      <c r="C44" s="607"/>
      <c r="D44" s="591"/>
      <c r="E44" s="608"/>
      <c r="F44" s="606"/>
      <c r="G44" s="607"/>
      <c r="H44" s="591"/>
      <c r="I44" s="608"/>
      <c r="J44" s="606"/>
      <c r="K44" s="607"/>
      <c r="L44" s="591"/>
      <c r="M44" s="607"/>
      <c r="N44" s="606"/>
      <c r="O44" s="607"/>
      <c r="P44" s="591"/>
      <c r="Q44" s="608"/>
      <c r="R44" s="606"/>
      <c r="S44" s="607"/>
      <c r="T44" s="591"/>
      <c r="U44" s="608"/>
      <c r="V44" s="606"/>
      <c r="W44" s="607"/>
      <c r="X44" s="591"/>
      <c r="Y44" s="607"/>
    </row>
    <row r="45" spans="1:25" ht="11.25" customHeight="1" x14ac:dyDescent="0.2">
      <c r="A45" s="449"/>
      <c r="B45" s="606"/>
      <c r="C45" s="607"/>
      <c r="D45" s="591"/>
      <c r="E45" s="608"/>
      <c r="F45" s="606"/>
      <c r="G45" s="607"/>
      <c r="H45" s="591"/>
      <c r="I45" s="608"/>
      <c r="J45" s="606"/>
      <c r="K45" s="607"/>
      <c r="L45" s="591"/>
      <c r="M45" s="607"/>
      <c r="N45" s="606"/>
      <c r="O45" s="607"/>
      <c r="P45" s="591"/>
      <c r="Q45" s="608"/>
      <c r="R45" s="606"/>
      <c r="S45" s="607"/>
      <c r="T45" s="591"/>
      <c r="U45" s="608"/>
      <c r="V45" s="606"/>
      <c r="W45" s="607"/>
      <c r="X45" s="591"/>
      <c r="Y45" s="607"/>
    </row>
    <row r="46" spans="1:25" ht="11.25" customHeight="1" x14ac:dyDescent="0.2">
      <c r="A46" s="449"/>
      <c r="B46" s="606"/>
      <c r="C46" s="607"/>
      <c r="D46" s="591"/>
      <c r="E46" s="608"/>
      <c r="F46" s="606"/>
      <c r="G46" s="607"/>
      <c r="H46" s="591"/>
      <c r="I46" s="608"/>
      <c r="J46" s="606"/>
      <c r="K46" s="607"/>
      <c r="L46" s="591"/>
      <c r="M46" s="607"/>
      <c r="N46" s="606"/>
      <c r="O46" s="607"/>
      <c r="P46" s="591"/>
      <c r="Q46" s="608"/>
      <c r="R46" s="606"/>
      <c r="S46" s="607"/>
      <c r="T46" s="591"/>
      <c r="U46" s="608"/>
      <c r="V46" s="606"/>
      <c r="W46" s="607"/>
      <c r="X46" s="591"/>
      <c r="Y46" s="607"/>
    </row>
    <row r="47" spans="1:25" ht="11.25" customHeight="1" x14ac:dyDescent="0.2">
      <c r="A47" s="449"/>
      <c r="B47" s="606"/>
      <c r="C47" s="607"/>
      <c r="D47" s="591"/>
      <c r="E47" s="608"/>
      <c r="F47" s="606"/>
      <c r="G47" s="607"/>
      <c r="H47" s="591"/>
      <c r="I47" s="608"/>
      <c r="J47" s="606"/>
      <c r="K47" s="607"/>
      <c r="L47" s="591"/>
      <c r="M47" s="607"/>
      <c r="N47" s="606"/>
      <c r="O47" s="607"/>
      <c r="P47" s="591"/>
      <c r="Q47" s="608"/>
      <c r="R47" s="606"/>
      <c r="S47" s="607"/>
      <c r="T47" s="591"/>
      <c r="U47" s="608"/>
      <c r="V47" s="606"/>
      <c r="W47" s="607"/>
      <c r="X47" s="591"/>
      <c r="Y47" s="607"/>
    </row>
    <row r="48" spans="1:25" ht="11.25" customHeight="1" x14ac:dyDescent="0.2">
      <c r="A48" s="449"/>
      <c r="B48" s="606"/>
      <c r="C48" s="607"/>
      <c r="D48" s="591"/>
      <c r="E48" s="608"/>
      <c r="F48" s="606"/>
      <c r="G48" s="607"/>
      <c r="H48" s="591"/>
      <c r="I48" s="608"/>
      <c r="J48" s="606"/>
      <c r="K48" s="607"/>
      <c r="L48" s="591"/>
      <c r="M48" s="607"/>
      <c r="N48" s="606"/>
      <c r="O48" s="607"/>
      <c r="P48" s="591"/>
      <c r="Q48" s="608"/>
      <c r="R48" s="606"/>
      <c r="S48" s="607"/>
      <c r="T48" s="591"/>
      <c r="U48" s="608"/>
      <c r="V48" s="606"/>
      <c r="W48" s="607"/>
      <c r="X48" s="591"/>
      <c r="Y48" s="607"/>
    </row>
    <row r="49" spans="1:25" ht="11.25" customHeight="1" x14ac:dyDescent="0.2">
      <c r="A49" s="449"/>
      <c r="B49" s="606"/>
      <c r="C49" s="607"/>
      <c r="D49" s="591"/>
      <c r="E49" s="608"/>
      <c r="F49" s="606"/>
      <c r="G49" s="607"/>
      <c r="H49" s="591"/>
      <c r="I49" s="608"/>
      <c r="J49" s="606"/>
      <c r="K49" s="607"/>
      <c r="L49" s="591"/>
      <c r="M49" s="607"/>
      <c r="N49" s="606"/>
      <c r="O49" s="607"/>
      <c r="P49" s="591"/>
      <c r="Q49" s="608"/>
      <c r="R49" s="606"/>
      <c r="S49" s="607"/>
      <c r="T49" s="591"/>
      <c r="U49" s="608"/>
      <c r="V49" s="606"/>
      <c r="W49" s="607"/>
      <c r="X49" s="591"/>
      <c r="Y49" s="607"/>
    </row>
    <row r="50" spans="1:25" ht="11.25" customHeight="1" x14ac:dyDescent="0.2">
      <c r="A50" s="449"/>
      <c r="B50" s="606"/>
      <c r="C50" s="607"/>
      <c r="D50" s="591"/>
      <c r="E50" s="608"/>
      <c r="F50" s="606"/>
      <c r="G50" s="607"/>
      <c r="H50" s="591"/>
      <c r="I50" s="608"/>
      <c r="J50" s="606"/>
      <c r="K50" s="607"/>
      <c r="L50" s="591"/>
      <c r="M50" s="607"/>
      <c r="N50" s="606"/>
      <c r="O50" s="607"/>
      <c r="P50" s="591"/>
      <c r="Q50" s="608"/>
      <c r="R50" s="606"/>
      <c r="S50" s="607"/>
      <c r="T50" s="591"/>
      <c r="U50" s="608"/>
      <c r="V50" s="606"/>
      <c r="W50" s="607"/>
      <c r="X50" s="591"/>
      <c r="Y50" s="607"/>
    </row>
    <row r="51" spans="1:25" ht="11.25" customHeight="1" x14ac:dyDescent="0.2">
      <c r="A51" s="449"/>
      <c r="B51" s="606"/>
      <c r="C51" s="607"/>
      <c r="D51" s="591"/>
      <c r="E51" s="608"/>
      <c r="F51" s="606"/>
      <c r="G51" s="607"/>
      <c r="H51" s="591"/>
      <c r="I51" s="608"/>
      <c r="J51" s="606"/>
      <c r="K51" s="607"/>
      <c r="L51" s="591"/>
      <c r="M51" s="607"/>
      <c r="N51" s="606"/>
      <c r="O51" s="607"/>
      <c r="P51" s="591"/>
      <c r="Q51" s="608"/>
      <c r="R51" s="606"/>
      <c r="S51" s="607"/>
      <c r="T51" s="591"/>
      <c r="U51" s="608"/>
      <c r="V51" s="606"/>
      <c r="W51" s="607"/>
      <c r="X51" s="591"/>
      <c r="Y51" s="607"/>
    </row>
    <row r="52" spans="1:25" ht="11.25" customHeight="1" x14ac:dyDescent="0.2">
      <c r="A52" s="449"/>
      <c r="B52" s="606"/>
      <c r="C52" s="607"/>
      <c r="D52" s="591"/>
      <c r="E52" s="608"/>
      <c r="F52" s="606"/>
      <c r="G52" s="607"/>
      <c r="H52" s="591"/>
      <c r="I52" s="608"/>
      <c r="J52" s="606"/>
      <c r="K52" s="607"/>
      <c r="L52" s="591"/>
      <c r="M52" s="607"/>
      <c r="N52" s="606"/>
      <c r="O52" s="607"/>
      <c r="P52" s="591"/>
      <c r="Q52" s="608"/>
      <c r="R52" s="606"/>
      <c r="S52" s="607"/>
      <c r="T52" s="591"/>
      <c r="U52" s="608"/>
      <c r="V52" s="606"/>
      <c r="W52" s="607"/>
      <c r="X52" s="591"/>
      <c r="Y52" s="607"/>
    </row>
    <row r="53" spans="1:25" ht="11.25" customHeight="1" x14ac:dyDescent="0.2">
      <c r="A53" s="449"/>
      <c r="B53" s="606"/>
      <c r="C53" s="607"/>
      <c r="D53" s="591"/>
      <c r="E53" s="608"/>
      <c r="F53" s="606"/>
      <c r="G53" s="607"/>
      <c r="H53" s="591"/>
      <c r="I53" s="608"/>
      <c r="J53" s="606"/>
      <c r="K53" s="607"/>
      <c r="L53" s="591"/>
      <c r="M53" s="607"/>
      <c r="N53" s="606"/>
      <c r="O53" s="607"/>
      <c r="P53" s="591"/>
      <c r="Q53" s="608"/>
      <c r="R53" s="606"/>
      <c r="S53" s="607"/>
      <c r="T53" s="591"/>
      <c r="U53" s="608"/>
      <c r="V53" s="606"/>
      <c r="W53" s="607"/>
      <c r="X53" s="591"/>
      <c r="Y53" s="607"/>
    </row>
    <row r="54" spans="1:25" ht="11.25" customHeight="1" x14ac:dyDescent="0.2">
      <c r="A54" s="449"/>
      <c r="B54" s="606"/>
      <c r="C54" s="607"/>
      <c r="D54" s="591"/>
      <c r="E54" s="608"/>
      <c r="F54" s="606"/>
      <c r="G54" s="607"/>
      <c r="H54" s="591"/>
      <c r="I54" s="608"/>
      <c r="J54" s="606"/>
      <c r="K54" s="607"/>
      <c r="L54" s="591"/>
      <c r="M54" s="607"/>
      <c r="N54" s="606"/>
      <c r="O54" s="607"/>
      <c r="P54" s="591"/>
      <c r="Q54" s="608"/>
      <c r="R54" s="606"/>
      <c r="S54" s="607"/>
      <c r="T54" s="591"/>
      <c r="U54" s="608"/>
      <c r="V54" s="606"/>
      <c r="W54" s="607"/>
      <c r="X54" s="591"/>
      <c r="Y54" s="607"/>
    </row>
    <row r="55" spans="1:25" ht="11.25" customHeight="1" x14ac:dyDescent="0.2">
      <c r="A55" s="449"/>
      <c r="B55" s="606"/>
      <c r="C55" s="607"/>
      <c r="D55" s="591"/>
      <c r="E55" s="608"/>
      <c r="F55" s="606"/>
      <c r="G55" s="607"/>
      <c r="H55" s="591"/>
      <c r="I55" s="608"/>
      <c r="J55" s="606"/>
      <c r="K55" s="607"/>
      <c r="L55" s="591"/>
      <c r="M55" s="607"/>
      <c r="N55" s="606"/>
      <c r="O55" s="607"/>
      <c r="P55" s="591"/>
      <c r="Q55" s="608"/>
      <c r="R55" s="606"/>
      <c r="S55" s="607"/>
      <c r="T55" s="591"/>
      <c r="U55" s="608"/>
      <c r="V55" s="606"/>
      <c r="W55" s="607"/>
      <c r="X55" s="591"/>
      <c r="Y55" s="607"/>
    </row>
    <row r="56" spans="1:25" ht="11.25" customHeight="1" x14ac:dyDescent="0.2">
      <c r="A56" s="449"/>
      <c r="B56" s="606"/>
      <c r="C56" s="607"/>
      <c r="D56" s="591"/>
      <c r="E56" s="608"/>
      <c r="F56" s="606"/>
      <c r="G56" s="607"/>
      <c r="H56" s="591"/>
      <c r="I56" s="608"/>
      <c r="J56" s="606"/>
      <c r="K56" s="607"/>
      <c r="L56" s="591"/>
      <c r="M56" s="607"/>
      <c r="N56" s="606"/>
      <c r="O56" s="607"/>
      <c r="P56" s="591"/>
      <c r="Q56" s="608"/>
      <c r="R56" s="606"/>
      <c r="S56" s="607"/>
      <c r="T56" s="591"/>
      <c r="U56" s="608"/>
      <c r="V56" s="606"/>
      <c r="W56" s="607"/>
      <c r="X56" s="591"/>
      <c r="Y56" s="607"/>
    </row>
    <row r="57" spans="1:25" ht="11.25" customHeight="1" x14ac:dyDescent="0.2">
      <c r="A57" s="442"/>
      <c r="B57" s="621"/>
      <c r="C57" s="619"/>
      <c r="D57" s="621"/>
      <c r="E57" s="619"/>
      <c r="F57" s="621"/>
      <c r="G57" s="619"/>
      <c r="H57" s="621"/>
      <c r="I57" s="619"/>
      <c r="J57" s="621"/>
      <c r="K57" s="619"/>
      <c r="L57" s="620"/>
      <c r="M57" s="619"/>
      <c r="N57" s="621"/>
      <c r="O57" s="619"/>
      <c r="P57" s="621"/>
      <c r="Q57" s="619"/>
      <c r="R57" s="621"/>
      <c r="S57" s="619"/>
      <c r="T57" s="621"/>
      <c r="U57" s="619"/>
      <c r="V57" s="621"/>
      <c r="W57" s="619"/>
      <c r="X57" s="620"/>
      <c r="Y57" s="619"/>
    </row>
    <row r="58" spans="1:25" ht="9.75" customHeight="1" x14ac:dyDescent="0.2">
      <c r="B58" s="591"/>
      <c r="C58" s="608"/>
      <c r="D58" s="591"/>
      <c r="E58" s="608"/>
      <c r="F58" s="591"/>
      <c r="G58" s="608"/>
      <c r="H58" s="591"/>
      <c r="I58" s="608"/>
      <c r="J58" s="591"/>
      <c r="K58" s="608"/>
      <c r="L58" s="591"/>
      <c r="M58" s="608"/>
      <c r="N58" s="618"/>
      <c r="O58" s="618"/>
    </row>
    <row r="59" spans="1:25" ht="8.85" customHeight="1" x14ac:dyDescent="0.2">
      <c r="A59" s="402"/>
      <c r="B59" s="600"/>
      <c r="C59" s="616"/>
      <c r="D59" s="600"/>
      <c r="E59" s="616"/>
      <c r="F59" s="600"/>
      <c r="G59" s="616"/>
      <c r="H59" s="600"/>
      <c r="I59" s="616"/>
      <c r="J59" s="600"/>
      <c r="K59" s="616"/>
      <c r="L59" s="600"/>
      <c r="M59" s="616"/>
      <c r="N59" s="618"/>
      <c r="O59" s="618"/>
    </row>
    <row r="60" spans="1:25" ht="8.85" customHeight="1" x14ac:dyDescent="0.2">
      <c r="A60" s="402"/>
      <c r="B60" s="600"/>
      <c r="C60" s="616"/>
      <c r="D60" s="600"/>
      <c r="E60" s="616"/>
      <c r="F60" s="600"/>
      <c r="G60" s="616"/>
      <c r="H60" s="600"/>
      <c r="I60" s="616"/>
      <c r="J60" s="600"/>
      <c r="K60" s="616"/>
      <c r="L60" s="600"/>
      <c r="M60" s="616"/>
      <c r="N60" s="618"/>
      <c r="O60" s="618"/>
    </row>
    <row r="61" spans="1:25" x14ac:dyDescent="0.2">
      <c r="A61" s="402"/>
      <c r="B61" s="600"/>
      <c r="C61" s="616"/>
      <c r="D61" s="600"/>
      <c r="E61" s="616"/>
      <c r="F61" s="600"/>
      <c r="G61" s="616"/>
      <c r="H61" s="600"/>
      <c r="I61" s="616"/>
      <c r="J61" s="600"/>
      <c r="K61" s="616"/>
      <c r="L61" s="600"/>
      <c r="M61" s="616"/>
      <c r="N61" s="617"/>
      <c r="O61" s="617"/>
    </row>
    <row r="62" spans="1:25" x14ac:dyDescent="0.2">
      <c r="A62" s="402"/>
      <c r="B62" s="600"/>
      <c r="C62" s="616"/>
      <c r="D62" s="600"/>
      <c r="E62" s="616"/>
      <c r="F62" s="600"/>
      <c r="G62" s="616"/>
      <c r="H62" s="600"/>
      <c r="I62" s="616"/>
      <c r="J62" s="600"/>
      <c r="K62" s="616"/>
      <c r="L62" s="600"/>
      <c r="M62" s="616"/>
      <c r="N62" s="617"/>
      <c r="O62" s="617"/>
    </row>
    <row r="63" spans="1:25" x14ac:dyDescent="0.2">
      <c r="A63" s="418"/>
      <c r="B63" s="418"/>
      <c r="C63" s="418"/>
      <c r="D63" s="418"/>
      <c r="E63" s="418"/>
    </row>
    <row r="64" spans="1:25" x14ac:dyDescent="0.2">
      <c r="A64" s="418"/>
      <c r="B64" s="418"/>
      <c r="C64" s="418"/>
      <c r="D64" s="418"/>
      <c r="E64" s="418"/>
    </row>
  </sheetData>
  <mergeCells count="2">
    <mergeCell ref="A5:A6"/>
    <mergeCell ref="B5:C6"/>
  </mergeCells>
  <pageMargins left="0.59055118110236227" right="0.39370078740157483" top="0.59055118110236227" bottom="0.51181102362204722" header="0.51181102362204722" footer="0.35433070866141736"/>
  <pageSetup paperSize="9" orientation="portrait" horizontalDpi="4294967292" verticalDpi="4294967292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workbookViewId="0">
      <selection activeCell="A2" sqref="A2"/>
    </sheetView>
  </sheetViews>
  <sheetFormatPr baseColWidth="10" defaultColWidth="11" defaultRowHeight="11.25" x14ac:dyDescent="0.2"/>
  <cols>
    <col min="1" max="1" width="6.625" style="385" customWidth="1"/>
    <col min="2" max="4" width="8.5" style="385" customWidth="1"/>
    <col min="5" max="5" width="9.125" style="385" bestFit="1" customWidth="1"/>
    <col min="6" max="6" width="11.375" style="385" bestFit="1" customWidth="1"/>
    <col min="7" max="11" width="8.5" style="385" customWidth="1"/>
    <col min="12" max="12" width="9.125" style="385" customWidth="1"/>
    <col min="13" max="13" width="11.375" style="385" customWidth="1"/>
    <col min="14" max="15" width="8.5" style="385" customWidth="1"/>
    <col min="16" max="16384" width="11" style="385"/>
  </cols>
  <sheetData>
    <row r="1" spans="1:15" ht="12" customHeight="1" x14ac:dyDescent="0.2">
      <c r="A1" s="419" t="s">
        <v>606</v>
      </c>
      <c r="B1" s="419"/>
      <c r="C1" s="419"/>
      <c r="D1" s="418"/>
      <c r="E1" s="418"/>
    </row>
    <row r="2" spans="1:15" ht="9.75" customHeight="1" x14ac:dyDescent="0.2"/>
    <row r="3" spans="1:15" s="644" customFormat="1" ht="11.25" customHeight="1" x14ac:dyDescent="0.2">
      <c r="A3" s="684" t="s">
        <v>605</v>
      </c>
      <c r="B3" s="684"/>
      <c r="C3" s="684"/>
      <c r="D3" s="684"/>
      <c r="E3" s="684"/>
      <c r="F3" s="684"/>
      <c r="G3" s="684"/>
      <c r="H3" s="684"/>
      <c r="I3" s="685" t="s">
        <v>604</v>
      </c>
      <c r="J3" s="686"/>
      <c r="K3" s="686"/>
      <c r="L3" s="686"/>
      <c r="M3" s="686"/>
      <c r="N3" s="686"/>
      <c r="O3" s="687"/>
    </row>
    <row r="4" spans="1:15" ht="11.25" customHeight="1" x14ac:dyDescent="0.2">
      <c r="A4" s="456"/>
      <c r="B4" s="455" t="s">
        <v>603</v>
      </c>
      <c r="C4" s="643" t="s">
        <v>433</v>
      </c>
      <c r="D4" s="455" t="s">
        <v>602</v>
      </c>
      <c r="E4" s="643" t="s">
        <v>601</v>
      </c>
      <c r="F4" s="455" t="s">
        <v>431</v>
      </c>
      <c r="G4" s="643"/>
      <c r="H4" s="455"/>
      <c r="I4" s="455" t="s">
        <v>603</v>
      </c>
      <c r="J4" s="643" t="s">
        <v>433</v>
      </c>
      <c r="K4" s="455" t="s">
        <v>602</v>
      </c>
      <c r="L4" s="643" t="s">
        <v>601</v>
      </c>
      <c r="M4" s="455" t="s">
        <v>431</v>
      </c>
      <c r="N4" s="643"/>
      <c r="O4" s="455"/>
    </row>
    <row r="5" spans="1:15" ht="11.25" customHeight="1" x14ac:dyDescent="0.2">
      <c r="A5" s="451" t="s">
        <v>70</v>
      </c>
      <c r="B5" s="454" t="s">
        <v>600</v>
      </c>
      <c r="C5" s="505" t="s">
        <v>428</v>
      </c>
      <c r="D5" s="454" t="s">
        <v>599</v>
      </c>
      <c r="E5" s="505" t="s">
        <v>598</v>
      </c>
      <c r="F5" s="454" t="s">
        <v>597</v>
      </c>
      <c r="G5" s="505" t="s">
        <v>72</v>
      </c>
      <c r="H5" s="454" t="s">
        <v>596</v>
      </c>
      <c r="I5" s="454" t="s">
        <v>600</v>
      </c>
      <c r="J5" s="505" t="s">
        <v>428</v>
      </c>
      <c r="K5" s="454" t="s">
        <v>599</v>
      </c>
      <c r="L5" s="505" t="s">
        <v>598</v>
      </c>
      <c r="M5" s="454" t="s">
        <v>597</v>
      </c>
      <c r="N5" s="505" t="s">
        <v>72</v>
      </c>
      <c r="O5" s="454" t="s">
        <v>596</v>
      </c>
    </row>
    <row r="6" spans="1:15" ht="11.25" customHeight="1" x14ac:dyDescent="0.2">
      <c r="A6" s="451" t="s">
        <v>71</v>
      </c>
      <c r="B6" s="454" t="s">
        <v>422</v>
      </c>
      <c r="C6" s="505" t="s">
        <v>422</v>
      </c>
      <c r="D6" s="454" t="s">
        <v>595</v>
      </c>
      <c r="E6" s="505" t="s">
        <v>594</v>
      </c>
      <c r="F6" s="480" t="s">
        <v>420</v>
      </c>
      <c r="G6" s="505"/>
      <c r="H6" s="454" t="s">
        <v>593</v>
      </c>
      <c r="I6" s="454" t="s">
        <v>422</v>
      </c>
      <c r="J6" s="505" t="s">
        <v>422</v>
      </c>
      <c r="K6" s="642" t="s">
        <v>595</v>
      </c>
      <c r="L6" s="505" t="s">
        <v>594</v>
      </c>
      <c r="M6" s="480" t="s">
        <v>420</v>
      </c>
      <c r="N6" s="505"/>
      <c r="O6" s="454" t="s">
        <v>593</v>
      </c>
    </row>
    <row r="7" spans="1:15" ht="11.25" customHeight="1" x14ac:dyDescent="0.2">
      <c r="A7" s="507"/>
      <c r="B7" s="453" t="s">
        <v>592</v>
      </c>
      <c r="C7" s="481" t="s">
        <v>418</v>
      </c>
      <c r="D7" s="453" t="s">
        <v>591</v>
      </c>
      <c r="E7" s="481" t="s">
        <v>590</v>
      </c>
      <c r="F7" s="479" t="s">
        <v>416</v>
      </c>
      <c r="G7" s="481"/>
      <c r="H7" s="453" t="s">
        <v>23</v>
      </c>
      <c r="I7" s="453" t="s">
        <v>592</v>
      </c>
      <c r="J7" s="481" t="s">
        <v>418</v>
      </c>
      <c r="K7" s="453" t="s">
        <v>591</v>
      </c>
      <c r="L7" s="481" t="s">
        <v>590</v>
      </c>
      <c r="M7" s="479" t="s">
        <v>416</v>
      </c>
      <c r="N7" s="481"/>
      <c r="O7" s="453" t="s">
        <v>23</v>
      </c>
    </row>
    <row r="8" spans="1:15" ht="11.25" customHeight="1" x14ac:dyDescent="0.2">
      <c r="A8" s="449">
        <v>1996</v>
      </c>
      <c r="B8" s="366">
        <v>8972</v>
      </c>
      <c r="C8" s="503">
        <v>3318</v>
      </c>
      <c r="D8" s="366">
        <v>1977</v>
      </c>
      <c r="E8" s="503">
        <v>12068</v>
      </c>
      <c r="F8" s="366">
        <v>153</v>
      </c>
      <c r="G8" s="503">
        <f t="shared" ref="G8:G28" si="0">B8+C8+D8+E8+F8</f>
        <v>26488</v>
      </c>
      <c r="H8" s="366">
        <v>407410</v>
      </c>
      <c r="I8" s="637">
        <f t="shared" ref="I8:I28" si="1">B8/H8%</f>
        <v>2.2022041677916597</v>
      </c>
      <c r="J8" s="637">
        <f t="shared" ref="J8:J28" si="2">C8/H8%</f>
        <v>0.8144129991900052</v>
      </c>
      <c r="K8" s="637">
        <f t="shared" ref="K8:K28" si="3">D8/H8%</f>
        <v>0.48526054834196508</v>
      </c>
      <c r="L8" s="638">
        <f t="shared" ref="L8:L28" si="4">E8/H8%</f>
        <v>2.9621266046488794</v>
      </c>
      <c r="M8" s="637">
        <f t="shared" ref="M8:M28" si="5">F8/H8%</f>
        <v>3.7554306472595174E-2</v>
      </c>
      <c r="N8" s="638">
        <f t="shared" ref="N8:N28" si="6">G8/H8%</f>
        <v>6.5015586264451048</v>
      </c>
      <c r="O8" s="637">
        <f t="shared" ref="O8:O28" si="7">H8/H8%</f>
        <v>100</v>
      </c>
    </row>
    <row r="9" spans="1:15" ht="11.25" customHeight="1" x14ac:dyDescent="0.2">
      <c r="A9" s="449">
        <v>1997</v>
      </c>
      <c r="B9" s="368">
        <v>9724.7986720000008</v>
      </c>
      <c r="C9" s="641">
        <v>2319.618993</v>
      </c>
      <c r="D9" s="368">
        <v>2513.3162240000001</v>
      </c>
      <c r="E9" s="641">
        <v>12525.895675690001</v>
      </c>
      <c r="F9" s="368">
        <v>166.32923099999999</v>
      </c>
      <c r="G9" s="503">
        <f t="shared" si="0"/>
        <v>27249.958795690003</v>
      </c>
      <c r="H9" s="368">
        <v>415948</v>
      </c>
      <c r="I9" s="637">
        <f t="shared" si="1"/>
        <v>2.3379842364911001</v>
      </c>
      <c r="J9" s="637">
        <f t="shared" si="2"/>
        <v>0.55767042827468827</v>
      </c>
      <c r="K9" s="637">
        <f t="shared" si="3"/>
        <v>0.6042380836066048</v>
      </c>
      <c r="L9" s="638">
        <f t="shared" si="4"/>
        <v>3.0114090404786178</v>
      </c>
      <c r="M9" s="637">
        <f t="shared" si="5"/>
        <v>3.9987986719493787E-2</v>
      </c>
      <c r="N9" s="638">
        <f t="shared" si="6"/>
        <v>6.5512897755705053</v>
      </c>
      <c r="O9" s="637">
        <f t="shared" si="7"/>
        <v>100.00000000000001</v>
      </c>
    </row>
    <row r="10" spans="1:15" ht="11.25" customHeight="1" x14ac:dyDescent="0.2">
      <c r="A10" s="449">
        <v>1998</v>
      </c>
      <c r="B10" s="366">
        <v>9686.8883619999997</v>
      </c>
      <c r="C10" s="503">
        <v>5387.5677770000002</v>
      </c>
      <c r="D10" s="366">
        <v>3256.306075</v>
      </c>
      <c r="E10" s="503">
        <v>13286.50238</v>
      </c>
      <c r="F10" s="366">
        <v>156.438118</v>
      </c>
      <c r="G10" s="503">
        <f t="shared" si="0"/>
        <v>31773.702711999998</v>
      </c>
      <c r="H10" s="366">
        <v>427658</v>
      </c>
      <c r="I10" s="639">
        <f t="shared" si="1"/>
        <v>2.2651016377572732</v>
      </c>
      <c r="J10" s="639">
        <f t="shared" si="2"/>
        <v>1.2597841679566384</v>
      </c>
      <c r="K10" s="639">
        <f t="shared" si="3"/>
        <v>0.76142760687278155</v>
      </c>
      <c r="L10" s="639">
        <f t="shared" si="4"/>
        <v>3.1068055268462182</v>
      </c>
      <c r="M10" s="639">
        <f t="shared" si="5"/>
        <v>3.6580192116130179E-2</v>
      </c>
      <c r="N10" s="639">
        <f t="shared" si="6"/>
        <v>7.4296991315490413</v>
      </c>
      <c r="O10" s="639">
        <f t="shared" si="7"/>
        <v>100</v>
      </c>
    </row>
    <row r="11" spans="1:15" ht="11.25" customHeight="1" x14ac:dyDescent="0.2">
      <c r="A11" s="449">
        <v>1999</v>
      </c>
      <c r="B11" s="366">
        <v>10511.286247</v>
      </c>
      <c r="C11" s="503">
        <v>1663.0393630000001</v>
      </c>
      <c r="D11" s="366">
        <v>3126.1064240000001</v>
      </c>
      <c r="E11" s="503">
        <v>15060.330180000001</v>
      </c>
      <c r="F11" s="366">
        <v>168.24547000000001</v>
      </c>
      <c r="G11" s="503">
        <f t="shared" si="0"/>
        <v>30529.007684000004</v>
      </c>
      <c r="H11" s="366">
        <v>435464</v>
      </c>
      <c r="I11" s="639">
        <f t="shared" si="1"/>
        <v>2.4138129092186724</v>
      </c>
      <c r="J11" s="640">
        <f t="shared" si="2"/>
        <v>0.38190053896533355</v>
      </c>
      <c r="K11" s="639">
        <f t="shared" si="3"/>
        <v>0.71787941689783763</v>
      </c>
      <c r="L11" s="639">
        <f t="shared" si="4"/>
        <v>3.4584558493928315</v>
      </c>
      <c r="M11" s="639">
        <f t="shared" si="5"/>
        <v>3.8635907905131078E-2</v>
      </c>
      <c r="N11" s="639">
        <f t="shared" si="6"/>
        <v>7.0106846223798067</v>
      </c>
      <c r="O11" s="639">
        <f t="shared" si="7"/>
        <v>99.999999999999986</v>
      </c>
    </row>
    <row r="12" spans="1:15" ht="11.25" customHeight="1" x14ac:dyDescent="0.2">
      <c r="A12" s="449">
        <v>2000</v>
      </c>
      <c r="B12" s="366">
        <v>10684.714373000001</v>
      </c>
      <c r="C12" s="503">
        <v>6202.0613024899976</v>
      </c>
      <c r="D12" s="366">
        <v>4145.7660189999997</v>
      </c>
      <c r="E12" s="503">
        <v>16593.820108</v>
      </c>
      <c r="F12" s="366">
        <v>163.12451300000001</v>
      </c>
      <c r="G12" s="503">
        <f t="shared" si="0"/>
        <v>37789.486315489994</v>
      </c>
      <c r="H12" s="366">
        <v>458779</v>
      </c>
      <c r="I12" s="639">
        <f t="shared" si="1"/>
        <v>2.3289458264218723</v>
      </c>
      <c r="J12" s="640">
        <f t="shared" si="2"/>
        <v>1.3518625095067556</v>
      </c>
      <c r="K12" s="639">
        <f t="shared" si="3"/>
        <v>0.90365208935020991</v>
      </c>
      <c r="L12" s="639">
        <f t="shared" si="4"/>
        <v>3.6169528483213051</v>
      </c>
      <c r="M12" s="639">
        <f t="shared" si="5"/>
        <v>3.5556229251992789E-2</v>
      </c>
      <c r="N12" s="639">
        <f t="shared" si="6"/>
        <v>8.2369695028521352</v>
      </c>
      <c r="O12" s="639">
        <f t="shared" si="7"/>
        <v>100</v>
      </c>
    </row>
    <row r="13" spans="1:15" ht="11.25" customHeight="1" x14ac:dyDescent="0.2">
      <c r="A13" s="449">
        <v>2001</v>
      </c>
      <c r="B13" s="366">
        <v>12219.324688999999</v>
      </c>
      <c r="C13" s="503">
        <v>852.74878748999981</v>
      </c>
      <c r="D13" s="366">
        <v>3453.2052180000001</v>
      </c>
      <c r="E13" s="503">
        <v>17033.104439999999</v>
      </c>
      <c r="F13" s="366">
        <v>170.89642499999999</v>
      </c>
      <c r="G13" s="503">
        <f t="shared" si="0"/>
        <v>33729.279559489994</v>
      </c>
      <c r="H13" s="366">
        <v>470214</v>
      </c>
      <c r="I13" s="639">
        <f t="shared" si="1"/>
        <v>2.5986730911882669</v>
      </c>
      <c r="J13" s="640">
        <f t="shared" si="2"/>
        <v>0.18135333858413399</v>
      </c>
      <c r="K13" s="639">
        <f t="shared" si="3"/>
        <v>0.73439013257793251</v>
      </c>
      <c r="L13" s="639">
        <f t="shared" si="4"/>
        <v>3.6224154193622473</v>
      </c>
      <c r="M13" s="639">
        <f t="shared" si="5"/>
        <v>3.6344393191185285E-2</v>
      </c>
      <c r="N13" s="639">
        <f t="shared" si="6"/>
        <v>7.1731763749037656</v>
      </c>
      <c r="O13" s="639">
        <f t="shared" si="7"/>
        <v>100</v>
      </c>
    </row>
    <row r="14" spans="1:15" ht="11.25" customHeight="1" x14ac:dyDescent="0.2">
      <c r="A14" s="449">
        <v>2002</v>
      </c>
      <c r="B14" s="366">
        <v>11317.90428891</v>
      </c>
      <c r="C14" s="503">
        <v>2605.2883827499973</v>
      </c>
      <c r="D14" s="366">
        <v>2818.7920162300002</v>
      </c>
      <c r="E14" s="503">
        <v>16856.759853129999</v>
      </c>
      <c r="F14" s="366">
        <v>164.925377</v>
      </c>
      <c r="G14" s="503">
        <f t="shared" si="0"/>
        <v>33763.669918020001</v>
      </c>
      <c r="H14" s="366">
        <v>469338</v>
      </c>
      <c r="I14" s="639">
        <f t="shared" si="1"/>
        <v>2.4114613112319905</v>
      </c>
      <c r="J14" s="640">
        <f t="shared" si="2"/>
        <v>0.55509853937886922</v>
      </c>
      <c r="K14" s="639">
        <f t="shared" si="3"/>
        <v>0.60058891805692272</v>
      </c>
      <c r="L14" s="639">
        <f t="shared" si="4"/>
        <v>3.5916034612858962</v>
      </c>
      <c r="M14" s="639">
        <f t="shared" si="5"/>
        <v>3.5140000809651038E-2</v>
      </c>
      <c r="N14" s="639">
        <f t="shared" si="6"/>
        <v>7.1938922307633302</v>
      </c>
      <c r="O14" s="639">
        <f t="shared" si="7"/>
        <v>100</v>
      </c>
    </row>
    <row r="15" spans="1:15" ht="11.25" customHeight="1" x14ac:dyDescent="0.2">
      <c r="A15" s="449">
        <v>2003</v>
      </c>
      <c r="B15" s="366">
        <v>12400</v>
      </c>
      <c r="C15" s="503">
        <v>1632.3372348400007</v>
      </c>
      <c r="D15" s="366">
        <v>2624</v>
      </c>
      <c r="E15" s="503">
        <v>17156</v>
      </c>
      <c r="F15" s="372">
        <v>192</v>
      </c>
      <c r="G15" s="366">
        <f t="shared" si="0"/>
        <v>34004.337234840001</v>
      </c>
      <c r="H15" s="366">
        <v>474015</v>
      </c>
      <c r="I15" s="639">
        <f t="shared" si="1"/>
        <v>2.6159509720156535</v>
      </c>
      <c r="J15" s="640">
        <f t="shared" si="2"/>
        <v>0.34436404646266489</v>
      </c>
      <c r="K15" s="639">
        <f t="shared" si="3"/>
        <v>0.55356897988460285</v>
      </c>
      <c r="L15" s="639">
        <f t="shared" si="4"/>
        <v>3.6192947480564963</v>
      </c>
      <c r="M15" s="639">
        <f t="shared" si="5"/>
        <v>4.0505047308629478E-2</v>
      </c>
      <c r="N15" s="639">
        <f t="shared" si="6"/>
        <v>7.1736837937280473</v>
      </c>
      <c r="O15" s="639">
        <f t="shared" si="7"/>
        <v>100.00000000000001</v>
      </c>
    </row>
    <row r="16" spans="1:15" ht="11.25" customHeight="1" x14ac:dyDescent="0.2">
      <c r="A16" s="486">
        <v>2004</v>
      </c>
      <c r="B16" s="470">
        <v>11821.740389760002</v>
      </c>
      <c r="C16" s="368">
        <v>2620.1221657099959</v>
      </c>
      <c r="D16" s="470">
        <v>2754.74951177</v>
      </c>
      <c r="E16" s="368">
        <v>17666.16543085</v>
      </c>
      <c r="F16" s="470">
        <v>214.42070015000002</v>
      </c>
      <c r="G16" s="366">
        <f t="shared" si="0"/>
        <v>35077.198198240003</v>
      </c>
      <c r="H16" s="368">
        <v>489369</v>
      </c>
      <c r="I16" s="639">
        <f t="shared" si="1"/>
        <v>2.415710923609792</v>
      </c>
      <c r="J16" s="640">
        <f t="shared" si="2"/>
        <v>0.53540828407806706</v>
      </c>
      <c r="K16" s="639">
        <f t="shared" si="3"/>
        <v>0.5629186793135651</v>
      </c>
      <c r="L16" s="639">
        <f t="shared" si="4"/>
        <v>3.6099886651688196</v>
      </c>
      <c r="M16" s="639">
        <f t="shared" si="5"/>
        <v>4.3815750517503159E-2</v>
      </c>
      <c r="N16" s="639">
        <f t="shared" si="6"/>
        <v>7.167842302687748</v>
      </c>
      <c r="O16" s="639">
        <f t="shared" si="7"/>
        <v>100.00000000000001</v>
      </c>
    </row>
    <row r="17" spans="1:15" ht="11.25" customHeight="1" x14ac:dyDescent="0.2">
      <c r="A17" s="486">
        <v>2005</v>
      </c>
      <c r="B17" s="470">
        <v>12213.083292470001</v>
      </c>
      <c r="C17" s="368">
        <v>3979.45565536</v>
      </c>
      <c r="D17" s="470">
        <v>2703.2955989699999</v>
      </c>
      <c r="E17" s="368">
        <v>18119.291903180001</v>
      </c>
      <c r="F17" s="470">
        <v>128.51647994999999</v>
      </c>
      <c r="G17" s="366">
        <f t="shared" si="0"/>
        <v>37143.64292993</v>
      </c>
      <c r="H17" s="368">
        <v>507463</v>
      </c>
      <c r="I17" s="639">
        <f t="shared" si="1"/>
        <v>2.4066943387931734</v>
      </c>
      <c r="J17" s="640">
        <f t="shared" si="2"/>
        <v>0.78418636538230369</v>
      </c>
      <c r="K17" s="639">
        <f t="shared" si="3"/>
        <v>0.53270792135978384</v>
      </c>
      <c r="L17" s="639">
        <f t="shared" si="4"/>
        <v>3.5705641402782078</v>
      </c>
      <c r="M17" s="639">
        <f t="shared" si="5"/>
        <v>2.5325290700996917E-2</v>
      </c>
      <c r="N17" s="639">
        <f t="shared" si="6"/>
        <v>7.3194780565144653</v>
      </c>
      <c r="O17" s="639">
        <f t="shared" si="7"/>
        <v>100</v>
      </c>
    </row>
    <row r="18" spans="1:15" ht="11.25" customHeight="1" x14ac:dyDescent="0.2">
      <c r="A18" s="451">
        <v>2006</v>
      </c>
      <c r="B18" s="366">
        <v>14230.49772481</v>
      </c>
      <c r="C18" s="503">
        <v>3926.9398617900001</v>
      </c>
      <c r="D18" s="366">
        <v>2889.2839741500002</v>
      </c>
      <c r="E18" s="503">
        <v>19018.142162579999</v>
      </c>
      <c r="F18" s="372">
        <v>141.20514399999999</v>
      </c>
      <c r="G18" s="366">
        <f t="shared" si="0"/>
        <v>40206.068867329996</v>
      </c>
      <c r="H18" s="366">
        <v>538125</v>
      </c>
      <c r="I18" s="637">
        <f t="shared" si="1"/>
        <v>2.6444595075140533</v>
      </c>
      <c r="J18" s="637">
        <f t="shared" si="2"/>
        <v>0.72974492205156793</v>
      </c>
      <c r="K18" s="637">
        <f t="shared" si="3"/>
        <v>0.53691688253658543</v>
      </c>
      <c r="L18" s="638">
        <f t="shared" si="4"/>
        <v>3.5341495307930311</v>
      </c>
      <c r="M18" s="637">
        <f t="shared" si="5"/>
        <v>2.6240212590011611E-2</v>
      </c>
      <c r="N18" s="638">
        <f t="shared" si="6"/>
        <v>7.4715110554852489</v>
      </c>
      <c r="O18" s="637">
        <f t="shared" si="7"/>
        <v>100</v>
      </c>
    </row>
    <row r="19" spans="1:15" ht="11.25" customHeight="1" x14ac:dyDescent="0.2">
      <c r="A19" s="451">
        <v>2007</v>
      </c>
      <c r="B19" s="366">
        <v>15388.900755909999</v>
      </c>
      <c r="C19" s="503">
        <v>4210.5019735400001</v>
      </c>
      <c r="D19" s="366">
        <v>2989.55522918</v>
      </c>
      <c r="E19" s="503">
        <v>19684.468546069998</v>
      </c>
      <c r="F19" s="372">
        <v>137.95641119999999</v>
      </c>
      <c r="G19" s="366">
        <f t="shared" si="0"/>
        <v>42411.382915899994</v>
      </c>
      <c r="H19" s="366">
        <v>573080</v>
      </c>
      <c r="I19" s="637">
        <f t="shared" si="1"/>
        <v>2.6852971235970542</v>
      </c>
      <c r="J19" s="637">
        <f t="shared" si="2"/>
        <v>0.73471452040552798</v>
      </c>
      <c r="K19" s="637">
        <f t="shared" si="3"/>
        <v>0.52166455454386818</v>
      </c>
      <c r="L19" s="638">
        <f t="shared" si="4"/>
        <v>3.4348552638497241</v>
      </c>
      <c r="M19" s="637">
        <f t="shared" si="5"/>
        <v>2.4072801563481537E-2</v>
      </c>
      <c r="N19" s="638">
        <f t="shared" si="6"/>
        <v>7.4006042639596554</v>
      </c>
      <c r="O19" s="637">
        <f t="shared" si="7"/>
        <v>100</v>
      </c>
    </row>
    <row r="20" spans="1:15" ht="11.25" customHeight="1" x14ac:dyDescent="0.2">
      <c r="A20" s="451">
        <v>2008</v>
      </c>
      <c r="B20" s="366">
        <v>17512.55955224</v>
      </c>
      <c r="C20" s="503">
        <v>6446.1607636999997</v>
      </c>
      <c r="D20" s="366">
        <v>2974.6668409099998</v>
      </c>
      <c r="E20" s="503">
        <v>20512.284244390001</v>
      </c>
      <c r="F20" s="366">
        <v>140.45623405000001</v>
      </c>
      <c r="G20" s="503">
        <f t="shared" si="0"/>
        <v>47586.127635290002</v>
      </c>
      <c r="H20" s="368">
        <v>597381</v>
      </c>
      <c r="I20" s="637">
        <f t="shared" si="1"/>
        <v>2.9315561680468578</v>
      </c>
      <c r="J20" s="637">
        <f t="shared" si="2"/>
        <v>1.0790702690075511</v>
      </c>
      <c r="K20" s="637">
        <f t="shared" si="3"/>
        <v>0.49795136452448263</v>
      </c>
      <c r="L20" s="638">
        <f t="shared" si="4"/>
        <v>3.4337021506191192</v>
      </c>
      <c r="M20" s="637">
        <f t="shared" si="5"/>
        <v>2.3512002231406755E-2</v>
      </c>
      <c r="N20" s="638">
        <f t="shared" si="6"/>
        <v>7.9657919544294176</v>
      </c>
      <c r="O20" s="637">
        <f t="shared" si="7"/>
        <v>100</v>
      </c>
    </row>
    <row r="21" spans="1:15" ht="11.25" customHeight="1" x14ac:dyDescent="0.2">
      <c r="A21" s="451">
        <v>2009</v>
      </c>
      <c r="B21" s="366">
        <v>17877.366595260002</v>
      </c>
      <c r="C21" s="503">
        <v>4366.9622748299998</v>
      </c>
      <c r="D21" s="366">
        <v>2810.1403039000002</v>
      </c>
      <c r="E21" s="503">
        <v>19888.522127140001</v>
      </c>
      <c r="F21" s="366">
        <v>147.64724193000001</v>
      </c>
      <c r="G21" s="503">
        <f t="shared" si="0"/>
        <v>45090.638543059998</v>
      </c>
      <c r="H21" s="366">
        <v>587061</v>
      </c>
      <c r="I21" s="637">
        <f t="shared" si="1"/>
        <v>3.0452315168713309</v>
      </c>
      <c r="J21" s="637">
        <f t="shared" si="2"/>
        <v>0.74386857155048625</v>
      </c>
      <c r="K21" s="637">
        <f t="shared" si="3"/>
        <v>0.47867943942793001</v>
      </c>
      <c r="L21" s="638">
        <f t="shared" si="4"/>
        <v>3.3878118504107753</v>
      </c>
      <c r="M21" s="637">
        <f t="shared" si="5"/>
        <v>2.5150238549316001E-2</v>
      </c>
      <c r="N21" s="638">
        <f t="shared" si="6"/>
        <v>7.6807416168098372</v>
      </c>
      <c r="O21" s="637">
        <f t="shared" si="7"/>
        <v>100</v>
      </c>
    </row>
    <row r="22" spans="1:15" ht="11.25" customHeight="1" x14ac:dyDescent="0.2">
      <c r="A22" s="451">
        <v>2010</v>
      </c>
      <c r="B22" s="366">
        <v>17886.01338312</v>
      </c>
      <c r="C22" s="503">
        <v>4720.3074973100001</v>
      </c>
      <c r="D22" s="366">
        <v>2858.1086871399998</v>
      </c>
      <c r="E22" s="503">
        <v>20715.947512949999</v>
      </c>
      <c r="F22" s="366">
        <v>156.98875924999999</v>
      </c>
      <c r="G22" s="503">
        <f t="shared" si="0"/>
        <v>46337.365839770006</v>
      </c>
      <c r="H22" s="366">
        <v>606146</v>
      </c>
      <c r="I22" s="637">
        <f t="shared" si="1"/>
        <v>2.9507764438138668</v>
      </c>
      <c r="J22" s="637">
        <f t="shared" si="2"/>
        <v>0.77874101244749616</v>
      </c>
      <c r="K22" s="637">
        <f t="shared" si="3"/>
        <v>0.47152149599931364</v>
      </c>
      <c r="L22" s="638">
        <f t="shared" si="4"/>
        <v>3.417649792780947</v>
      </c>
      <c r="M22" s="637">
        <f t="shared" si="5"/>
        <v>2.5899496037258347E-2</v>
      </c>
      <c r="N22" s="638">
        <f t="shared" si="6"/>
        <v>7.6445882410788828</v>
      </c>
      <c r="O22" s="637">
        <f t="shared" si="7"/>
        <v>100</v>
      </c>
    </row>
    <row r="23" spans="1:15" ht="11.25" customHeight="1" x14ac:dyDescent="0.2">
      <c r="A23" s="451">
        <v>2011</v>
      </c>
      <c r="B23" s="366">
        <v>17891.142747869999</v>
      </c>
      <c r="C23" s="503">
        <v>4887.4971019000004</v>
      </c>
      <c r="D23" s="366">
        <v>2861.0510991699998</v>
      </c>
      <c r="E23" s="503">
        <v>21687.029010980001</v>
      </c>
      <c r="F23" s="366">
        <v>159.05570725000001</v>
      </c>
      <c r="G23" s="503">
        <f t="shared" si="0"/>
        <v>47485.775667169997</v>
      </c>
      <c r="H23" s="366">
        <v>618325</v>
      </c>
      <c r="I23" s="637">
        <f t="shared" si="1"/>
        <v>2.8934852622601381</v>
      </c>
      <c r="J23" s="637">
        <f t="shared" si="2"/>
        <v>0.79044145100068741</v>
      </c>
      <c r="K23" s="637">
        <f t="shared" si="3"/>
        <v>0.46270991778918852</v>
      </c>
      <c r="L23" s="638">
        <f t="shared" si="4"/>
        <v>3.5073834975102089</v>
      </c>
      <c r="M23" s="637">
        <f t="shared" si="5"/>
        <v>2.5723641652852465E-2</v>
      </c>
      <c r="N23" s="638">
        <f t="shared" si="6"/>
        <v>7.6797437702130749</v>
      </c>
      <c r="O23" s="637">
        <f t="shared" si="7"/>
        <v>100</v>
      </c>
    </row>
    <row r="24" spans="1:15" ht="11.25" customHeight="1" x14ac:dyDescent="0.2">
      <c r="A24" s="451">
        <v>2012</v>
      </c>
      <c r="B24" s="366">
        <v>18342.023320920001</v>
      </c>
      <c r="C24" s="503">
        <v>4339.47577929</v>
      </c>
      <c r="D24" s="366">
        <v>2139.1998358599999</v>
      </c>
      <c r="E24" s="503">
        <v>22095.001214309999</v>
      </c>
      <c r="F24" s="366">
        <v>161.96061682000001</v>
      </c>
      <c r="G24" s="503">
        <f t="shared" si="0"/>
        <v>47077.660767199995</v>
      </c>
      <c r="H24" s="366">
        <v>623611</v>
      </c>
      <c r="I24" s="637">
        <f t="shared" si="1"/>
        <v>2.9412603884344573</v>
      </c>
      <c r="J24" s="637">
        <f t="shared" si="2"/>
        <v>0.69586260975030911</v>
      </c>
      <c r="K24" s="637">
        <f t="shared" si="3"/>
        <v>0.3430343332397921</v>
      </c>
      <c r="L24" s="638">
        <f t="shared" si="4"/>
        <v>3.5430743226642893</v>
      </c>
      <c r="M24" s="637">
        <f t="shared" si="5"/>
        <v>2.5971417569606699E-2</v>
      </c>
      <c r="N24" s="638">
        <f t="shared" si="6"/>
        <v>7.5492030716584537</v>
      </c>
      <c r="O24" s="637">
        <f t="shared" si="7"/>
        <v>100</v>
      </c>
    </row>
    <row r="25" spans="1:15" ht="11.25" customHeight="1" x14ac:dyDescent="0.2">
      <c r="A25" s="451">
        <v>2013</v>
      </c>
      <c r="B25" s="366">
        <v>18352.718269519999</v>
      </c>
      <c r="C25" s="503">
        <v>5690.7189457499999</v>
      </c>
      <c r="D25" s="366">
        <v>2141.2096139199998</v>
      </c>
      <c r="E25" s="503">
        <v>22560.899224109999</v>
      </c>
      <c r="F25" s="366">
        <v>162.92878295</v>
      </c>
      <c r="G25" s="503">
        <f t="shared" si="0"/>
        <v>48908.474836250003</v>
      </c>
      <c r="H25" s="366">
        <v>634776</v>
      </c>
      <c r="I25" s="637">
        <f t="shared" si="1"/>
        <v>2.891211745485021</v>
      </c>
      <c r="J25" s="637">
        <f t="shared" si="2"/>
        <v>0.89649245493685958</v>
      </c>
      <c r="K25" s="637">
        <f t="shared" si="3"/>
        <v>0.3373173550858885</v>
      </c>
      <c r="L25" s="638">
        <f t="shared" si="4"/>
        <v>3.5541512634551395</v>
      </c>
      <c r="M25" s="637">
        <f t="shared" si="5"/>
        <v>2.5667130286904354E-2</v>
      </c>
      <c r="N25" s="638">
        <f t="shared" si="6"/>
        <v>7.7048399492498145</v>
      </c>
      <c r="O25" s="637">
        <f t="shared" si="7"/>
        <v>100</v>
      </c>
    </row>
    <row r="26" spans="1:15" ht="11.25" customHeight="1" x14ac:dyDescent="0.2">
      <c r="A26" s="451" t="s">
        <v>589</v>
      </c>
      <c r="B26" s="366">
        <v>17975.083870689999</v>
      </c>
      <c r="C26" s="503">
        <v>5656.5283274200001</v>
      </c>
      <c r="D26" s="366">
        <v>2147.5920105700002</v>
      </c>
      <c r="E26" s="503">
        <v>22613.544038020002</v>
      </c>
      <c r="F26" s="366">
        <v>173.58234747</v>
      </c>
      <c r="G26" s="503">
        <f t="shared" si="0"/>
        <v>48566.330594170002</v>
      </c>
      <c r="H26" s="366">
        <v>643784</v>
      </c>
      <c r="I26" s="637">
        <f t="shared" si="1"/>
        <v>2.7920985719884306</v>
      </c>
      <c r="J26" s="637">
        <f t="shared" si="2"/>
        <v>0.87863760631205501</v>
      </c>
      <c r="K26" s="637">
        <f t="shared" si="3"/>
        <v>0.33358890723752066</v>
      </c>
      <c r="L26" s="638">
        <f t="shared" si="4"/>
        <v>3.512598020146509</v>
      </c>
      <c r="M26" s="637">
        <f t="shared" si="5"/>
        <v>2.6962824094727424E-2</v>
      </c>
      <c r="N26" s="638">
        <f t="shared" si="6"/>
        <v>7.5438859297792424</v>
      </c>
      <c r="O26" s="637">
        <f t="shared" si="7"/>
        <v>100</v>
      </c>
    </row>
    <row r="27" spans="1:15" ht="11.25" customHeight="1" x14ac:dyDescent="0.2">
      <c r="A27" s="451" t="s">
        <v>588</v>
      </c>
      <c r="B27" s="366">
        <v>20125.04920813</v>
      </c>
      <c r="C27" s="503">
        <v>6585.7473614099999</v>
      </c>
      <c r="D27" s="366">
        <v>2392.4469882600001</v>
      </c>
      <c r="E27" s="503">
        <v>22454.380201970002</v>
      </c>
      <c r="F27" s="366">
        <v>172.94908759</v>
      </c>
      <c r="G27" s="503">
        <f t="shared" si="0"/>
        <v>51730.572847359996</v>
      </c>
      <c r="H27" s="368">
        <v>645556</v>
      </c>
      <c r="I27" s="637">
        <f t="shared" si="1"/>
        <v>3.1174753558374486</v>
      </c>
      <c r="J27" s="637">
        <f t="shared" si="2"/>
        <v>1.0201667030296364</v>
      </c>
      <c r="K27" s="637">
        <f t="shared" si="3"/>
        <v>0.37060254854110253</v>
      </c>
      <c r="L27" s="638">
        <f t="shared" si="4"/>
        <v>3.4783009068105635</v>
      </c>
      <c r="M27" s="637">
        <f t="shared" si="5"/>
        <v>2.679071801516832E-2</v>
      </c>
      <c r="N27" s="638">
        <f t="shared" si="6"/>
        <v>8.0133362322339181</v>
      </c>
      <c r="O27" s="637">
        <f t="shared" si="7"/>
        <v>100</v>
      </c>
    </row>
    <row r="28" spans="1:15" ht="11.25" customHeight="1" x14ac:dyDescent="0.2">
      <c r="A28" s="451" t="s">
        <v>613</v>
      </c>
      <c r="B28" s="366">
        <v>21057.03514073</v>
      </c>
      <c r="C28" s="503">
        <v>5192.4507445500003</v>
      </c>
      <c r="D28" s="366">
        <v>2019.5077429600001</v>
      </c>
      <c r="E28" s="503">
        <v>22457.842524119998</v>
      </c>
      <c r="F28" s="366">
        <v>173.73045372000001</v>
      </c>
      <c r="G28" s="503">
        <f t="shared" si="0"/>
        <v>50900.566606080007</v>
      </c>
      <c r="H28" s="368">
        <v>650087</v>
      </c>
      <c r="I28" s="637">
        <f t="shared" si="1"/>
        <v>3.2391103253456848</v>
      </c>
      <c r="J28" s="637">
        <f t="shared" si="2"/>
        <v>0.79873166892277503</v>
      </c>
      <c r="K28" s="637">
        <f t="shared" si="3"/>
        <v>0.31065191935233288</v>
      </c>
      <c r="L28" s="638">
        <f t="shared" si="4"/>
        <v>3.4545903123920336</v>
      </c>
      <c r="M28" s="637">
        <f t="shared" si="5"/>
        <v>2.6724185181368036E-2</v>
      </c>
      <c r="N28" s="638">
        <f t="shared" si="6"/>
        <v>7.829808411194195</v>
      </c>
      <c r="O28" s="637">
        <f t="shared" si="7"/>
        <v>100</v>
      </c>
    </row>
    <row r="29" spans="1:15" ht="11.25" customHeight="1" x14ac:dyDescent="0.2">
      <c r="A29" s="451"/>
      <c r="B29" s="366"/>
      <c r="C29" s="503"/>
      <c r="D29" s="366"/>
      <c r="E29" s="503"/>
      <c r="F29" s="366"/>
      <c r="G29" s="503"/>
      <c r="H29" s="368"/>
      <c r="I29" s="637"/>
      <c r="J29" s="637"/>
      <c r="K29" s="637"/>
      <c r="L29" s="638"/>
      <c r="M29" s="637"/>
      <c r="N29" s="638"/>
      <c r="O29" s="637"/>
    </row>
    <row r="30" spans="1:15" ht="11.25" customHeight="1" x14ac:dyDescent="0.2">
      <c r="A30" s="451"/>
      <c r="B30" s="366"/>
      <c r="C30" s="503"/>
      <c r="D30" s="366"/>
      <c r="E30" s="503"/>
      <c r="F30" s="366"/>
      <c r="G30" s="503"/>
      <c r="H30" s="368"/>
      <c r="I30" s="637"/>
      <c r="J30" s="637"/>
      <c r="K30" s="637"/>
      <c r="L30" s="638"/>
      <c r="M30" s="637"/>
      <c r="N30" s="638"/>
      <c r="O30" s="637"/>
    </row>
    <row r="31" spans="1:15" ht="11.25" customHeight="1" x14ac:dyDescent="0.2">
      <c r="A31" s="451"/>
      <c r="B31" s="366"/>
      <c r="C31" s="503"/>
      <c r="D31" s="366"/>
      <c r="E31" s="503"/>
      <c r="F31" s="366"/>
      <c r="G31" s="503"/>
      <c r="H31" s="368"/>
      <c r="I31" s="637"/>
      <c r="J31" s="637"/>
      <c r="K31" s="637"/>
      <c r="L31" s="638"/>
      <c r="M31" s="637"/>
      <c r="N31" s="638"/>
      <c r="O31" s="637"/>
    </row>
    <row r="32" spans="1:15" ht="11.25" customHeight="1" x14ac:dyDescent="0.2">
      <c r="A32" s="451"/>
      <c r="B32" s="366"/>
      <c r="C32" s="503"/>
      <c r="D32" s="366"/>
      <c r="E32" s="503"/>
      <c r="F32" s="366"/>
      <c r="G32" s="503"/>
      <c r="H32" s="368"/>
      <c r="I32" s="637"/>
      <c r="J32" s="637"/>
      <c r="K32" s="637"/>
      <c r="L32" s="638"/>
      <c r="M32" s="637"/>
      <c r="N32" s="638"/>
      <c r="O32" s="637"/>
    </row>
    <row r="33" spans="1:15" ht="11.25" customHeight="1" x14ac:dyDescent="0.2">
      <c r="A33" s="451"/>
      <c r="B33" s="366"/>
      <c r="C33" s="503"/>
      <c r="D33" s="366"/>
      <c r="E33" s="503"/>
      <c r="F33" s="366"/>
      <c r="G33" s="503"/>
      <c r="H33" s="368"/>
      <c r="I33" s="637"/>
      <c r="J33" s="637"/>
      <c r="K33" s="637"/>
      <c r="L33" s="638"/>
      <c r="M33" s="637"/>
      <c r="N33" s="638"/>
      <c r="O33" s="637"/>
    </row>
    <row r="34" spans="1:15" ht="11.25" customHeight="1" x14ac:dyDescent="0.2">
      <c r="A34" s="451"/>
      <c r="B34" s="366"/>
      <c r="C34" s="503"/>
      <c r="D34" s="366"/>
      <c r="E34" s="503"/>
      <c r="F34" s="366"/>
      <c r="G34" s="503"/>
      <c r="H34" s="368"/>
      <c r="I34" s="637"/>
      <c r="J34" s="637"/>
      <c r="K34" s="637"/>
      <c r="L34" s="638"/>
      <c r="M34" s="637"/>
      <c r="N34" s="638"/>
      <c r="O34" s="637"/>
    </row>
    <row r="35" spans="1:15" ht="11.25" customHeight="1" x14ac:dyDescent="0.2">
      <c r="A35" s="451"/>
      <c r="B35" s="366"/>
      <c r="C35" s="503"/>
      <c r="D35" s="366"/>
      <c r="E35" s="503"/>
      <c r="F35" s="366"/>
      <c r="G35" s="503"/>
      <c r="H35" s="368"/>
      <c r="I35" s="637"/>
      <c r="J35" s="637"/>
      <c r="K35" s="637"/>
      <c r="L35" s="638"/>
      <c r="M35" s="637"/>
      <c r="N35" s="638"/>
      <c r="O35" s="637"/>
    </row>
    <row r="36" spans="1:15" ht="11.25" customHeight="1" x14ac:dyDescent="0.2">
      <c r="A36" s="451"/>
      <c r="B36" s="366"/>
      <c r="C36" s="503"/>
      <c r="D36" s="366"/>
      <c r="E36" s="503"/>
      <c r="F36" s="366"/>
      <c r="G36" s="503"/>
      <c r="H36" s="368"/>
      <c r="I36" s="637"/>
      <c r="J36" s="637"/>
      <c r="K36" s="637"/>
      <c r="L36" s="638"/>
      <c r="M36" s="637"/>
      <c r="N36" s="638"/>
      <c r="O36" s="637"/>
    </row>
    <row r="37" spans="1:15" ht="11.25" customHeight="1" x14ac:dyDescent="0.2">
      <c r="A37" s="451"/>
      <c r="B37" s="366"/>
      <c r="C37" s="503"/>
      <c r="D37" s="366"/>
      <c r="E37" s="503"/>
      <c r="F37" s="366"/>
      <c r="G37" s="503"/>
      <c r="H37" s="368"/>
      <c r="I37" s="637"/>
      <c r="J37" s="637"/>
      <c r="K37" s="637"/>
      <c r="L37" s="638"/>
      <c r="M37" s="637"/>
      <c r="N37" s="638"/>
      <c r="O37" s="637"/>
    </row>
    <row r="38" spans="1:15" ht="11.25" customHeight="1" x14ac:dyDescent="0.2">
      <c r="A38" s="451"/>
      <c r="B38" s="366"/>
      <c r="C38" s="503"/>
      <c r="D38" s="366"/>
      <c r="E38" s="503"/>
      <c r="F38" s="366"/>
      <c r="G38" s="503"/>
      <c r="H38" s="368"/>
      <c r="I38" s="637"/>
      <c r="J38" s="637"/>
      <c r="K38" s="637"/>
      <c r="L38" s="638"/>
      <c r="M38" s="637"/>
      <c r="N38" s="638"/>
      <c r="O38" s="637"/>
    </row>
    <row r="39" spans="1:15" ht="11.25" customHeight="1" x14ac:dyDescent="0.2">
      <c r="A39" s="451"/>
      <c r="B39" s="366"/>
      <c r="C39" s="503"/>
      <c r="D39" s="366"/>
      <c r="E39" s="503"/>
      <c r="F39" s="366"/>
      <c r="G39" s="503"/>
      <c r="H39" s="368"/>
      <c r="I39" s="637"/>
      <c r="J39" s="637"/>
      <c r="K39" s="637"/>
      <c r="L39" s="638"/>
      <c r="M39" s="637"/>
      <c r="N39" s="638"/>
      <c r="O39" s="637"/>
    </row>
    <row r="40" spans="1:15" ht="11.25" customHeight="1" x14ac:dyDescent="0.2">
      <c r="A40" s="451"/>
      <c r="B40" s="366"/>
      <c r="C40" s="503"/>
      <c r="D40" s="366"/>
      <c r="E40" s="503"/>
      <c r="F40" s="366"/>
      <c r="G40" s="503"/>
      <c r="H40" s="368"/>
      <c r="I40" s="637"/>
      <c r="J40" s="637"/>
      <c r="K40" s="637"/>
      <c r="L40" s="638"/>
      <c r="M40" s="637"/>
      <c r="N40" s="638"/>
      <c r="O40" s="637"/>
    </row>
    <row r="41" spans="1:15" ht="11.25" customHeight="1" x14ac:dyDescent="0.2">
      <c r="A41" s="451"/>
      <c r="B41" s="366"/>
      <c r="C41" s="503"/>
      <c r="D41" s="366"/>
      <c r="E41" s="503"/>
      <c r="F41" s="366"/>
      <c r="G41" s="503"/>
      <c r="H41" s="368"/>
      <c r="I41" s="637"/>
      <c r="J41" s="637"/>
      <c r="K41" s="637"/>
      <c r="L41" s="638"/>
      <c r="M41" s="637"/>
      <c r="N41" s="638"/>
      <c r="O41" s="637"/>
    </row>
    <row r="42" spans="1:15" ht="11.25" customHeight="1" x14ac:dyDescent="0.2">
      <c r="A42" s="451"/>
      <c r="B42" s="366"/>
      <c r="C42" s="503"/>
      <c r="D42" s="366"/>
      <c r="E42" s="503"/>
      <c r="F42" s="366"/>
      <c r="G42" s="503"/>
      <c r="H42" s="368"/>
      <c r="I42" s="637"/>
      <c r="J42" s="637"/>
      <c r="K42" s="637"/>
      <c r="L42" s="638"/>
      <c r="M42" s="637"/>
      <c r="N42" s="638"/>
      <c r="O42" s="637"/>
    </row>
    <row r="43" spans="1:15" ht="11.25" customHeight="1" x14ac:dyDescent="0.2">
      <c r="A43" s="451"/>
      <c r="B43" s="366"/>
      <c r="C43" s="503"/>
      <c r="D43" s="366"/>
      <c r="E43" s="503"/>
      <c r="F43" s="366"/>
      <c r="G43" s="503"/>
      <c r="H43" s="368"/>
      <c r="I43" s="637"/>
      <c r="J43" s="637"/>
      <c r="K43" s="637"/>
      <c r="L43" s="638"/>
      <c r="M43" s="637"/>
      <c r="N43" s="638"/>
      <c r="O43" s="637"/>
    </row>
    <row r="44" spans="1:15" ht="11.25" customHeight="1" x14ac:dyDescent="0.2">
      <c r="A44" s="451"/>
      <c r="B44" s="366"/>
      <c r="C44" s="503"/>
      <c r="D44" s="366"/>
      <c r="E44" s="503"/>
      <c r="F44" s="366"/>
      <c r="G44" s="503"/>
      <c r="H44" s="368"/>
      <c r="I44" s="637"/>
      <c r="J44" s="637"/>
      <c r="K44" s="637"/>
      <c r="L44" s="638"/>
      <c r="M44" s="637"/>
      <c r="N44" s="638"/>
      <c r="O44" s="637"/>
    </row>
    <row r="45" spans="1:15" ht="11.25" customHeight="1" x14ac:dyDescent="0.2">
      <c r="A45" s="451"/>
      <c r="B45" s="366"/>
      <c r="C45" s="503"/>
      <c r="D45" s="366"/>
      <c r="E45" s="503"/>
      <c r="F45" s="366"/>
      <c r="G45" s="503"/>
      <c r="H45" s="368"/>
      <c r="I45" s="637"/>
      <c r="J45" s="637"/>
      <c r="K45" s="637"/>
      <c r="L45" s="638"/>
      <c r="M45" s="637"/>
      <c r="N45" s="638"/>
      <c r="O45" s="637"/>
    </row>
    <row r="46" spans="1:15" ht="11.25" customHeight="1" x14ac:dyDescent="0.2">
      <c r="A46" s="451"/>
      <c r="B46" s="366"/>
      <c r="C46" s="503"/>
      <c r="D46" s="366"/>
      <c r="E46" s="503"/>
      <c r="F46" s="366"/>
      <c r="G46" s="503"/>
      <c r="H46" s="368"/>
      <c r="I46" s="637"/>
      <c r="J46" s="637"/>
      <c r="K46" s="637"/>
      <c r="L46" s="638"/>
      <c r="M46" s="637"/>
      <c r="N46" s="638"/>
      <c r="O46" s="637"/>
    </row>
    <row r="47" spans="1:15" ht="11.25" customHeight="1" x14ac:dyDescent="0.2">
      <c r="A47" s="451"/>
      <c r="B47" s="366"/>
      <c r="C47" s="503"/>
      <c r="D47" s="366"/>
      <c r="E47" s="503"/>
      <c r="F47" s="366"/>
      <c r="G47" s="503"/>
      <c r="H47" s="368"/>
      <c r="I47" s="637"/>
      <c r="J47" s="637"/>
      <c r="K47" s="637"/>
      <c r="L47" s="638"/>
      <c r="M47" s="637"/>
      <c r="N47" s="638"/>
      <c r="O47" s="637"/>
    </row>
    <row r="48" spans="1:15" ht="11.25" customHeight="1" x14ac:dyDescent="0.2">
      <c r="A48" s="451"/>
      <c r="B48" s="366"/>
      <c r="C48" s="503"/>
      <c r="D48" s="366"/>
      <c r="E48" s="503"/>
      <c r="F48" s="366"/>
      <c r="G48" s="503"/>
      <c r="H48" s="368"/>
      <c r="I48" s="637"/>
      <c r="J48" s="637"/>
      <c r="K48" s="637"/>
      <c r="L48" s="638"/>
      <c r="M48" s="637"/>
      <c r="N48" s="638"/>
      <c r="O48" s="637"/>
    </row>
    <row r="49" spans="1:15" ht="11.25" customHeight="1" x14ac:dyDescent="0.2">
      <c r="A49" s="451"/>
      <c r="B49" s="366"/>
      <c r="C49" s="503"/>
      <c r="D49" s="366"/>
      <c r="E49" s="503"/>
      <c r="F49" s="366"/>
      <c r="G49" s="503"/>
      <c r="H49" s="368"/>
      <c r="I49" s="637"/>
      <c r="J49" s="637"/>
      <c r="K49" s="637"/>
      <c r="L49" s="638"/>
      <c r="M49" s="637"/>
      <c r="N49" s="638"/>
      <c r="O49" s="637"/>
    </row>
    <row r="50" spans="1:15" ht="11.25" customHeight="1" x14ac:dyDescent="0.2">
      <c r="A50" s="531"/>
      <c r="B50" s="635"/>
      <c r="C50" s="636"/>
      <c r="D50" s="635"/>
      <c r="E50" s="636"/>
      <c r="F50" s="635"/>
      <c r="G50" s="636"/>
      <c r="H50" s="635"/>
      <c r="I50" s="483"/>
      <c r="J50" s="483"/>
      <c r="K50" s="483"/>
      <c r="L50" s="483"/>
      <c r="M50" s="483"/>
      <c r="N50" s="483"/>
      <c r="O50" s="483"/>
    </row>
    <row r="51" spans="1:15" ht="11.25" customHeight="1" x14ac:dyDescent="0.2">
      <c r="A51" s="634" t="s">
        <v>587</v>
      </c>
      <c r="B51" s="633"/>
      <c r="C51" s="633"/>
      <c r="D51" s="633"/>
      <c r="E51" s="633"/>
      <c r="F51" s="633"/>
      <c r="G51" s="633" t="s">
        <v>586</v>
      </c>
      <c r="H51" s="633"/>
    </row>
    <row r="52" spans="1:15" ht="11.25" customHeight="1" x14ac:dyDescent="0.2">
      <c r="A52" s="634" t="s">
        <v>614</v>
      </c>
      <c r="B52" s="633"/>
      <c r="C52" s="633"/>
      <c r="D52" s="633"/>
      <c r="E52" s="633"/>
      <c r="F52" s="633"/>
      <c r="G52" s="633"/>
      <c r="H52" s="633"/>
    </row>
    <row r="53" spans="1:15" ht="11.25" customHeight="1" x14ac:dyDescent="0.2">
      <c r="A53" s="634" t="s">
        <v>616</v>
      </c>
      <c r="B53" s="633"/>
      <c r="C53" s="633"/>
      <c r="D53" s="633"/>
      <c r="E53" s="633"/>
      <c r="F53" s="633"/>
      <c r="G53" s="633"/>
      <c r="H53" s="633"/>
    </row>
    <row r="54" spans="1:15" ht="11.25" customHeight="1" x14ac:dyDescent="0.2">
      <c r="A54" s="634" t="s">
        <v>615</v>
      </c>
      <c r="B54" s="633"/>
      <c r="C54" s="633"/>
      <c r="D54" s="633"/>
      <c r="E54" s="633"/>
      <c r="F54" s="633"/>
      <c r="G54" s="633"/>
      <c r="H54" s="633"/>
    </row>
    <row r="55" spans="1:15" ht="11.25" customHeight="1" x14ac:dyDescent="0.2">
      <c r="A55" s="634" t="s">
        <v>617</v>
      </c>
      <c r="B55" s="633"/>
      <c r="C55" s="633"/>
      <c r="D55" s="633"/>
      <c r="E55" s="633"/>
      <c r="F55" s="633"/>
      <c r="G55" s="633"/>
      <c r="H55" s="633"/>
    </row>
    <row r="56" spans="1:15" ht="11.25" customHeight="1" x14ac:dyDescent="0.2">
      <c r="A56" s="632" t="s">
        <v>585</v>
      </c>
      <c r="B56" s="631"/>
      <c r="C56" s="631"/>
      <c r="D56" s="631"/>
      <c r="E56" s="631"/>
      <c r="F56" s="631"/>
      <c r="G56" s="631"/>
      <c r="H56" s="631"/>
    </row>
    <row r="57" spans="1:15" ht="11.25" customHeight="1" x14ac:dyDescent="0.2">
      <c r="A57" s="632" t="s">
        <v>584</v>
      </c>
      <c r="B57" s="631"/>
      <c r="C57" s="631"/>
      <c r="D57" s="631"/>
      <c r="E57" s="631"/>
      <c r="F57" s="631"/>
      <c r="G57" s="631"/>
      <c r="H57" s="631"/>
    </row>
    <row r="58" spans="1:15" ht="11.25" customHeight="1" x14ac:dyDescent="0.2">
      <c r="A58" s="632" t="s">
        <v>583</v>
      </c>
      <c r="B58" s="631"/>
      <c r="C58" s="631"/>
      <c r="D58" s="631"/>
      <c r="E58" s="631"/>
      <c r="F58" s="631"/>
      <c r="G58" s="631"/>
      <c r="H58" s="631"/>
    </row>
    <row r="59" spans="1:15" ht="11.25" customHeight="1" x14ac:dyDescent="0.2">
      <c r="A59" s="630" t="s">
        <v>582</v>
      </c>
      <c r="B59" s="629"/>
      <c r="C59" s="629"/>
      <c r="D59" s="629"/>
      <c r="E59" s="629"/>
      <c r="F59" s="629"/>
      <c r="G59" s="629"/>
      <c r="H59" s="629"/>
      <c r="I59" s="523"/>
      <c r="J59" s="523"/>
      <c r="K59" s="523"/>
      <c r="L59" s="523"/>
      <c r="M59" s="523"/>
      <c r="N59" s="523"/>
      <c r="O59" s="523"/>
    </row>
    <row r="60" spans="1:15" ht="9.75" customHeight="1" x14ac:dyDescent="0.2">
      <c r="A60" s="534"/>
      <c r="B60" s="534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</row>
    <row r="61" spans="1:15" ht="9.75" customHeight="1" x14ac:dyDescent="0.2"/>
    <row r="62" spans="1:15" ht="9.75" customHeight="1" x14ac:dyDescent="0.2"/>
    <row r="63" spans="1:15" ht="9.75" customHeight="1" x14ac:dyDescent="0.2"/>
    <row r="64" spans="1:15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s="525" customFormat="1" ht="9.75" customHeight="1" x14ac:dyDescent="0.2"/>
    <row r="79" s="525" customFormat="1" ht="9.75" customHeight="1" x14ac:dyDescent="0.2"/>
    <row r="80" s="525" customFormat="1" ht="9.75" customHeight="1" x14ac:dyDescent="0.2"/>
    <row r="81" spans="1:8" s="525" customFormat="1" ht="9.75" customHeight="1" x14ac:dyDescent="0.2"/>
    <row r="82" spans="1:8" s="525" customFormat="1" ht="9.75" customHeight="1" x14ac:dyDescent="0.2"/>
    <row r="83" spans="1:8" ht="9.75" customHeight="1" x14ac:dyDescent="0.2"/>
    <row r="84" spans="1:8" ht="9.75" customHeight="1" x14ac:dyDescent="0.2"/>
    <row r="85" spans="1:8" ht="9.75" customHeight="1" x14ac:dyDescent="0.2"/>
    <row r="86" spans="1:8" ht="9.75" customHeight="1" x14ac:dyDescent="0.2"/>
    <row r="87" spans="1:8" ht="9.75" customHeight="1" x14ac:dyDescent="0.2">
      <c r="A87" s="434"/>
      <c r="B87" s="434"/>
      <c r="C87" s="434"/>
      <c r="D87" s="434"/>
      <c r="E87" s="434"/>
      <c r="F87" s="434"/>
      <c r="G87" s="434"/>
      <c r="H87" s="434"/>
    </row>
    <row r="88" spans="1:8" ht="9.6" customHeight="1" x14ac:dyDescent="0.2">
      <c r="A88" s="434"/>
      <c r="B88" s="628"/>
      <c r="C88" s="628"/>
      <c r="D88" s="628"/>
      <c r="E88" s="628"/>
      <c r="F88" s="628"/>
      <c r="G88" s="628"/>
      <c r="H88" s="628"/>
    </row>
    <row r="89" spans="1:8" ht="9.6" customHeight="1" x14ac:dyDescent="0.2">
      <c r="A89" s="434"/>
      <c r="B89" s="628"/>
      <c r="C89" s="628"/>
      <c r="D89" s="628"/>
      <c r="E89" s="628"/>
      <c r="F89" s="628"/>
      <c r="G89" s="628"/>
      <c r="H89" s="628"/>
    </row>
    <row r="90" spans="1:8" x14ac:dyDescent="0.2">
      <c r="B90" s="627"/>
      <c r="C90" s="627"/>
      <c r="D90" s="627"/>
      <c r="E90" s="627"/>
      <c r="F90" s="627"/>
      <c r="G90" s="627"/>
      <c r="H90" s="627"/>
    </row>
  </sheetData>
  <mergeCells count="2">
    <mergeCell ref="A3:H3"/>
    <mergeCell ref="I3:O3"/>
  </mergeCells>
  <pageMargins left="0.78740157480314965" right="0.39370078740157483" top="0.35433070866141736" bottom="0.43307086614173229" header="0.47244094488188981" footer="0.2362204724409449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115" workbookViewId="0">
      <selection activeCell="A2" sqref="A2"/>
    </sheetView>
  </sheetViews>
  <sheetFormatPr baseColWidth="10" defaultColWidth="11" defaultRowHeight="11.25" x14ac:dyDescent="0.2"/>
  <cols>
    <col min="1" max="1" width="4.125" style="1" customWidth="1"/>
    <col min="2" max="2" width="14" style="1" bestFit="1" customWidth="1"/>
    <col min="3" max="3" width="13.125" style="1" customWidth="1"/>
    <col min="4" max="4" width="11" style="1"/>
    <col min="5" max="5" width="14.625" style="1" customWidth="1"/>
    <col min="6" max="6" width="12.625" style="1" bestFit="1" customWidth="1"/>
    <col min="7" max="7" width="12.625" style="1" customWidth="1"/>
    <col min="8" max="16384" width="11" style="1"/>
  </cols>
  <sheetData>
    <row r="1" spans="1:7" ht="12" customHeight="1" x14ac:dyDescent="0.2">
      <c r="A1" s="113" t="s">
        <v>4</v>
      </c>
      <c r="C1" s="2"/>
      <c r="D1" s="2"/>
      <c r="E1" s="2"/>
    </row>
    <row r="2" spans="1:7" ht="9" customHeight="1" x14ac:dyDescent="0.2"/>
    <row r="3" spans="1:7" ht="9" customHeight="1" x14ac:dyDescent="0.2">
      <c r="A3" s="2" t="s">
        <v>5</v>
      </c>
      <c r="C3" s="2"/>
      <c r="D3" s="2"/>
      <c r="E3" s="2"/>
    </row>
    <row r="4" spans="1:7" ht="9" customHeight="1" x14ac:dyDescent="0.2">
      <c r="C4" s="2"/>
      <c r="D4" s="2"/>
      <c r="E4" s="2"/>
      <c r="G4" s="15"/>
    </row>
    <row r="5" spans="1:7" ht="9" customHeight="1" x14ac:dyDescent="0.2">
      <c r="A5" s="33"/>
      <c r="B5" s="38"/>
      <c r="C5" s="3" t="s">
        <v>6</v>
      </c>
      <c r="D5" s="45" t="s">
        <v>52</v>
      </c>
      <c r="E5" s="23" t="s">
        <v>7</v>
      </c>
      <c r="F5" s="24" t="s">
        <v>8</v>
      </c>
      <c r="G5" s="28"/>
    </row>
    <row r="6" spans="1:7" ht="9" customHeight="1" x14ac:dyDescent="0.2">
      <c r="A6" s="91" t="s">
        <v>9</v>
      </c>
      <c r="B6" s="101"/>
      <c r="C6" s="6" t="s">
        <v>10</v>
      </c>
      <c r="D6" s="48" t="s">
        <v>53</v>
      </c>
      <c r="E6" s="17" t="s">
        <v>11</v>
      </c>
      <c r="F6" s="27" t="s">
        <v>12</v>
      </c>
      <c r="G6" s="28" t="s">
        <v>13</v>
      </c>
    </row>
    <row r="7" spans="1:7" ht="9" customHeight="1" x14ac:dyDescent="0.2">
      <c r="A7" s="91" t="s">
        <v>14</v>
      </c>
      <c r="B7" s="101"/>
      <c r="C7" s="6" t="s">
        <v>15</v>
      </c>
      <c r="D7" s="48" t="s">
        <v>54</v>
      </c>
      <c r="E7" s="17" t="s">
        <v>16</v>
      </c>
      <c r="F7" s="27" t="s">
        <v>17</v>
      </c>
      <c r="G7" s="28" t="s">
        <v>18</v>
      </c>
    </row>
    <row r="8" spans="1:7" ht="9" customHeight="1" x14ac:dyDescent="0.2">
      <c r="A8" s="90"/>
      <c r="B8" s="51"/>
      <c r="C8" s="6" t="s">
        <v>19</v>
      </c>
      <c r="D8" s="48" t="s">
        <v>55</v>
      </c>
      <c r="E8" s="17" t="s">
        <v>20</v>
      </c>
      <c r="F8" s="27" t="s">
        <v>21</v>
      </c>
      <c r="G8" s="28" t="s">
        <v>22</v>
      </c>
    </row>
    <row r="9" spans="1:7" ht="9" customHeight="1" x14ac:dyDescent="0.2">
      <c r="A9" s="53"/>
      <c r="B9" s="44"/>
      <c r="C9" s="30" t="s">
        <v>23</v>
      </c>
      <c r="D9" s="46" t="s">
        <v>24</v>
      </c>
      <c r="E9" s="16" t="s">
        <v>56</v>
      </c>
      <c r="F9" s="31"/>
      <c r="G9" s="32"/>
    </row>
    <row r="10" spans="1:7" ht="11.25" customHeight="1" x14ac:dyDescent="0.2">
      <c r="A10" s="47">
        <v>1941</v>
      </c>
      <c r="C10" s="10">
        <v>305</v>
      </c>
      <c r="D10" s="62" t="s">
        <v>3</v>
      </c>
      <c r="E10" s="20">
        <v>305</v>
      </c>
      <c r="F10" s="10">
        <v>99</v>
      </c>
      <c r="G10" s="36">
        <f>E10-F10</f>
        <v>206</v>
      </c>
    </row>
    <row r="11" spans="1:7" ht="11.25" customHeight="1" x14ac:dyDescent="0.2">
      <c r="A11" s="47">
        <v>1942</v>
      </c>
      <c r="B11" s="26" t="s">
        <v>25</v>
      </c>
      <c r="C11" s="10">
        <v>84931003</v>
      </c>
      <c r="D11" s="62" t="s">
        <v>3</v>
      </c>
      <c r="E11" s="20">
        <v>84931003</v>
      </c>
      <c r="F11" s="10">
        <v>27602576</v>
      </c>
      <c r="G11" s="36">
        <f t="shared" ref="G11:G41" si="0">E11-F11</f>
        <v>57328427</v>
      </c>
    </row>
    <row r="12" spans="1:7" ht="11.25" customHeight="1" x14ac:dyDescent="0.2">
      <c r="A12" s="100">
        <v>1943</v>
      </c>
      <c r="B12" s="93"/>
      <c r="C12" s="10">
        <v>147631738</v>
      </c>
      <c r="D12" s="62" t="s">
        <v>3</v>
      </c>
      <c r="E12" s="20">
        <v>147631738</v>
      </c>
      <c r="F12" s="10">
        <v>46819847</v>
      </c>
      <c r="G12" s="36">
        <f t="shared" si="0"/>
        <v>100811891</v>
      </c>
    </row>
    <row r="13" spans="1:7" ht="11.25" customHeight="1" x14ac:dyDescent="0.2">
      <c r="A13" s="47">
        <v>1944</v>
      </c>
      <c r="B13" s="26" t="s">
        <v>26</v>
      </c>
      <c r="C13" s="10">
        <v>204457505</v>
      </c>
      <c r="D13" s="62" t="s">
        <v>3</v>
      </c>
      <c r="E13" s="20">
        <v>204457505</v>
      </c>
      <c r="F13" s="10">
        <v>61635777</v>
      </c>
      <c r="G13" s="36">
        <f t="shared" si="0"/>
        <v>142821728</v>
      </c>
    </row>
    <row r="14" spans="1:7" ht="11.25" customHeight="1" x14ac:dyDescent="0.2">
      <c r="A14" s="47">
        <v>1945</v>
      </c>
      <c r="B14" s="26" t="s">
        <v>27</v>
      </c>
      <c r="C14" s="10">
        <v>67093562</v>
      </c>
      <c r="D14" s="62" t="s">
        <v>3</v>
      </c>
      <c r="E14" s="20">
        <v>67093562</v>
      </c>
      <c r="F14" s="10">
        <v>20275487</v>
      </c>
      <c r="G14" s="36">
        <f t="shared" si="0"/>
        <v>46818075</v>
      </c>
    </row>
    <row r="15" spans="1:7" ht="11.25" customHeight="1" x14ac:dyDescent="0.2">
      <c r="A15" s="47">
        <v>1946</v>
      </c>
      <c r="B15" s="26" t="s">
        <v>28</v>
      </c>
      <c r="C15" s="10">
        <v>222943052</v>
      </c>
      <c r="D15" s="62" t="s">
        <v>3</v>
      </c>
      <c r="E15" s="20">
        <v>222943052</v>
      </c>
      <c r="F15" s="10">
        <v>66954012</v>
      </c>
      <c r="G15" s="36">
        <f t="shared" si="0"/>
        <v>155989040</v>
      </c>
    </row>
    <row r="16" spans="1:7" ht="11.25" customHeight="1" x14ac:dyDescent="0.2">
      <c r="A16" s="100">
        <v>1947</v>
      </c>
      <c r="B16" s="93"/>
      <c r="C16" s="10">
        <v>140354737</v>
      </c>
      <c r="D16" s="62" t="s">
        <v>3</v>
      </c>
      <c r="E16" s="20">
        <v>140354737</v>
      </c>
      <c r="F16" s="10">
        <v>42144264</v>
      </c>
      <c r="G16" s="36">
        <f t="shared" si="0"/>
        <v>98210473</v>
      </c>
    </row>
    <row r="17" spans="1:7" ht="11.25" customHeight="1" x14ac:dyDescent="0.2">
      <c r="A17" s="47">
        <v>1948</v>
      </c>
      <c r="B17" s="26" t="s">
        <v>29</v>
      </c>
      <c r="C17" s="10">
        <v>324069631</v>
      </c>
      <c r="D17" s="62" t="s">
        <v>3</v>
      </c>
      <c r="E17" s="20">
        <v>324069631</v>
      </c>
      <c r="F17" s="10">
        <v>97321134</v>
      </c>
      <c r="G17" s="36">
        <f t="shared" si="0"/>
        <v>226748497</v>
      </c>
    </row>
    <row r="18" spans="1:7" ht="11.25" customHeight="1" x14ac:dyDescent="0.2">
      <c r="A18" s="47">
        <v>1949</v>
      </c>
      <c r="B18" s="26" t="s">
        <v>30</v>
      </c>
      <c r="C18" s="10">
        <v>134186740</v>
      </c>
      <c r="D18" s="62" t="s">
        <v>3</v>
      </c>
      <c r="E18" s="20">
        <v>134186740</v>
      </c>
      <c r="F18" s="10">
        <v>39771372</v>
      </c>
      <c r="G18" s="36">
        <f t="shared" si="0"/>
        <v>94415368</v>
      </c>
    </row>
    <row r="19" spans="1:7" ht="11.25" customHeight="1" x14ac:dyDescent="0.2">
      <c r="A19" s="47">
        <v>1950</v>
      </c>
      <c r="B19" s="26" t="s">
        <v>31</v>
      </c>
      <c r="C19" s="10">
        <v>427451190</v>
      </c>
      <c r="D19" s="62" t="s">
        <v>3</v>
      </c>
      <c r="E19" s="20">
        <v>427451190</v>
      </c>
      <c r="F19" s="10">
        <v>115465143</v>
      </c>
      <c r="G19" s="36">
        <f t="shared" si="0"/>
        <v>311986047</v>
      </c>
    </row>
    <row r="20" spans="1:7" ht="11.25" customHeight="1" x14ac:dyDescent="0.2">
      <c r="A20" s="47">
        <v>1951</v>
      </c>
      <c r="B20" s="26" t="s">
        <v>32</v>
      </c>
      <c r="C20" s="10">
        <v>219315388</v>
      </c>
      <c r="D20" s="62" t="s">
        <v>3</v>
      </c>
      <c r="E20" s="20">
        <v>219315388</v>
      </c>
      <c r="F20" s="10">
        <v>62689291</v>
      </c>
      <c r="G20" s="36">
        <f t="shared" si="0"/>
        <v>156626097</v>
      </c>
    </row>
    <row r="21" spans="1:7" ht="11.25" customHeight="1" x14ac:dyDescent="0.2">
      <c r="A21" s="47">
        <v>1952</v>
      </c>
      <c r="B21" s="26" t="s">
        <v>33</v>
      </c>
      <c r="C21" s="10">
        <v>384650896</v>
      </c>
      <c r="D21" s="62" t="s">
        <v>3</v>
      </c>
      <c r="E21" s="20">
        <v>384650896</v>
      </c>
      <c r="F21" s="10">
        <v>114651326</v>
      </c>
      <c r="G21" s="36">
        <f t="shared" si="0"/>
        <v>269999570</v>
      </c>
    </row>
    <row r="22" spans="1:7" ht="11.25" customHeight="1" x14ac:dyDescent="0.2">
      <c r="A22" s="47">
        <v>1953</v>
      </c>
      <c r="B22" s="26" t="s">
        <v>27</v>
      </c>
      <c r="C22" s="10">
        <v>210458530</v>
      </c>
      <c r="D22" s="62" t="s">
        <v>3</v>
      </c>
      <c r="E22" s="20">
        <v>210458530</v>
      </c>
      <c r="F22" s="10">
        <v>62719712</v>
      </c>
      <c r="G22" s="36">
        <f t="shared" si="0"/>
        <v>147738818</v>
      </c>
    </row>
    <row r="23" spans="1:7" ht="11.25" customHeight="1" x14ac:dyDescent="0.2">
      <c r="A23" s="47">
        <v>1954</v>
      </c>
      <c r="B23" s="26" t="s">
        <v>34</v>
      </c>
      <c r="C23" s="10">
        <v>469070055</v>
      </c>
      <c r="D23" s="62" t="s">
        <v>3</v>
      </c>
      <c r="E23" s="20">
        <v>469070055</v>
      </c>
      <c r="F23" s="10">
        <v>140418319</v>
      </c>
      <c r="G23" s="36">
        <f t="shared" si="0"/>
        <v>328651736</v>
      </c>
    </row>
    <row r="24" spans="1:7" ht="11.25" customHeight="1" x14ac:dyDescent="0.2">
      <c r="A24" s="47">
        <v>1955</v>
      </c>
      <c r="B24" s="26" t="s">
        <v>35</v>
      </c>
      <c r="C24" s="10">
        <v>235192968</v>
      </c>
      <c r="D24" s="62" t="s">
        <v>3</v>
      </c>
      <c r="E24" s="20">
        <v>235192968</v>
      </c>
      <c r="F24" s="10">
        <v>70346016</v>
      </c>
      <c r="G24" s="36">
        <f t="shared" si="0"/>
        <v>164846952</v>
      </c>
    </row>
    <row r="25" spans="1:7" ht="11.25" customHeight="1" x14ac:dyDescent="0.2">
      <c r="A25" s="47">
        <v>1956</v>
      </c>
      <c r="B25" s="26" t="s">
        <v>36</v>
      </c>
      <c r="C25" s="10">
        <v>454526039</v>
      </c>
      <c r="D25" s="62" t="s">
        <v>3</v>
      </c>
      <c r="E25" s="20">
        <v>454526039</v>
      </c>
      <c r="F25" s="10">
        <v>136393329</v>
      </c>
      <c r="G25" s="36">
        <f t="shared" si="0"/>
        <v>318132710</v>
      </c>
    </row>
    <row r="26" spans="1:7" ht="11.25" customHeight="1" x14ac:dyDescent="0.2">
      <c r="A26" s="47">
        <v>1957</v>
      </c>
      <c r="B26" s="26" t="s">
        <v>30</v>
      </c>
      <c r="C26" s="10">
        <v>211033974</v>
      </c>
      <c r="D26" s="62" t="s">
        <v>3</v>
      </c>
      <c r="E26" s="20">
        <v>211033974</v>
      </c>
      <c r="F26" s="10">
        <v>63290662</v>
      </c>
      <c r="G26" s="36">
        <f t="shared" si="0"/>
        <v>147743312</v>
      </c>
    </row>
    <row r="27" spans="1:7" ht="11.25" customHeight="1" x14ac:dyDescent="0.2">
      <c r="A27" s="47">
        <v>1958</v>
      </c>
      <c r="B27" s="26" t="s">
        <v>37</v>
      </c>
      <c r="C27" s="10">
        <v>521021318</v>
      </c>
      <c r="D27" s="62" t="s">
        <v>3</v>
      </c>
      <c r="E27" s="20">
        <v>521021318</v>
      </c>
      <c r="F27" s="10">
        <v>156299300</v>
      </c>
      <c r="G27" s="36">
        <f t="shared" si="0"/>
        <v>364722018</v>
      </c>
    </row>
    <row r="28" spans="1:7" ht="11.25" customHeight="1" x14ac:dyDescent="0.2">
      <c r="A28" s="47">
        <v>1959</v>
      </c>
      <c r="B28" s="26" t="s">
        <v>38</v>
      </c>
      <c r="C28" s="10">
        <v>289815811</v>
      </c>
      <c r="D28" s="62" t="s">
        <v>3</v>
      </c>
      <c r="E28" s="20">
        <v>289815811</v>
      </c>
      <c r="F28" s="10">
        <v>86937355</v>
      </c>
      <c r="G28" s="36">
        <f t="shared" si="0"/>
        <v>202878456</v>
      </c>
    </row>
    <row r="29" spans="1:7" ht="11.25" customHeight="1" x14ac:dyDescent="0.2">
      <c r="A29" s="47">
        <v>1960</v>
      </c>
      <c r="B29" s="26" t="s">
        <v>39</v>
      </c>
      <c r="C29" s="10">
        <v>448966146</v>
      </c>
      <c r="D29" s="62" t="s">
        <v>3</v>
      </c>
      <c r="E29" s="20">
        <v>448966146</v>
      </c>
      <c r="F29" s="10">
        <v>134686407</v>
      </c>
      <c r="G29" s="36">
        <f t="shared" si="0"/>
        <v>314279739</v>
      </c>
    </row>
    <row r="30" spans="1:7" ht="11.25" customHeight="1" x14ac:dyDescent="0.2">
      <c r="A30" s="47">
        <v>1961</v>
      </c>
      <c r="B30" s="26" t="s">
        <v>38</v>
      </c>
      <c r="C30" s="10">
        <v>231178362</v>
      </c>
      <c r="D30" s="62" t="s">
        <v>3</v>
      </c>
      <c r="E30" s="20">
        <v>231178362</v>
      </c>
      <c r="F30" s="10">
        <v>69350991</v>
      </c>
      <c r="G30" s="36">
        <f t="shared" si="0"/>
        <v>161827371</v>
      </c>
    </row>
    <row r="31" spans="1:7" ht="11.25" customHeight="1" x14ac:dyDescent="0.2">
      <c r="A31" s="47">
        <v>1962</v>
      </c>
      <c r="B31" s="26" t="s">
        <v>40</v>
      </c>
      <c r="C31" s="10">
        <v>602019741</v>
      </c>
      <c r="D31" s="62" t="s">
        <v>3</v>
      </c>
      <c r="E31" s="20">
        <v>602019741</v>
      </c>
      <c r="F31" s="10">
        <v>180604471</v>
      </c>
      <c r="G31" s="36">
        <f t="shared" si="0"/>
        <v>421415270</v>
      </c>
    </row>
    <row r="32" spans="1:7" ht="11.25" customHeight="1" x14ac:dyDescent="0.2">
      <c r="A32" s="47">
        <v>1963</v>
      </c>
      <c r="B32" s="26" t="s">
        <v>38</v>
      </c>
      <c r="C32" s="10">
        <v>309664430</v>
      </c>
      <c r="D32" s="62" t="s">
        <v>3</v>
      </c>
      <c r="E32" s="20">
        <v>309664430</v>
      </c>
      <c r="F32" s="10">
        <v>92892362</v>
      </c>
      <c r="G32" s="36">
        <f t="shared" si="0"/>
        <v>216772068</v>
      </c>
    </row>
    <row r="33" spans="1:7" ht="11.25" customHeight="1" x14ac:dyDescent="0.2">
      <c r="A33" s="47">
        <v>1964</v>
      </c>
      <c r="B33" s="26" t="s">
        <v>41</v>
      </c>
      <c r="C33" s="10">
        <v>725970099</v>
      </c>
      <c r="D33" s="62" t="s">
        <v>3</v>
      </c>
      <c r="E33" s="20">
        <v>725970099</v>
      </c>
      <c r="F33" s="10">
        <v>217789713</v>
      </c>
      <c r="G33" s="36">
        <f t="shared" si="0"/>
        <v>508180386</v>
      </c>
    </row>
    <row r="34" spans="1:7" ht="11.25" customHeight="1" x14ac:dyDescent="0.2">
      <c r="A34" s="47">
        <v>1965</v>
      </c>
      <c r="B34" s="26"/>
      <c r="C34" s="10">
        <v>425050562</v>
      </c>
      <c r="D34" s="62" t="s">
        <v>3</v>
      </c>
      <c r="E34" s="20">
        <v>425050562</v>
      </c>
      <c r="F34" s="10">
        <v>127514802</v>
      </c>
      <c r="G34" s="36">
        <f t="shared" si="0"/>
        <v>297535760</v>
      </c>
    </row>
    <row r="35" spans="1:7" ht="11.25" customHeight="1" x14ac:dyDescent="0.2">
      <c r="A35" s="47">
        <v>1966</v>
      </c>
      <c r="B35" s="26" t="s">
        <v>42</v>
      </c>
      <c r="C35" s="10">
        <v>866433104</v>
      </c>
      <c r="D35" s="62" t="s">
        <v>3</v>
      </c>
      <c r="E35" s="20">
        <v>866433104</v>
      </c>
      <c r="F35" s="10">
        <v>259926846</v>
      </c>
      <c r="G35" s="36">
        <f t="shared" si="0"/>
        <v>606506258</v>
      </c>
    </row>
    <row r="36" spans="1:7" ht="11.25" customHeight="1" x14ac:dyDescent="0.2">
      <c r="A36" s="47">
        <v>1967</v>
      </c>
      <c r="B36" s="26" t="s">
        <v>38</v>
      </c>
      <c r="C36" s="10">
        <v>559406287</v>
      </c>
      <c r="D36" s="62" t="s">
        <v>3</v>
      </c>
      <c r="E36" s="20">
        <v>559406287</v>
      </c>
      <c r="F36" s="10">
        <v>167821886</v>
      </c>
      <c r="G36" s="36">
        <f t="shared" si="0"/>
        <v>391584401</v>
      </c>
    </row>
    <row r="37" spans="1:7" ht="11.25" customHeight="1" x14ac:dyDescent="0.2">
      <c r="A37" s="47">
        <v>1968</v>
      </c>
      <c r="B37" s="26" t="s">
        <v>43</v>
      </c>
      <c r="C37" s="10">
        <v>1062526107</v>
      </c>
      <c r="D37" s="62" t="s">
        <v>3</v>
      </c>
      <c r="E37" s="20">
        <v>945726107</v>
      </c>
      <c r="F37" s="10">
        <v>283717832</v>
      </c>
      <c r="G37" s="36">
        <f t="shared" si="0"/>
        <v>662008275</v>
      </c>
    </row>
    <row r="38" spans="1:7" ht="11.25" customHeight="1" x14ac:dyDescent="0.2">
      <c r="A38" s="47">
        <v>1969</v>
      </c>
      <c r="B38" s="26" t="s">
        <v>27</v>
      </c>
      <c r="C38" s="10">
        <v>753540309</v>
      </c>
      <c r="D38" s="62" t="s">
        <v>3</v>
      </c>
      <c r="E38" s="20">
        <v>870340309</v>
      </c>
      <c r="F38" s="10">
        <v>261102093</v>
      </c>
      <c r="G38" s="36">
        <f t="shared" si="0"/>
        <v>609238216</v>
      </c>
    </row>
    <row r="39" spans="1:7" ht="11.25" customHeight="1" x14ac:dyDescent="0.2">
      <c r="A39" s="47">
        <v>1970</v>
      </c>
      <c r="B39" s="26" t="s">
        <v>44</v>
      </c>
      <c r="C39" s="10">
        <v>1265063187</v>
      </c>
      <c r="D39" s="62" t="s">
        <v>3</v>
      </c>
      <c r="E39" s="20">
        <v>1175063187</v>
      </c>
      <c r="F39" s="10">
        <v>352518956</v>
      </c>
      <c r="G39" s="36">
        <f t="shared" si="0"/>
        <v>822544231</v>
      </c>
    </row>
    <row r="40" spans="1:7" ht="11.25" customHeight="1" x14ac:dyDescent="0.2">
      <c r="A40" s="100">
        <v>1971</v>
      </c>
      <c r="B40" s="93"/>
      <c r="C40" s="10">
        <v>996902749</v>
      </c>
      <c r="D40" s="62" t="s">
        <v>3</v>
      </c>
      <c r="E40" s="20">
        <v>1086902749</v>
      </c>
      <c r="F40" s="8">
        <v>326070825</v>
      </c>
      <c r="G40" s="36">
        <f t="shared" si="0"/>
        <v>760831924</v>
      </c>
    </row>
    <row r="41" spans="1:7" ht="11.25" customHeight="1" x14ac:dyDescent="0.2">
      <c r="A41" s="100">
        <v>1972</v>
      </c>
      <c r="B41" s="26" t="s">
        <v>45</v>
      </c>
      <c r="C41" s="10">
        <v>1805813746</v>
      </c>
      <c r="D41" s="62" t="s">
        <v>3</v>
      </c>
      <c r="E41" s="20">
        <v>1525813746</v>
      </c>
      <c r="F41" s="10">
        <v>457744124</v>
      </c>
      <c r="G41" s="36">
        <f t="shared" si="0"/>
        <v>1068069622</v>
      </c>
    </row>
    <row r="42" spans="1:7" ht="11.25" customHeight="1" x14ac:dyDescent="0.2">
      <c r="A42" s="100">
        <v>1973</v>
      </c>
      <c r="B42" s="95"/>
      <c r="C42" s="8">
        <v>1258027660</v>
      </c>
      <c r="D42" s="62" t="s">
        <v>3</v>
      </c>
      <c r="E42" s="19">
        <v>1538027660</v>
      </c>
      <c r="F42" s="8">
        <v>461408298</v>
      </c>
      <c r="G42" s="36">
        <f t="shared" ref="G42:G61" si="1">E42-F42</f>
        <v>1076619362</v>
      </c>
    </row>
    <row r="43" spans="1:7" ht="11.25" customHeight="1" x14ac:dyDescent="0.2">
      <c r="A43" s="47">
        <v>1974</v>
      </c>
      <c r="B43" s="26" t="s">
        <v>46</v>
      </c>
      <c r="C43" s="10">
        <v>2305027380</v>
      </c>
      <c r="D43" s="62" t="s">
        <v>3</v>
      </c>
      <c r="E43" s="20">
        <v>2305027380</v>
      </c>
      <c r="F43" s="10">
        <v>691508214</v>
      </c>
      <c r="G43" s="36">
        <f t="shared" si="1"/>
        <v>1613519166</v>
      </c>
    </row>
    <row r="44" spans="1:7" ht="11.25" customHeight="1" x14ac:dyDescent="0.2">
      <c r="A44" s="100">
        <v>1975</v>
      </c>
      <c r="B44" s="95"/>
      <c r="C44" s="8">
        <v>2216157028</v>
      </c>
      <c r="D44" s="62" t="s">
        <v>3</v>
      </c>
      <c r="E44" s="19">
        <v>2216157028</v>
      </c>
      <c r="F44" s="8">
        <v>606572004</v>
      </c>
      <c r="G44" s="36">
        <f t="shared" si="1"/>
        <v>1609585024</v>
      </c>
    </row>
    <row r="45" spans="1:7" ht="11.25" customHeight="1" x14ac:dyDescent="0.2">
      <c r="A45" s="100">
        <v>1976</v>
      </c>
      <c r="B45" s="26" t="s">
        <v>47</v>
      </c>
      <c r="C45" s="10">
        <v>3668155427</v>
      </c>
      <c r="D45" s="62" t="s">
        <v>3</v>
      </c>
      <c r="E45" s="20">
        <v>3290155427</v>
      </c>
      <c r="F45" s="10">
        <v>984073027</v>
      </c>
      <c r="G45" s="36">
        <f t="shared" si="1"/>
        <v>2306082400</v>
      </c>
    </row>
    <row r="46" spans="1:7" ht="11.25" customHeight="1" x14ac:dyDescent="0.2">
      <c r="A46" s="100">
        <v>1977</v>
      </c>
      <c r="C46" s="8">
        <v>2446297772</v>
      </c>
      <c r="D46" s="62" t="s">
        <v>3</v>
      </c>
      <c r="E46" s="19">
        <v>2824297772</v>
      </c>
      <c r="F46" s="8">
        <v>847140786</v>
      </c>
      <c r="G46" s="36">
        <f t="shared" si="1"/>
        <v>1977156986</v>
      </c>
    </row>
    <row r="47" spans="1:7" ht="11.25" customHeight="1" x14ac:dyDescent="0.2">
      <c r="A47" s="47">
        <v>1978</v>
      </c>
      <c r="B47" s="94" t="s">
        <v>57</v>
      </c>
      <c r="C47" s="10">
        <v>3956377403</v>
      </c>
      <c r="D47" s="62" t="s">
        <v>3</v>
      </c>
      <c r="E47" s="20">
        <v>3206377403</v>
      </c>
      <c r="F47" s="10">
        <v>822361828</v>
      </c>
      <c r="G47" s="36">
        <f t="shared" si="1"/>
        <v>2384015575</v>
      </c>
    </row>
    <row r="48" spans="1:7" ht="11.25" customHeight="1" x14ac:dyDescent="0.2">
      <c r="A48" s="100">
        <v>1979</v>
      </c>
      <c r="B48" s="94"/>
      <c r="C48" s="8">
        <v>2340444848</v>
      </c>
      <c r="D48" s="62" t="s">
        <v>3</v>
      </c>
      <c r="E48" s="19">
        <v>3090444848</v>
      </c>
      <c r="F48" s="8">
        <v>880169410</v>
      </c>
      <c r="G48" s="36">
        <f t="shared" si="1"/>
        <v>2210275438</v>
      </c>
    </row>
    <row r="49" spans="1:7" ht="11.25" customHeight="1" x14ac:dyDescent="0.2">
      <c r="A49" s="47">
        <v>1980</v>
      </c>
      <c r="B49" s="94" t="s">
        <v>58</v>
      </c>
      <c r="C49" s="10">
        <v>3819983735</v>
      </c>
      <c r="D49" s="62" t="s">
        <v>3</v>
      </c>
      <c r="E49" s="20">
        <v>3419983735</v>
      </c>
      <c r="F49" s="10">
        <v>1025730648</v>
      </c>
      <c r="G49" s="36">
        <f t="shared" si="1"/>
        <v>2394253087</v>
      </c>
    </row>
    <row r="50" spans="1:7" ht="11.25" customHeight="1" x14ac:dyDescent="0.2">
      <c r="A50" s="100">
        <v>1981</v>
      </c>
      <c r="B50" s="95"/>
      <c r="C50" s="10">
        <v>2940739501</v>
      </c>
      <c r="D50" s="62" t="s">
        <v>3</v>
      </c>
      <c r="E50" s="20">
        <v>3340739501</v>
      </c>
      <c r="F50" s="10">
        <v>1002221850</v>
      </c>
      <c r="G50" s="36">
        <f t="shared" si="1"/>
        <v>2338517651</v>
      </c>
    </row>
    <row r="51" spans="1:7" ht="11.25" customHeight="1" x14ac:dyDescent="0.2">
      <c r="A51" s="47">
        <v>1982</v>
      </c>
      <c r="B51" s="94" t="s">
        <v>59</v>
      </c>
      <c r="C51" s="10">
        <v>4660627034</v>
      </c>
      <c r="D51" s="62" t="s">
        <v>3</v>
      </c>
      <c r="E51" s="20">
        <v>3960627034</v>
      </c>
      <c r="F51" s="10">
        <v>1188188110</v>
      </c>
      <c r="G51" s="36">
        <f t="shared" si="1"/>
        <v>2772438924</v>
      </c>
    </row>
    <row r="52" spans="1:7" ht="11.25" customHeight="1" x14ac:dyDescent="0.2">
      <c r="A52" s="100">
        <v>1983</v>
      </c>
      <c r="B52" s="18"/>
      <c r="C52" s="8">
        <v>3710264179</v>
      </c>
      <c r="D52" s="62" t="s">
        <v>3</v>
      </c>
      <c r="E52" s="19">
        <v>4410264179</v>
      </c>
      <c r="F52" s="8">
        <v>1323090548</v>
      </c>
      <c r="G52" s="36">
        <f t="shared" si="1"/>
        <v>3087173631</v>
      </c>
    </row>
    <row r="53" spans="1:7" ht="11.25" customHeight="1" x14ac:dyDescent="0.2">
      <c r="A53" s="47">
        <v>1984</v>
      </c>
      <c r="B53" s="94" t="s">
        <v>60</v>
      </c>
      <c r="C53" s="10">
        <v>5332378216</v>
      </c>
      <c r="D53" s="62" t="s">
        <v>3</v>
      </c>
      <c r="E53" s="20">
        <v>4832378216</v>
      </c>
      <c r="F53" s="10">
        <v>1449713465</v>
      </c>
      <c r="G53" s="36">
        <f t="shared" si="1"/>
        <v>3382664751</v>
      </c>
    </row>
    <row r="54" spans="1:7" ht="11.25" customHeight="1" x14ac:dyDescent="0.2">
      <c r="A54" s="100">
        <v>1985</v>
      </c>
      <c r="B54" s="95"/>
      <c r="C54" s="8">
        <v>4253888248</v>
      </c>
      <c r="D54" s="62" t="s">
        <v>3</v>
      </c>
      <c r="E54" s="19">
        <v>4753888248</v>
      </c>
      <c r="F54" s="8">
        <v>1426166475</v>
      </c>
      <c r="G54" s="36">
        <f t="shared" si="1"/>
        <v>3327721773</v>
      </c>
    </row>
    <row r="55" spans="1:7" ht="11.25" customHeight="1" x14ac:dyDescent="0.2">
      <c r="A55" s="47">
        <v>1986</v>
      </c>
      <c r="B55" s="94" t="s">
        <v>61</v>
      </c>
      <c r="C55" s="10">
        <v>6130576871</v>
      </c>
      <c r="D55" s="62" t="s">
        <v>3</v>
      </c>
      <c r="E55" s="20">
        <v>5580576871</v>
      </c>
      <c r="F55" s="10">
        <v>1674173061</v>
      </c>
      <c r="G55" s="36">
        <f t="shared" si="1"/>
        <v>3906403810</v>
      </c>
    </row>
    <row r="56" spans="1:7" ht="11.25" customHeight="1" x14ac:dyDescent="0.2">
      <c r="A56" s="100">
        <v>1987</v>
      </c>
      <c r="B56" s="95"/>
      <c r="C56" s="8">
        <v>4766714295</v>
      </c>
      <c r="D56" s="62" t="s">
        <v>3</v>
      </c>
      <c r="E56" s="19">
        <v>5316714295</v>
      </c>
      <c r="F56" s="8">
        <v>1595014289</v>
      </c>
      <c r="G56" s="36">
        <f t="shared" si="1"/>
        <v>3721700006</v>
      </c>
    </row>
    <row r="57" spans="1:7" ht="11.25" customHeight="1" x14ac:dyDescent="0.2">
      <c r="A57" s="47">
        <v>1988</v>
      </c>
      <c r="B57" s="94" t="s">
        <v>62</v>
      </c>
      <c r="C57" s="10">
        <v>7562766196</v>
      </c>
      <c r="D57" s="62" t="s">
        <v>3</v>
      </c>
      <c r="E57" s="20">
        <v>6562766196</v>
      </c>
      <c r="F57" s="10">
        <v>1968829859</v>
      </c>
      <c r="G57" s="36">
        <f t="shared" si="1"/>
        <v>4593936337</v>
      </c>
    </row>
    <row r="58" spans="1:7" ht="11.25" customHeight="1" x14ac:dyDescent="0.2">
      <c r="A58" s="100">
        <v>1989</v>
      </c>
      <c r="B58" s="95"/>
      <c r="C58" s="8">
        <v>4986506578</v>
      </c>
      <c r="D58" s="62" t="s">
        <v>3</v>
      </c>
      <c r="E58" s="19">
        <v>5986506578</v>
      </c>
      <c r="F58" s="8">
        <v>1795951973</v>
      </c>
      <c r="G58" s="36">
        <f t="shared" si="1"/>
        <v>4190554605</v>
      </c>
    </row>
    <row r="59" spans="1:7" ht="11.25" customHeight="1" x14ac:dyDescent="0.2">
      <c r="A59" s="47">
        <v>1990</v>
      </c>
      <c r="B59" s="94" t="s">
        <v>63</v>
      </c>
      <c r="C59" s="10">
        <v>7160423171</v>
      </c>
      <c r="D59" s="62" t="s">
        <v>3</v>
      </c>
      <c r="E59" s="20">
        <v>6710423171</v>
      </c>
      <c r="F59" s="10">
        <v>2013126951</v>
      </c>
      <c r="G59" s="36">
        <f t="shared" si="1"/>
        <v>4697296220</v>
      </c>
    </row>
    <row r="60" spans="1:7" ht="11.25" customHeight="1" x14ac:dyDescent="0.2">
      <c r="A60" s="100">
        <v>1991</v>
      </c>
      <c r="B60" s="95"/>
      <c r="C60" s="8">
        <v>6399349758</v>
      </c>
      <c r="D60" s="62" t="s">
        <v>3</v>
      </c>
      <c r="E60" s="19">
        <v>6849349758</v>
      </c>
      <c r="F60" s="8">
        <v>2054804928</v>
      </c>
      <c r="G60" s="36">
        <f t="shared" si="1"/>
        <v>4794544830</v>
      </c>
    </row>
    <row r="61" spans="1:7" ht="11.25" customHeight="1" x14ac:dyDescent="0.2">
      <c r="A61" s="47">
        <v>1992</v>
      </c>
      <c r="B61" s="94" t="s">
        <v>64</v>
      </c>
      <c r="C61" s="10">
        <v>8841693603</v>
      </c>
      <c r="D61" s="62" t="s">
        <v>3</v>
      </c>
      <c r="E61" s="20">
        <v>8341693603</v>
      </c>
      <c r="F61" s="10">
        <v>2502508081</v>
      </c>
      <c r="G61" s="36">
        <f t="shared" si="1"/>
        <v>5839185522</v>
      </c>
    </row>
    <row r="62" spans="1:7" ht="11.25" customHeight="1" x14ac:dyDescent="0.2">
      <c r="A62" s="100">
        <v>1993</v>
      </c>
      <c r="B62" s="95"/>
      <c r="C62" s="8">
        <v>7383993579</v>
      </c>
      <c r="D62" s="62" t="s">
        <v>3</v>
      </c>
      <c r="E62" s="19">
        <v>7883993579</v>
      </c>
      <c r="F62" s="8">
        <v>2365198074</v>
      </c>
      <c r="G62" s="36">
        <f t="shared" ref="G62:G69" si="2">E62-F62</f>
        <v>5518795505</v>
      </c>
    </row>
    <row r="63" spans="1:7" ht="11.25" customHeight="1" x14ac:dyDescent="0.2">
      <c r="A63" s="47">
        <v>1994</v>
      </c>
      <c r="B63" s="94" t="s">
        <v>65</v>
      </c>
      <c r="C63" s="10">
        <v>10160861535</v>
      </c>
      <c r="D63" s="62" t="s">
        <v>3</v>
      </c>
      <c r="E63" s="20">
        <v>8960861535</v>
      </c>
      <c r="F63" s="10">
        <v>2688258461</v>
      </c>
      <c r="G63" s="36">
        <f t="shared" si="2"/>
        <v>6272603074</v>
      </c>
    </row>
    <row r="64" spans="1:7" ht="11.25" customHeight="1" x14ac:dyDescent="0.2">
      <c r="A64" s="100">
        <v>1995</v>
      </c>
      <c r="B64" s="95"/>
      <c r="C64" s="8">
        <v>7044340769</v>
      </c>
      <c r="D64" s="62" t="s">
        <v>3</v>
      </c>
      <c r="E64" s="19">
        <v>8244340769</v>
      </c>
      <c r="F64" s="8">
        <v>2473302231</v>
      </c>
      <c r="G64" s="36">
        <f t="shared" si="2"/>
        <v>5771038538</v>
      </c>
    </row>
    <row r="65" spans="1:7" ht="11.25" customHeight="1" x14ac:dyDescent="0.2">
      <c r="A65" s="47">
        <v>1996</v>
      </c>
      <c r="B65" s="95"/>
      <c r="C65" s="10">
        <v>8971644907</v>
      </c>
      <c r="D65" s="62" t="s">
        <v>3</v>
      </c>
      <c r="E65" s="20">
        <v>8971644907</v>
      </c>
      <c r="F65" s="10">
        <v>2691493472</v>
      </c>
      <c r="G65" s="36">
        <f t="shared" si="2"/>
        <v>6280151435</v>
      </c>
    </row>
    <row r="66" spans="1:7" ht="11.25" customHeight="1" x14ac:dyDescent="0.2">
      <c r="A66" s="47">
        <v>1997</v>
      </c>
      <c r="B66" s="95"/>
      <c r="C66" s="10">
        <v>9724798672</v>
      </c>
      <c r="D66" s="62" t="s">
        <v>3</v>
      </c>
      <c r="E66" s="20">
        <v>9724798672</v>
      </c>
      <c r="F66" s="10">
        <v>2917439602</v>
      </c>
      <c r="G66" s="36">
        <f t="shared" si="2"/>
        <v>6807359070</v>
      </c>
    </row>
    <row r="67" spans="1:7" ht="11.25" customHeight="1" x14ac:dyDescent="0.2">
      <c r="A67" s="47">
        <v>1998</v>
      </c>
      <c r="B67" s="95"/>
      <c r="C67" s="10">
        <v>9728479885.2600002</v>
      </c>
      <c r="D67" s="36">
        <v>41591523.649999999</v>
      </c>
      <c r="E67" s="20">
        <f>C67-D67</f>
        <v>9686888361.6100006</v>
      </c>
      <c r="F67" s="10">
        <v>2918543965.5799999</v>
      </c>
      <c r="G67" s="36">
        <f t="shared" si="2"/>
        <v>6768344396.0300007</v>
      </c>
    </row>
    <row r="68" spans="1:7" ht="11.25" customHeight="1" x14ac:dyDescent="0.2">
      <c r="A68" s="47">
        <v>1999</v>
      </c>
      <c r="B68" s="95"/>
      <c r="C68" s="10">
        <v>10571798507.24</v>
      </c>
      <c r="D68" s="36">
        <v>60512260.119999997</v>
      </c>
      <c r="E68" s="20">
        <f>C68-D68</f>
        <v>10511286247.119999</v>
      </c>
      <c r="F68" s="10">
        <v>3171539552.1700001</v>
      </c>
      <c r="G68" s="36">
        <f t="shared" si="2"/>
        <v>7339746694.9499989</v>
      </c>
    </row>
    <row r="69" spans="1:7" ht="11.25" customHeight="1" x14ac:dyDescent="0.2">
      <c r="A69" s="47">
        <v>2000</v>
      </c>
      <c r="B69" s="95"/>
      <c r="C69" s="8">
        <v>10748575207.76</v>
      </c>
      <c r="D69" s="37">
        <v>63860834.960000001</v>
      </c>
      <c r="E69" s="20">
        <f>C69-D69</f>
        <v>10684714372.800001</v>
      </c>
      <c r="F69" s="8">
        <v>3224572562.3299999</v>
      </c>
      <c r="G69" s="36">
        <f t="shared" si="2"/>
        <v>7460141810.4700012</v>
      </c>
    </row>
    <row r="70" spans="1:7" ht="11.25" customHeight="1" x14ac:dyDescent="0.2">
      <c r="A70" s="47">
        <v>2001</v>
      </c>
      <c r="B70" s="95"/>
      <c r="C70" s="8">
        <v>12271865616</v>
      </c>
      <c r="D70" s="37">
        <v>52540927</v>
      </c>
      <c r="E70" s="20">
        <f t="shared" ref="E70:E85" si="3">C70-D70</f>
        <v>12219324689</v>
      </c>
      <c r="F70" s="8">
        <v>3681559685</v>
      </c>
      <c r="G70" s="36">
        <f t="shared" ref="G70:G76" si="4">E70-F70</f>
        <v>8537765004</v>
      </c>
    </row>
    <row r="71" spans="1:7" ht="11.25" customHeight="1" x14ac:dyDescent="0.2">
      <c r="A71" s="47">
        <v>2002</v>
      </c>
      <c r="B71" s="95"/>
      <c r="C71" s="8">
        <v>11431917748.559999</v>
      </c>
      <c r="D71" s="37">
        <v>114013459.65000001</v>
      </c>
      <c r="E71" s="19">
        <f t="shared" si="3"/>
        <v>11317904288.91</v>
      </c>
      <c r="F71" s="8">
        <v>3429575324.5700002</v>
      </c>
      <c r="G71" s="36">
        <f t="shared" si="4"/>
        <v>7888328964.3400002</v>
      </c>
    </row>
    <row r="72" spans="1:7" ht="11.25" customHeight="1" x14ac:dyDescent="0.2">
      <c r="A72" s="47">
        <v>2003</v>
      </c>
      <c r="B72" s="95"/>
      <c r="C72" s="8">
        <v>12489112523.49</v>
      </c>
      <c r="D72" s="37">
        <v>89470498.519999996</v>
      </c>
      <c r="E72" s="19">
        <f t="shared" si="3"/>
        <v>12399642024.969999</v>
      </c>
      <c r="F72" s="8">
        <v>3746733757.0500002</v>
      </c>
      <c r="G72" s="36">
        <f t="shared" si="4"/>
        <v>8652908267.9199982</v>
      </c>
    </row>
    <row r="73" spans="1:7" ht="11.25" customHeight="1" x14ac:dyDescent="0.2">
      <c r="A73" s="100">
        <v>2004</v>
      </c>
      <c r="B73" s="95"/>
      <c r="C73" s="8">
        <v>11934569244.219999</v>
      </c>
      <c r="D73" s="37">
        <v>112828854.45</v>
      </c>
      <c r="E73" s="19">
        <f t="shared" si="3"/>
        <v>11821740389.769999</v>
      </c>
      <c r="F73" s="8">
        <v>3580370773.27</v>
      </c>
      <c r="G73" s="36">
        <f t="shared" si="4"/>
        <v>8241369616.4999981</v>
      </c>
    </row>
    <row r="74" spans="1:7" ht="11.25" customHeight="1" x14ac:dyDescent="0.2">
      <c r="A74" s="100">
        <v>2005</v>
      </c>
      <c r="B74" s="95"/>
      <c r="C74" s="8">
        <v>12367643702.530001</v>
      </c>
      <c r="D74" s="37">
        <v>154560410.03999999</v>
      </c>
      <c r="E74" s="19">
        <f t="shared" si="3"/>
        <v>12213083292.49</v>
      </c>
      <c r="F74" s="8">
        <v>3710293110.77</v>
      </c>
      <c r="G74" s="36">
        <f t="shared" si="4"/>
        <v>8502790181.7199993</v>
      </c>
    </row>
    <row r="75" spans="1:7" ht="11.25" customHeight="1" x14ac:dyDescent="0.2">
      <c r="A75" s="100">
        <v>2006</v>
      </c>
      <c r="B75" s="95"/>
      <c r="C75" s="8">
        <v>14384077041.870001</v>
      </c>
      <c r="D75" s="37">
        <v>153579317.06</v>
      </c>
      <c r="E75" s="19">
        <f t="shared" si="3"/>
        <v>14230497724.810001</v>
      </c>
      <c r="F75" s="8">
        <v>4315223112.5600004</v>
      </c>
      <c r="G75" s="36">
        <f t="shared" si="4"/>
        <v>9915274612.25</v>
      </c>
    </row>
    <row r="76" spans="1:7" ht="11.25" customHeight="1" x14ac:dyDescent="0.2">
      <c r="A76" s="100">
        <v>2007</v>
      </c>
      <c r="B76" s="95"/>
      <c r="C76" s="8">
        <v>15523853940.210001</v>
      </c>
      <c r="D76" s="37">
        <v>134953184.30000001</v>
      </c>
      <c r="E76" s="19">
        <f t="shared" si="3"/>
        <v>15388900755.910002</v>
      </c>
      <c r="F76" s="8">
        <v>4657156026.1499996</v>
      </c>
      <c r="G76" s="36">
        <f t="shared" si="4"/>
        <v>10731744729.760002</v>
      </c>
    </row>
    <row r="77" spans="1:7" ht="11.25" customHeight="1" x14ac:dyDescent="0.2">
      <c r="A77" s="100" t="s">
        <v>123</v>
      </c>
      <c r="B77" s="95"/>
      <c r="C77" s="8">
        <v>17605399435.879997</v>
      </c>
      <c r="D77" s="37">
        <v>92839883.640000001</v>
      </c>
      <c r="E77" s="19">
        <f t="shared" si="3"/>
        <v>17512559552.239998</v>
      </c>
      <c r="F77" s="8">
        <v>3141197210.1500001</v>
      </c>
      <c r="G77" s="36">
        <f>E77-F77</f>
        <v>14371362342.089998</v>
      </c>
    </row>
    <row r="78" spans="1:7" ht="11.25" customHeight="1" x14ac:dyDescent="0.2">
      <c r="A78" s="100">
        <v>2009</v>
      </c>
      <c r="B78" s="95"/>
      <c r="C78" s="8">
        <v>18034499100.5</v>
      </c>
      <c r="D78" s="37">
        <v>157132505.24000001</v>
      </c>
      <c r="E78" s="19">
        <f t="shared" si="3"/>
        <v>17877366595.259998</v>
      </c>
      <c r="F78" s="8">
        <v>3065903499.1100001</v>
      </c>
      <c r="G78" s="36">
        <f t="shared" ref="G78:G85" si="5">E78-F78</f>
        <v>14811463096.149998</v>
      </c>
    </row>
    <row r="79" spans="1:7" ht="11.25" customHeight="1" x14ac:dyDescent="0.2">
      <c r="A79" s="100">
        <v>2010</v>
      </c>
      <c r="B79" s="95"/>
      <c r="C79" s="8">
        <v>18067915458.75</v>
      </c>
      <c r="D79" s="37">
        <v>181902075.63</v>
      </c>
      <c r="E79" s="19">
        <f t="shared" si="3"/>
        <v>17886013383.119999</v>
      </c>
      <c r="F79" s="8">
        <v>3071545627.9899998</v>
      </c>
      <c r="G79" s="36">
        <f t="shared" si="5"/>
        <v>14814467755.129999</v>
      </c>
    </row>
    <row r="80" spans="1:7" ht="11.25" customHeight="1" x14ac:dyDescent="0.2">
      <c r="A80" s="100">
        <v>2011</v>
      </c>
      <c r="B80" s="95"/>
      <c r="C80" s="8">
        <v>18061148685.59</v>
      </c>
      <c r="D80" s="37">
        <v>170005937.72</v>
      </c>
      <c r="E80" s="19">
        <f t="shared" si="3"/>
        <v>17891142747.869999</v>
      </c>
      <c r="F80" s="8">
        <v>3070395276.5500002</v>
      </c>
      <c r="G80" s="36">
        <f t="shared" si="5"/>
        <v>14820747471.32</v>
      </c>
    </row>
    <row r="81" spans="1:7" ht="11.25" customHeight="1" x14ac:dyDescent="0.2">
      <c r="A81" s="100">
        <v>2012</v>
      </c>
      <c r="B81" s="95"/>
      <c r="C81" s="8">
        <v>18493570198.810001</v>
      </c>
      <c r="D81" s="37">
        <v>151546877.88999999</v>
      </c>
      <c r="E81" s="19">
        <f t="shared" si="3"/>
        <v>18342023320.920002</v>
      </c>
      <c r="F81" s="8">
        <v>3143906933.8000002</v>
      </c>
      <c r="G81" s="36">
        <f t="shared" si="5"/>
        <v>15198116387.120003</v>
      </c>
    </row>
    <row r="82" spans="1:7" ht="11.25" customHeight="1" x14ac:dyDescent="0.2">
      <c r="A82" s="100">
        <v>2013</v>
      </c>
      <c r="B82" s="95"/>
      <c r="C82" s="8">
        <v>18503738261.400002</v>
      </c>
      <c r="D82" s="37">
        <v>151019991.88</v>
      </c>
      <c r="E82" s="19">
        <f t="shared" si="3"/>
        <v>18352718269.52</v>
      </c>
      <c r="F82" s="8">
        <v>3145635504.4400001</v>
      </c>
      <c r="G82" s="36">
        <f t="shared" si="5"/>
        <v>15207082765.08</v>
      </c>
    </row>
    <row r="83" spans="1:7" ht="11.25" customHeight="1" x14ac:dyDescent="0.2">
      <c r="A83" s="100">
        <v>2014</v>
      </c>
      <c r="B83" s="95"/>
      <c r="C83" s="8">
        <v>18125412651.23</v>
      </c>
      <c r="D83" s="37">
        <v>150328780.55000001</v>
      </c>
      <c r="E83" s="19">
        <f t="shared" si="3"/>
        <v>17975083870.68</v>
      </c>
      <c r="F83" s="8">
        <v>3081320150.6999998</v>
      </c>
      <c r="G83" s="36">
        <f t="shared" si="5"/>
        <v>14893763719.98</v>
      </c>
    </row>
    <row r="84" spans="1:7" ht="11.25" customHeight="1" x14ac:dyDescent="0.2">
      <c r="A84" s="100">
        <v>2015</v>
      </c>
      <c r="B84" s="95"/>
      <c r="C84" s="8">
        <v>20280451465.82</v>
      </c>
      <c r="D84" s="37">
        <v>155402257.69</v>
      </c>
      <c r="E84" s="19">
        <f t="shared" si="3"/>
        <v>20125049208.130001</v>
      </c>
      <c r="F84" s="8">
        <v>3447676749.1900001</v>
      </c>
      <c r="G84" s="36">
        <f t="shared" si="5"/>
        <v>16677372458.940001</v>
      </c>
    </row>
    <row r="85" spans="1:7" ht="11.25" customHeight="1" x14ac:dyDescent="0.2">
      <c r="A85" s="100">
        <v>2016</v>
      </c>
      <c r="B85" s="95"/>
      <c r="C85" s="8">
        <v>21289186003.689999</v>
      </c>
      <c r="D85" s="37">
        <v>232150862.94</v>
      </c>
      <c r="E85" s="19">
        <f t="shared" si="3"/>
        <v>21057035140.75</v>
      </c>
      <c r="F85" s="8">
        <v>3619161620.6399999</v>
      </c>
      <c r="G85" s="36">
        <f t="shared" si="5"/>
        <v>17437873520.110001</v>
      </c>
    </row>
    <row r="86" spans="1:7" ht="11.25" customHeight="1" x14ac:dyDescent="0.2">
      <c r="A86" s="100"/>
      <c r="B86" s="95"/>
      <c r="C86" s="8"/>
      <c r="D86" s="37"/>
      <c r="E86" s="19"/>
      <c r="F86" s="8"/>
      <c r="G86" s="36"/>
    </row>
    <row r="87" spans="1:7" ht="11.25" customHeight="1" x14ac:dyDescent="0.2">
      <c r="A87" s="53"/>
      <c r="B87" s="97"/>
      <c r="C87" s="178"/>
      <c r="D87" s="179"/>
      <c r="E87" s="180"/>
      <c r="F87" s="175"/>
      <c r="G87" s="181"/>
    </row>
    <row r="88" spans="1:7" ht="11.25" customHeight="1" x14ac:dyDescent="0.2">
      <c r="A88" s="39" t="s">
        <v>48</v>
      </c>
      <c r="B88" s="18"/>
      <c r="C88" s="12"/>
      <c r="D88" s="12"/>
      <c r="E88" s="12"/>
      <c r="F88" s="12"/>
      <c r="G88" s="40"/>
    </row>
    <row r="89" spans="1:7" ht="11.25" customHeight="1" x14ac:dyDescent="0.2">
      <c r="A89" s="39" t="s">
        <v>49</v>
      </c>
      <c r="B89" s="18"/>
      <c r="C89" s="12"/>
      <c r="D89" s="12"/>
      <c r="E89" s="12"/>
      <c r="F89" s="12"/>
      <c r="G89" s="40"/>
    </row>
    <row r="90" spans="1:7" ht="11.25" customHeight="1" x14ac:dyDescent="0.2">
      <c r="A90" s="39" t="s">
        <v>50</v>
      </c>
      <c r="B90" s="18"/>
      <c r="C90" s="12"/>
      <c r="D90" s="12"/>
      <c r="E90" s="12"/>
      <c r="F90" s="12"/>
      <c r="G90" s="40"/>
    </row>
    <row r="91" spans="1:7" ht="11.25" customHeight="1" x14ac:dyDescent="0.2">
      <c r="A91" s="90" t="s">
        <v>117</v>
      </c>
      <c r="B91" s="18"/>
      <c r="C91" s="12"/>
      <c r="D91" s="12"/>
      <c r="E91" s="12"/>
      <c r="F91" s="12"/>
      <c r="G91" s="40"/>
    </row>
    <row r="92" spans="1:7" ht="11.25" customHeight="1" x14ac:dyDescent="0.2">
      <c r="A92" s="90" t="s">
        <v>119</v>
      </c>
      <c r="B92" s="18"/>
      <c r="C92" s="12"/>
      <c r="D92" s="12"/>
      <c r="E92" s="12"/>
      <c r="F92" s="12"/>
      <c r="G92" s="40"/>
    </row>
    <row r="93" spans="1:7" ht="11.25" customHeight="1" x14ac:dyDescent="0.2">
      <c r="A93" s="90" t="s">
        <v>118</v>
      </c>
      <c r="B93" s="18"/>
      <c r="C93" s="12"/>
      <c r="D93" s="12"/>
      <c r="E93" s="12"/>
      <c r="F93" s="12"/>
      <c r="G93" s="40"/>
    </row>
    <row r="94" spans="1:7" ht="11.25" customHeight="1" x14ac:dyDescent="0.2">
      <c r="A94" s="39" t="s">
        <v>66</v>
      </c>
      <c r="B94" s="18"/>
      <c r="C94" s="12"/>
      <c r="D94" s="12"/>
      <c r="E94" s="12"/>
      <c r="F94" s="12"/>
      <c r="G94" s="40"/>
    </row>
    <row r="95" spans="1:7" ht="11.25" customHeight="1" x14ac:dyDescent="0.2">
      <c r="A95" s="39" t="s">
        <v>120</v>
      </c>
      <c r="B95" s="18"/>
      <c r="C95" s="12"/>
      <c r="D95" s="12"/>
      <c r="E95" s="12"/>
      <c r="F95" s="12"/>
      <c r="G95" s="40"/>
    </row>
    <row r="96" spans="1:7" ht="11.25" customHeight="1" x14ac:dyDescent="0.2">
      <c r="A96" s="39" t="s">
        <v>51</v>
      </c>
      <c r="B96" s="18"/>
      <c r="C96" s="12"/>
      <c r="D96" s="12"/>
      <c r="E96" s="12"/>
      <c r="F96" s="12"/>
      <c r="G96" s="40"/>
    </row>
    <row r="97" spans="1:7" ht="11.25" customHeight="1" x14ac:dyDescent="0.2">
      <c r="A97" s="39" t="s">
        <v>67</v>
      </c>
      <c r="B97" s="18"/>
      <c r="C97" s="12"/>
      <c r="D97" s="12"/>
      <c r="E97" s="12"/>
      <c r="F97" s="12"/>
      <c r="G97" s="40"/>
    </row>
    <row r="98" spans="1:7" ht="11.25" customHeight="1" x14ac:dyDescent="0.2">
      <c r="A98" s="90" t="s">
        <v>124</v>
      </c>
      <c r="B98" s="18"/>
      <c r="C98" s="12"/>
      <c r="D98" s="12"/>
      <c r="E98" s="12"/>
      <c r="F98" s="12"/>
      <c r="G98" s="40"/>
    </row>
    <row r="99" spans="1:7" x14ac:dyDescent="0.2">
      <c r="A99" s="35"/>
      <c r="B99" s="35"/>
      <c r="C99" s="35"/>
      <c r="D99" s="35"/>
      <c r="E99" s="35"/>
      <c r="F99" s="35"/>
      <c r="G99" s="35"/>
    </row>
  </sheetData>
  <phoneticPr fontId="0" type="noConversion"/>
  <pageMargins left="0.59055118110236227" right="0.55118110236220474" top="0.27559055118110237" bottom="0.35433070866141736" header="0.19685039370078741" footer="0.1968503937007874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2" width="13.75" style="1" customWidth="1"/>
    <col min="3" max="5" width="11.625" style="1" customWidth="1"/>
    <col min="6" max="6" width="12.75" style="1" customWidth="1"/>
    <col min="7" max="7" width="5.625" style="1" customWidth="1"/>
    <col min="8" max="16384" width="11" style="1"/>
  </cols>
  <sheetData>
    <row r="1" spans="1:7" ht="11.25" customHeight="1" x14ac:dyDescent="0.2">
      <c r="A1" s="182" t="s">
        <v>68</v>
      </c>
      <c r="B1" s="183"/>
      <c r="C1" s="2"/>
      <c r="D1" s="2"/>
      <c r="E1" s="2"/>
      <c r="F1" s="2"/>
      <c r="G1" s="2"/>
    </row>
    <row r="2" spans="1:7" ht="11.25" customHeight="1" x14ac:dyDescent="0.2"/>
    <row r="3" spans="1:7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7" ht="11.25" customHeight="1" x14ac:dyDescent="0.2"/>
    <row r="5" spans="1:7" ht="11.25" customHeight="1" x14ac:dyDescent="0.2">
      <c r="A5" s="184" t="s">
        <v>70</v>
      </c>
      <c r="B5" s="3" t="s">
        <v>164</v>
      </c>
      <c r="C5" s="185" t="s">
        <v>165</v>
      </c>
      <c r="D5" s="186" t="s">
        <v>166</v>
      </c>
      <c r="E5" s="185" t="s">
        <v>167</v>
      </c>
      <c r="F5" s="3" t="s">
        <v>168</v>
      </c>
      <c r="G5" s="45" t="s">
        <v>70</v>
      </c>
    </row>
    <row r="6" spans="1:7" ht="11.25" customHeight="1" x14ac:dyDescent="0.2">
      <c r="A6" s="47" t="s">
        <v>71</v>
      </c>
      <c r="B6" s="6" t="s">
        <v>9</v>
      </c>
      <c r="C6" s="17" t="s">
        <v>169</v>
      </c>
      <c r="D6" s="47" t="s">
        <v>169</v>
      </c>
      <c r="E6" s="47" t="s">
        <v>169</v>
      </c>
      <c r="F6" s="6" t="s">
        <v>170</v>
      </c>
      <c r="G6" s="6" t="s">
        <v>71</v>
      </c>
    </row>
    <row r="7" spans="1:7" ht="11.25" customHeight="1" x14ac:dyDescent="0.2">
      <c r="A7" s="47"/>
      <c r="B7" s="6" t="s">
        <v>14</v>
      </c>
      <c r="C7" s="17"/>
      <c r="D7" s="6"/>
      <c r="E7" s="17"/>
      <c r="F7" s="6" t="s">
        <v>171</v>
      </c>
      <c r="G7" s="48"/>
    </row>
    <row r="8" spans="1:7" ht="11.25" customHeight="1" x14ac:dyDescent="0.2">
      <c r="A8" s="187"/>
      <c r="B8" s="30" t="s">
        <v>172</v>
      </c>
      <c r="C8" s="16" t="s">
        <v>173</v>
      </c>
      <c r="D8" s="30" t="s">
        <v>174</v>
      </c>
      <c r="E8" s="16" t="s">
        <v>175</v>
      </c>
      <c r="F8" s="30" t="s">
        <v>176</v>
      </c>
      <c r="G8" s="46"/>
    </row>
    <row r="9" spans="1:7" ht="11.25" customHeight="1" x14ac:dyDescent="0.2">
      <c r="A9" s="47">
        <v>1941</v>
      </c>
      <c r="B9" s="10">
        <v>305</v>
      </c>
      <c r="C9" s="20"/>
      <c r="D9" s="10"/>
      <c r="E9" s="20"/>
      <c r="F9" s="10"/>
      <c r="G9" s="48">
        <v>1941</v>
      </c>
    </row>
    <row r="10" spans="1:7" ht="11.25" customHeight="1" x14ac:dyDescent="0.2">
      <c r="A10" s="47">
        <v>1942</v>
      </c>
      <c r="B10" s="189">
        <v>84931003</v>
      </c>
      <c r="C10" s="20"/>
      <c r="D10" s="10"/>
      <c r="E10" s="20"/>
      <c r="F10" s="10"/>
      <c r="G10" s="48">
        <v>1942</v>
      </c>
    </row>
    <row r="11" spans="1:7" ht="11.25" customHeight="1" x14ac:dyDescent="0.2">
      <c r="A11" s="47">
        <v>1943</v>
      </c>
      <c r="B11" s="189">
        <v>101213047</v>
      </c>
      <c r="C11" s="20">
        <v>46418691</v>
      </c>
      <c r="D11" s="10"/>
      <c r="E11" s="20"/>
      <c r="F11" s="10"/>
      <c r="G11" s="48">
        <v>1943</v>
      </c>
    </row>
    <row r="12" spans="1:7" ht="11.25" customHeight="1" x14ac:dyDescent="0.2">
      <c r="A12" s="47">
        <v>1944</v>
      </c>
      <c r="B12" s="10">
        <v>11941002</v>
      </c>
      <c r="C12" s="190">
        <v>192510797</v>
      </c>
      <c r="D12" s="10">
        <v>5706</v>
      </c>
      <c r="E12" s="20"/>
      <c r="F12" s="10"/>
      <c r="G12" s="48">
        <v>1944</v>
      </c>
    </row>
    <row r="13" spans="1:7" ht="11.25" customHeight="1" x14ac:dyDescent="0.2">
      <c r="A13" s="47">
        <v>1945</v>
      </c>
      <c r="B13" s="10">
        <v>5896744</v>
      </c>
      <c r="C13" s="190">
        <v>59617657</v>
      </c>
      <c r="D13" s="10">
        <v>1579161</v>
      </c>
      <c r="E13" s="20"/>
      <c r="F13" s="10"/>
      <c r="G13" s="48">
        <v>1945</v>
      </c>
    </row>
    <row r="14" spans="1:7" ht="11.25" customHeight="1" x14ac:dyDescent="0.2">
      <c r="A14" s="47">
        <v>1946</v>
      </c>
      <c r="B14" s="10">
        <v>2843840</v>
      </c>
      <c r="C14" s="20">
        <v>11863323</v>
      </c>
      <c r="D14" s="189">
        <v>208235889</v>
      </c>
      <c r="E14" s="20"/>
      <c r="F14" s="10"/>
      <c r="G14" s="48">
        <v>1946</v>
      </c>
    </row>
    <row r="15" spans="1:7" ht="11.25" customHeight="1" x14ac:dyDescent="0.2">
      <c r="A15" s="47">
        <v>1947</v>
      </c>
      <c r="B15" s="10">
        <v>1513736</v>
      </c>
      <c r="C15" s="20">
        <v>7430880</v>
      </c>
      <c r="D15" s="189">
        <v>86815433</v>
      </c>
      <c r="E15" s="20">
        <v>44554497</v>
      </c>
      <c r="F15" s="10">
        <v>40191</v>
      </c>
      <c r="G15" s="48">
        <v>1947</v>
      </c>
    </row>
    <row r="16" spans="1:7" ht="11.25" customHeight="1" x14ac:dyDescent="0.2">
      <c r="A16" s="47">
        <v>1948</v>
      </c>
      <c r="B16" s="10">
        <v>3988239</v>
      </c>
      <c r="C16" s="20">
        <v>4570842</v>
      </c>
      <c r="D16" s="10">
        <v>14764618</v>
      </c>
      <c r="E16" s="190">
        <v>300298404</v>
      </c>
      <c r="F16" s="10">
        <v>447528</v>
      </c>
      <c r="G16" s="48">
        <v>1948</v>
      </c>
    </row>
    <row r="17" spans="1:7" ht="11.25" customHeight="1" x14ac:dyDescent="0.2">
      <c r="A17" s="47">
        <v>1949</v>
      </c>
      <c r="B17" s="10">
        <v>2287181</v>
      </c>
      <c r="C17" s="20">
        <v>3448102</v>
      </c>
      <c r="D17" s="10">
        <v>6023784</v>
      </c>
      <c r="E17" s="190">
        <v>97704694</v>
      </c>
      <c r="F17" s="10">
        <v>639121</v>
      </c>
      <c r="G17" s="48">
        <v>1949</v>
      </c>
    </row>
    <row r="18" spans="1:7" ht="11.25" customHeight="1" x14ac:dyDescent="0.2">
      <c r="A18" s="47">
        <v>1950</v>
      </c>
      <c r="B18" s="10">
        <v>564160</v>
      </c>
      <c r="C18" s="20">
        <v>954662</v>
      </c>
      <c r="D18" s="10">
        <v>3309419</v>
      </c>
      <c r="E18" s="20">
        <v>16207848</v>
      </c>
      <c r="F18" s="10">
        <v>27607</v>
      </c>
      <c r="G18" s="48">
        <v>1950</v>
      </c>
    </row>
    <row r="19" spans="1:7" ht="11.25" customHeight="1" x14ac:dyDescent="0.2">
      <c r="A19" s="47">
        <v>1951</v>
      </c>
      <c r="B19" s="10">
        <v>183826</v>
      </c>
      <c r="C19" s="20">
        <v>472632</v>
      </c>
      <c r="D19" s="10">
        <v>2119607</v>
      </c>
      <c r="E19" s="20">
        <v>7366801</v>
      </c>
      <c r="F19" s="10">
        <v>1756</v>
      </c>
      <c r="G19" s="48">
        <v>1951</v>
      </c>
    </row>
    <row r="20" spans="1:7" ht="11.25" customHeight="1" x14ac:dyDescent="0.2">
      <c r="A20" s="47">
        <v>1952</v>
      </c>
      <c r="B20" s="10">
        <v>64605</v>
      </c>
      <c r="C20" s="20"/>
      <c r="D20" s="10"/>
      <c r="E20" s="20">
        <v>11919585</v>
      </c>
      <c r="F20" s="10">
        <v>-509</v>
      </c>
      <c r="G20" s="48">
        <v>1952</v>
      </c>
    </row>
    <row r="21" spans="1:7" ht="11.25" customHeight="1" x14ac:dyDescent="0.2">
      <c r="A21" s="47">
        <v>1953</v>
      </c>
      <c r="B21" s="10">
        <v>21916</v>
      </c>
      <c r="C21" s="20"/>
      <c r="D21" s="10"/>
      <c r="E21" s="20">
        <v>2505431</v>
      </c>
      <c r="F21" s="10"/>
      <c r="G21" s="48">
        <v>1953</v>
      </c>
    </row>
    <row r="22" spans="1:7" ht="11.25" customHeight="1" x14ac:dyDescent="0.2">
      <c r="A22" s="47">
        <v>1954</v>
      </c>
      <c r="B22" s="10">
        <v>11247</v>
      </c>
      <c r="C22" s="20"/>
      <c r="D22" s="10"/>
      <c r="E22" s="20">
        <v>1130767</v>
      </c>
      <c r="F22" s="10"/>
      <c r="G22" s="48">
        <v>1954</v>
      </c>
    </row>
    <row r="23" spans="1:7" ht="11.25" customHeight="1" x14ac:dyDescent="0.2">
      <c r="A23" s="47">
        <v>1955</v>
      </c>
      <c r="B23" s="10">
        <v>106325</v>
      </c>
      <c r="C23" s="20"/>
      <c r="D23" s="10"/>
      <c r="E23" s="20"/>
      <c r="F23" s="10"/>
      <c r="G23" s="48">
        <v>1955</v>
      </c>
    </row>
    <row r="24" spans="1:7" ht="11.25" customHeight="1" x14ac:dyDescent="0.2">
      <c r="A24" s="47">
        <v>1956</v>
      </c>
      <c r="B24" s="10">
        <v>1376655</v>
      </c>
      <c r="C24" s="20"/>
      <c r="D24" s="10"/>
      <c r="E24" s="20"/>
      <c r="F24" s="10"/>
      <c r="G24" s="48">
        <v>1956</v>
      </c>
    </row>
    <row r="25" spans="1:7" ht="11.25" customHeight="1" x14ac:dyDescent="0.2">
      <c r="A25" s="47">
        <v>1957</v>
      </c>
      <c r="B25" s="10">
        <v>491</v>
      </c>
      <c r="C25" s="20"/>
      <c r="D25" s="10"/>
      <c r="E25" s="20"/>
      <c r="F25" s="10"/>
      <c r="G25" s="48">
        <v>1957</v>
      </c>
    </row>
    <row r="26" spans="1:7" ht="11.25" customHeight="1" x14ac:dyDescent="0.2">
      <c r="A26" s="195" t="s">
        <v>72</v>
      </c>
      <c r="B26" s="196">
        <f>SUM(B9:B25)</f>
        <v>216944322</v>
      </c>
      <c r="C26" s="196">
        <f>SUM(C11:C19)</f>
        <v>327287586</v>
      </c>
      <c r="D26" s="196">
        <f>SUM(D12:D19)</f>
        <v>322853617</v>
      </c>
      <c r="E26" s="196">
        <f>SUM(E15:E22)</f>
        <v>481688027</v>
      </c>
      <c r="F26" s="196">
        <f>SUM(F15:F20)</f>
        <v>1155694</v>
      </c>
      <c r="G26" s="197" t="s">
        <v>72</v>
      </c>
    </row>
    <row r="27" spans="1:7" ht="11.25" customHeight="1" x14ac:dyDescent="0.2">
      <c r="A27" s="191"/>
      <c r="G27" s="191"/>
    </row>
    <row r="28" spans="1:7" ht="11.25" customHeight="1" x14ac:dyDescent="0.2">
      <c r="A28" s="191"/>
      <c r="G28" s="191"/>
    </row>
    <row r="29" spans="1:7" ht="11.25" customHeight="1" x14ac:dyDescent="0.2">
      <c r="A29" s="191"/>
      <c r="G29" s="191"/>
    </row>
    <row r="30" spans="1:7" ht="11.25" customHeight="1" x14ac:dyDescent="0.2">
      <c r="A30" s="184" t="s">
        <v>70</v>
      </c>
      <c r="B30" s="192" t="s">
        <v>177</v>
      </c>
      <c r="C30" s="193" t="s">
        <v>178</v>
      </c>
      <c r="D30" s="192" t="s">
        <v>179</v>
      </c>
      <c r="E30" s="192" t="s">
        <v>180</v>
      </c>
      <c r="F30" s="192" t="s">
        <v>181</v>
      </c>
      <c r="G30" s="45" t="s">
        <v>70</v>
      </c>
    </row>
    <row r="31" spans="1:7" ht="11.25" customHeight="1" x14ac:dyDescent="0.2">
      <c r="A31" s="47" t="s">
        <v>71</v>
      </c>
      <c r="B31" s="49" t="s">
        <v>169</v>
      </c>
      <c r="C31" s="50" t="s">
        <v>182</v>
      </c>
      <c r="D31" s="49" t="s">
        <v>169</v>
      </c>
      <c r="E31" s="49" t="s">
        <v>169</v>
      </c>
      <c r="F31" s="49" t="s">
        <v>169</v>
      </c>
      <c r="G31" s="48" t="s">
        <v>71</v>
      </c>
    </row>
    <row r="32" spans="1:7" ht="11.25" customHeight="1" x14ac:dyDescent="0.2">
      <c r="A32" s="47"/>
      <c r="B32" s="49"/>
      <c r="C32" s="50" t="s">
        <v>73</v>
      </c>
      <c r="D32" s="49"/>
      <c r="E32" s="50"/>
      <c r="F32" s="49"/>
      <c r="G32" s="48"/>
    </row>
    <row r="33" spans="1:7" ht="11.25" customHeight="1" x14ac:dyDescent="0.2">
      <c r="A33" s="187"/>
      <c r="B33" s="199" t="s">
        <v>183</v>
      </c>
      <c r="C33" s="200" t="s">
        <v>184</v>
      </c>
      <c r="D33" s="199" t="s">
        <v>185</v>
      </c>
      <c r="E33" s="200" t="s">
        <v>186</v>
      </c>
      <c r="F33" s="199" t="s">
        <v>187</v>
      </c>
      <c r="G33" s="46"/>
    </row>
    <row r="34" spans="1:7" ht="11.25" customHeight="1" x14ac:dyDescent="0.2">
      <c r="A34" s="47">
        <v>1949</v>
      </c>
      <c r="B34" s="10">
        <v>21374487</v>
      </c>
      <c r="C34" s="20">
        <v>2709371</v>
      </c>
      <c r="D34" s="10"/>
      <c r="E34" s="20"/>
      <c r="F34" s="10"/>
      <c r="G34" s="48">
        <v>1949</v>
      </c>
    </row>
    <row r="35" spans="1:7" ht="11.25" customHeight="1" x14ac:dyDescent="0.2">
      <c r="A35" s="47">
        <v>1950</v>
      </c>
      <c r="B35" s="189">
        <v>342465902</v>
      </c>
      <c r="C35" s="20">
        <v>63921592</v>
      </c>
      <c r="D35" s="10"/>
      <c r="E35" s="20"/>
      <c r="F35" s="10"/>
      <c r="G35" s="48">
        <v>1950</v>
      </c>
    </row>
    <row r="36" spans="1:7" ht="11.25" customHeight="1" x14ac:dyDescent="0.2">
      <c r="A36" s="47">
        <v>1951</v>
      </c>
      <c r="B36" s="189">
        <v>178876110</v>
      </c>
      <c r="C36" s="20">
        <v>15549606</v>
      </c>
      <c r="D36" s="10">
        <v>14745050</v>
      </c>
      <c r="E36" s="20"/>
      <c r="F36" s="10"/>
      <c r="G36" s="48">
        <v>1951</v>
      </c>
    </row>
    <row r="37" spans="1:7" ht="11.25" customHeight="1" x14ac:dyDescent="0.2">
      <c r="A37" s="47">
        <v>1952</v>
      </c>
      <c r="B37" s="10">
        <v>17856469</v>
      </c>
      <c r="C37" s="20">
        <v>3727787</v>
      </c>
      <c r="D37" s="189">
        <v>351082959</v>
      </c>
      <c r="E37" s="20"/>
      <c r="F37" s="10"/>
      <c r="G37" s="48">
        <v>1952</v>
      </c>
    </row>
    <row r="38" spans="1:7" ht="11.25" customHeight="1" x14ac:dyDescent="0.2">
      <c r="A38" s="47">
        <v>1953</v>
      </c>
      <c r="B38" s="10">
        <v>9451766</v>
      </c>
      <c r="C38" s="20">
        <v>2091973</v>
      </c>
      <c r="D38" s="189">
        <v>171180330</v>
      </c>
      <c r="E38" s="20">
        <v>25207114</v>
      </c>
      <c r="F38" s="10"/>
      <c r="G38" s="48">
        <v>1953</v>
      </c>
    </row>
    <row r="39" spans="1:7" ht="11.25" customHeight="1" x14ac:dyDescent="0.2">
      <c r="A39" s="47">
        <v>1954</v>
      </c>
      <c r="B39" s="10">
        <v>7691162</v>
      </c>
      <c r="C39" s="20">
        <v>1514890</v>
      </c>
      <c r="D39" s="10">
        <v>16626319</v>
      </c>
      <c r="E39" s="190">
        <v>442095670</v>
      </c>
      <c r="F39" s="10"/>
      <c r="G39" s="48">
        <v>1954</v>
      </c>
    </row>
    <row r="40" spans="1:7" ht="11.25" customHeight="1" x14ac:dyDescent="0.2">
      <c r="A40" s="47">
        <v>1955</v>
      </c>
      <c r="B40" s="10">
        <v>1340036</v>
      </c>
      <c r="C40" s="20">
        <v>1072663</v>
      </c>
      <c r="D40" s="10">
        <v>11429880</v>
      </c>
      <c r="E40" s="190">
        <v>219212167</v>
      </c>
      <c r="F40" s="10">
        <v>2031897</v>
      </c>
      <c r="G40" s="48">
        <v>1955</v>
      </c>
    </row>
    <row r="41" spans="1:7" ht="11.25" customHeight="1" x14ac:dyDescent="0.2">
      <c r="A41" s="47">
        <v>1956</v>
      </c>
      <c r="B41" s="10">
        <v>1182970</v>
      </c>
      <c r="C41" s="20">
        <v>-5507</v>
      </c>
      <c r="D41" s="10">
        <v>1939669</v>
      </c>
      <c r="E41" s="20">
        <v>16340648</v>
      </c>
      <c r="F41" s="189">
        <v>433691604</v>
      </c>
      <c r="G41" s="48">
        <v>1956</v>
      </c>
    </row>
    <row r="42" spans="1:7" ht="11.25" customHeight="1" x14ac:dyDescent="0.2">
      <c r="A42" s="47">
        <v>1957</v>
      </c>
      <c r="B42" s="10"/>
      <c r="C42" s="20">
        <v>97711</v>
      </c>
      <c r="D42" s="10">
        <v>2376454</v>
      </c>
      <c r="E42" s="20">
        <v>9251917</v>
      </c>
      <c r="F42" s="189">
        <v>197694900</v>
      </c>
      <c r="G42" s="48">
        <v>1957</v>
      </c>
    </row>
    <row r="43" spans="1:7" ht="11.25" customHeight="1" x14ac:dyDescent="0.2">
      <c r="A43" s="47">
        <v>1958</v>
      </c>
      <c r="B43" s="10"/>
      <c r="C43" s="20">
        <v>35478</v>
      </c>
      <c r="D43" s="10">
        <v>991289</v>
      </c>
      <c r="E43" s="20">
        <v>3642078</v>
      </c>
      <c r="F43" s="10">
        <v>17783487</v>
      </c>
      <c r="G43" s="48">
        <v>1958</v>
      </c>
    </row>
    <row r="44" spans="1:7" ht="11.25" customHeight="1" x14ac:dyDescent="0.2">
      <c r="A44" s="47">
        <v>1959</v>
      </c>
      <c r="B44" s="10"/>
      <c r="C44" s="20">
        <v>36941</v>
      </c>
      <c r="D44" s="10"/>
      <c r="E44" s="20">
        <v>3052376</v>
      </c>
      <c r="F44" s="10">
        <v>7336416</v>
      </c>
      <c r="G44" s="48">
        <v>1959</v>
      </c>
    </row>
    <row r="45" spans="1:7" ht="11.25" customHeight="1" x14ac:dyDescent="0.2">
      <c r="A45" s="47">
        <v>1960</v>
      </c>
      <c r="B45" s="10"/>
      <c r="C45" s="20">
        <v>17187</v>
      </c>
      <c r="D45" s="10"/>
      <c r="E45" s="20">
        <v>1181956</v>
      </c>
      <c r="F45" s="10">
        <v>6335907</v>
      </c>
      <c r="G45" s="48">
        <v>1960</v>
      </c>
    </row>
    <row r="46" spans="1:7" ht="11.25" customHeight="1" x14ac:dyDescent="0.2">
      <c r="A46" s="47">
        <v>1961</v>
      </c>
      <c r="B46" s="10"/>
      <c r="C46" s="20">
        <v>12589</v>
      </c>
      <c r="D46" s="10"/>
      <c r="E46" s="20"/>
      <c r="F46" s="10">
        <v>3514543</v>
      </c>
      <c r="G46" s="48">
        <v>1961</v>
      </c>
    </row>
    <row r="47" spans="1:7" ht="11.25" customHeight="1" x14ac:dyDescent="0.2">
      <c r="A47" s="47">
        <v>1962</v>
      </c>
      <c r="B47" s="10"/>
      <c r="C47" s="20">
        <v>7258</v>
      </c>
      <c r="D47" s="10"/>
      <c r="E47" s="20"/>
      <c r="F47" s="10">
        <v>1187824</v>
      </c>
      <c r="G47" s="48">
        <v>1962</v>
      </c>
    </row>
    <row r="48" spans="1:7" ht="11.25" customHeight="1" x14ac:dyDescent="0.2">
      <c r="A48" s="47">
        <v>1963</v>
      </c>
      <c r="B48" s="10"/>
      <c r="C48" s="20">
        <v>34834</v>
      </c>
      <c r="D48" s="10"/>
      <c r="E48" s="20"/>
      <c r="F48" s="10"/>
      <c r="G48" s="48">
        <v>1963</v>
      </c>
    </row>
    <row r="49" spans="1:7" ht="11.25" customHeight="1" x14ac:dyDescent="0.2">
      <c r="A49" s="47">
        <v>1964</v>
      </c>
      <c r="B49" s="10"/>
      <c r="C49" s="20">
        <v>6581</v>
      </c>
      <c r="D49" s="10"/>
      <c r="E49" s="20"/>
      <c r="F49" s="10"/>
      <c r="G49" s="48">
        <v>1964</v>
      </c>
    </row>
    <row r="50" spans="1:7" ht="11.25" customHeight="1" x14ac:dyDescent="0.2">
      <c r="A50" s="47">
        <v>1965</v>
      </c>
      <c r="B50" s="10"/>
      <c r="C50" s="20">
        <v>1835</v>
      </c>
      <c r="D50" s="10"/>
      <c r="E50" s="20"/>
      <c r="F50" s="10"/>
      <c r="G50" s="48">
        <v>1965</v>
      </c>
    </row>
    <row r="51" spans="1:7" ht="11.25" customHeight="1" x14ac:dyDescent="0.2">
      <c r="A51" s="47">
        <v>1966</v>
      </c>
      <c r="B51" s="10"/>
      <c r="C51" s="20">
        <v>15425</v>
      </c>
      <c r="D51" s="10"/>
      <c r="E51" s="20"/>
      <c r="F51" s="10"/>
      <c r="G51" s="48">
        <v>1966</v>
      </c>
    </row>
    <row r="52" spans="1:7" ht="11.25" customHeight="1" x14ac:dyDescent="0.2">
      <c r="A52" s="195" t="s">
        <v>72</v>
      </c>
      <c r="B52" s="198">
        <f>SUM(B34:B42)</f>
        <v>580238902</v>
      </c>
      <c r="C52" s="196">
        <f>SUM(C34:C51)</f>
        <v>90848214</v>
      </c>
      <c r="D52" s="198">
        <f>SUM(D36:D43)</f>
        <v>570371950</v>
      </c>
      <c r="E52" s="196">
        <f>SUM(E38:E45)</f>
        <v>719983926</v>
      </c>
      <c r="F52" s="198">
        <f>SUM(F40:F47)</f>
        <v>669576578</v>
      </c>
      <c r="G52" s="197" t="s">
        <v>72</v>
      </c>
    </row>
    <row r="53" spans="1:7" ht="11.25" customHeight="1" x14ac:dyDescent="0.2">
      <c r="A53" s="39" t="s">
        <v>74</v>
      </c>
      <c r="B53" s="12"/>
      <c r="C53" s="12"/>
      <c r="D53" s="12"/>
      <c r="E53" s="12"/>
      <c r="F53" s="13"/>
      <c r="G53" s="51"/>
    </row>
    <row r="54" spans="1:7" ht="11.25" customHeight="1" x14ac:dyDescent="0.2">
      <c r="A54" s="39" t="s">
        <v>188</v>
      </c>
      <c r="B54" s="12"/>
      <c r="C54" s="12"/>
      <c r="D54" s="12"/>
      <c r="E54" s="12"/>
      <c r="F54" s="13"/>
      <c r="G54" s="51"/>
    </row>
    <row r="55" spans="1:7" ht="11.25" customHeight="1" x14ac:dyDescent="0.2">
      <c r="A55" s="42" t="s">
        <v>189</v>
      </c>
      <c r="B55" s="43"/>
      <c r="C55" s="43"/>
      <c r="D55" s="43"/>
      <c r="E55" s="43"/>
      <c r="F55" s="52"/>
      <c r="G55" s="44"/>
    </row>
    <row r="56" spans="1:7" ht="9.4" customHeight="1" x14ac:dyDescent="0.2">
      <c r="A56" s="2"/>
      <c r="B56" s="2"/>
      <c r="C56" s="2"/>
      <c r="D56" s="2"/>
    </row>
    <row r="57" spans="1:7" ht="9.4" customHeight="1" x14ac:dyDescent="0.2">
      <c r="A57" s="2"/>
      <c r="B57" s="2"/>
      <c r="C57" s="2"/>
      <c r="D57" s="2"/>
    </row>
    <row r="67" ht="11.25" customHeight="1" x14ac:dyDescent="0.2"/>
    <row r="68" ht="11.25" customHeight="1" x14ac:dyDescent="0.2"/>
    <row r="69" ht="11.25" customHeight="1" x14ac:dyDescent="0.2"/>
    <row r="70" ht="12.6" customHeight="1" x14ac:dyDescent="0.2"/>
  </sheetData>
  <pageMargins left="0.59055118110236227" right="0.55118110236220474" top="0.59055118110236227" bottom="0.55118110236220474" header="0.51181102362204722" footer="0.39370078740157483"/>
  <pageSetup paperSize="9" orientation="portrait" horizontalDpi="4294967292" verticalDpi="4294967292" r:id="rId1"/>
  <headerFooter alignWithMargins="0">
    <oddFooter xml:space="preserve">&amp;L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7" width="10.25" style="1" customWidth="1"/>
    <col min="8" max="8" width="5.625" style="1" customWidth="1"/>
    <col min="9" max="16384" width="11" style="1"/>
  </cols>
  <sheetData>
    <row r="1" spans="1:8" ht="11.25" customHeight="1" x14ac:dyDescent="0.2">
      <c r="A1" s="182" t="s">
        <v>68</v>
      </c>
      <c r="B1" s="182"/>
      <c r="C1" s="2"/>
      <c r="D1" s="2"/>
      <c r="E1" s="2"/>
      <c r="F1" s="2"/>
      <c r="G1" s="2"/>
    </row>
    <row r="2" spans="1:8" ht="11.25" customHeight="1" x14ac:dyDescent="0.2">
      <c r="B2" s="2"/>
      <c r="C2" s="2"/>
      <c r="D2" s="2"/>
      <c r="E2" s="2"/>
      <c r="F2" s="2"/>
      <c r="G2" s="2"/>
    </row>
    <row r="3" spans="1:8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8" ht="11.25" customHeight="1" x14ac:dyDescent="0.2"/>
    <row r="5" spans="1:8" ht="11.25" customHeight="1" x14ac:dyDescent="0.2">
      <c r="A5" s="184" t="s">
        <v>70</v>
      </c>
      <c r="B5" s="186" t="s">
        <v>190</v>
      </c>
      <c r="C5" s="186" t="s">
        <v>191</v>
      </c>
      <c r="D5" s="186" t="s">
        <v>192</v>
      </c>
      <c r="E5" s="186" t="s">
        <v>193</v>
      </c>
      <c r="F5" s="186" t="s">
        <v>194</v>
      </c>
      <c r="G5" s="185" t="s">
        <v>195</v>
      </c>
      <c r="H5" s="3" t="s">
        <v>70</v>
      </c>
    </row>
    <row r="6" spans="1:8" ht="11.25" customHeight="1" x14ac:dyDescent="0.2">
      <c r="A6" s="187" t="s">
        <v>71</v>
      </c>
      <c r="B6" s="30" t="s">
        <v>169</v>
      </c>
      <c r="C6" s="30" t="s">
        <v>169</v>
      </c>
      <c r="D6" s="30" t="s">
        <v>169</v>
      </c>
      <c r="E6" s="30" t="s">
        <v>169</v>
      </c>
      <c r="F6" s="30" t="s">
        <v>169</v>
      </c>
      <c r="G6" s="30" t="s">
        <v>169</v>
      </c>
      <c r="H6" s="30" t="s">
        <v>71</v>
      </c>
    </row>
    <row r="7" spans="1:8" ht="11.25" customHeight="1" x14ac:dyDescent="0.2">
      <c r="A7" s="47"/>
      <c r="B7" s="6"/>
      <c r="C7" s="17"/>
      <c r="D7" s="6"/>
      <c r="E7" s="17"/>
      <c r="F7" s="6"/>
      <c r="G7" s="17" t="s">
        <v>73</v>
      </c>
      <c r="H7" s="6"/>
    </row>
    <row r="8" spans="1:8" ht="11.25" customHeight="1" x14ac:dyDescent="0.2">
      <c r="A8" s="47"/>
      <c r="B8" s="6" t="s">
        <v>196</v>
      </c>
      <c r="C8" s="17" t="s">
        <v>197</v>
      </c>
      <c r="D8" s="6" t="s">
        <v>198</v>
      </c>
      <c r="E8" s="17" t="s">
        <v>199</v>
      </c>
      <c r="F8" s="6" t="s">
        <v>200</v>
      </c>
      <c r="G8" s="17" t="s">
        <v>201</v>
      </c>
      <c r="H8" s="6"/>
    </row>
    <row r="9" spans="1:8" ht="11.25" customHeight="1" x14ac:dyDescent="0.2">
      <c r="A9" s="47">
        <v>1957</v>
      </c>
      <c r="B9" s="10">
        <v>1612501</v>
      </c>
      <c r="C9" s="20"/>
      <c r="D9" s="10"/>
      <c r="E9" s="20"/>
      <c r="F9" s="10"/>
      <c r="G9" s="20"/>
      <c r="H9" s="6">
        <v>1957</v>
      </c>
    </row>
    <row r="10" spans="1:8" ht="11.25" customHeight="1" x14ac:dyDescent="0.2">
      <c r="A10" s="47">
        <v>1958</v>
      </c>
      <c r="B10" s="189">
        <v>498568986</v>
      </c>
      <c r="C10" s="20"/>
      <c r="D10" s="10"/>
      <c r="E10" s="20"/>
      <c r="F10" s="10"/>
      <c r="G10" s="20"/>
      <c r="H10" s="6">
        <v>1958</v>
      </c>
    </row>
    <row r="11" spans="1:8" ht="11.25" customHeight="1" x14ac:dyDescent="0.2">
      <c r="A11" s="47">
        <v>1959</v>
      </c>
      <c r="B11" s="189">
        <v>273174283</v>
      </c>
      <c r="C11" s="20">
        <v>6215795</v>
      </c>
      <c r="D11" s="10"/>
      <c r="E11" s="20"/>
      <c r="F11" s="10"/>
      <c r="G11" s="20"/>
      <c r="H11" s="6">
        <v>1959</v>
      </c>
    </row>
    <row r="12" spans="1:8" ht="11.25" customHeight="1" x14ac:dyDescent="0.2">
      <c r="A12" s="47">
        <v>1960</v>
      </c>
      <c r="B12" s="10">
        <v>24571560</v>
      </c>
      <c r="C12" s="190">
        <v>416859536</v>
      </c>
      <c r="D12" s="10"/>
      <c r="E12" s="20"/>
      <c r="F12" s="10"/>
      <c r="G12" s="20"/>
      <c r="H12" s="6">
        <v>1960</v>
      </c>
    </row>
    <row r="13" spans="1:8" ht="11.25" customHeight="1" x14ac:dyDescent="0.2">
      <c r="A13" s="47">
        <v>1961</v>
      </c>
      <c r="B13" s="10">
        <v>16286775</v>
      </c>
      <c r="C13" s="190">
        <v>199929276</v>
      </c>
      <c r="D13" s="10">
        <v>11435179</v>
      </c>
      <c r="E13" s="20"/>
      <c r="F13" s="10"/>
      <c r="G13" s="20"/>
      <c r="H13" s="6">
        <v>1961</v>
      </c>
    </row>
    <row r="14" spans="1:8" ht="11.25" customHeight="1" x14ac:dyDescent="0.2">
      <c r="A14" s="47">
        <v>1962</v>
      </c>
      <c r="B14" s="10">
        <v>6377739</v>
      </c>
      <c r="C14" s="20">
        <v>19543794</v>
      </c>
      <c r="D14" s="189">
        <v>574903126</v>
      </c>
      <c r="E14" s="20"/>
      <c r="F14" s="10"/>
      <c r="G14" s="20"/>
      <c r="H14" s="6">
        <v>1962</v>
      </c>
    </row>
    <row r="15" spans="1:8" ht="11.25" customHeight="1" x14ac:dyDescent="0.2">
      <c r="A15" s="47">
        <v>1963</v>
      </c>
      <c r="B15" s="10">
        <v>5188729</v>
      </c>
      <c r="C15" s="20">
        <v>10733464</v>
      </c>
      <c r="D15" s="189">
        <v>284943135</v>
      </c>
      <c r="E15" s="20">
        <v>8764268</v>
      </c>
      <c r="F15" s="10"/>
      <c r="G15" s="20"/>
      <c r="H15" s="6">
        <v>1963</v>
      </c>
    </row>
    <row r="16" spans="1:8" ht="11.25" customHeight="1" x14ac:dyDescent="0.2">
      <c r="A16" s="47">
        <v>1964</v>
      </c>
      <c r="B16" s="10">
        <v>3055656</v>
      </c>
      <c r="C16" s="20">
        <v>5031013</v>
      </c>
      <c r="D16" s="10">
        <v>38986427</v>
      </c>
      <c r="E16" s="190">
        <v>678890422</v>
      </c>
      <c r="F16" s="10"/>
      <c r="G16" s="20"/>
      <c r="H16" s="6">
        <v>1964</v>
      </c>
    </row>
    <row r="17" spans="1:8" ht="11.25" customHeight="1" x14ac:dyDescent="0.2">
      <c r="A17" s="47">
        <v>1965</v>
      </c>
      <c r="B17" s="10">
        <v>2463205</v>
      </c>
      <c r="C17" s="20">
        <v>3781398</v>
      </c>
      <c r="D17" s="10">
        <v>18541565</v>
      </c>
      <c r="E17" s="190">
        <v>396312147</v>
      </c>
      <c r="F17" s="10">
        <v>3950412</v>
      </c>
      <c r="G17" s="20"/>
      <c r="H17" s="6">
        <v>1965</v>
      </c>
    </row>
    <row r="18" spans="1:8" ht="11.25" customHeight="1" x14ac:dyDescent="0.2">
      <c r="A18" s="47">
        <v>1966</v>
      </c>
      <c r="B18" s="10">
        <v>1474170</v>
      </c>
      <c r="C18" s="20">
        <v>1137429</v>
      </c>
      <c r="D18" s="10">
        <v>10337752</v>
      </c>
      <c r="E18" s="20">
        <v>52554431</v>
      </c>
      <c r="F18" s="189">
        <v>800913897</v>
      </c>
      <c r="G18" s="20"/>
      <c r="H18" s="6">
        <v>1966</v>
      </c>
    </row>
    <row r="19" spans="1:8" ht="11.25" customHeight="1" x14ac:dyDescent="0.2">
      <c r="A19" s="47">
        <v>1967</v>
      </c>
      <c r="B19" s="10">
        <v>498463</v>
      </c>
      <c r="C19" s="20"/>
      <c r="D19" s="10">
        <v>6513725</v>
      </c>
      <c r="E19" s="20">
        <v>31437667</v>
      </c>
      <c r="F19" s="189">
        <v>517690173</v>
      </c>
      <c r="G19" s="20">
        <v>3266259</v>
      </c>
      <c r="H19" s="6">
        <v>1967</v>
      </c>
    </row>
    <row r="20" spans="1:8" ht="11.25" customHeight="1" x14ac:dyDescent="0.2">
      <c r="A20" s="47">
        <v>1968</v>
      </c>
      <c r="B20" s="10">
        <v>394723</v>
      </c>
      <c r="C20" s="20"/>
      <c r="D20" s="10">
        <v>2405628</v>
      </c>
      <c r="E20" s="20">
        <v>14599669</v>
      </c>
      <c r="F20" s="10">
        <v>61507967</v>
      </c>
      <c r="G20" s="190">
        <v>866818120</v>
      </c>
      <c r="H20" s="6">
        <v>1968</v>
      </c>
    </row>
    <row r="21" spans="1:8" ht="11.25" customHeight="1" x14ac:dyDescent="0.2">
      <c r="A21" s="47">
        <v>1969</v>
      </c>
      <c r="B21" s="10">
        <v>295993</v>
      </c>
      <c r="C21" s="20"/>
      <c r="D21" s="10"/>
      <c r="E21" s="20">
        <v>10341072</v>
      </c>
      <c r="F21" s="10">
        <v>32681929</v>
      </c>
      <c r="G21" s="190">
        <v>822463690</v>
      </c>
      <c r="H21" s="6">
        <v>1969</v>
      </c>
    </row>
    <row r="22" spans="1:8" ht="11.25" customHeight="1" x14ac:dyDescent="0.2">
      <c r="A22" s="47">
        <v>1970</v>
      </c>
      <c r="B22" s="10">
        <v>75881</v>
      </c>
      <c r="C22" s="20"/>
      <c r="D22" s="10"/>
      <c r="E22" s="20">
        <v>2776967</v>
      </c>
      <c r="F22" s="10">
        <v>14527922</v>
      </c>
      <c r="G22" s="20">
        <v>66104466</v>
      </c>
      <c r="H22" s="6">
        <v>1970</v>
      </c>
    </row>
    <row r="23" spans="1:8" ht="11.25" customHeight="1" x14ac:dyDescent="0.2">
      <c r="A23" s="47">
        <v>1971</v>
      </c>
      <c r="B23" s="10">
        <v>124604</v>
      </c>
      <c r="C23" s="20"/>
      <c r="D23" s="10"/>
      <c r="E23" s="20"/>
      <c r="F23" s="10">
        <v>8850598</v>
      </c>
      <c r="G23" s="20">
        <v>30366063</v>
      </c>
      <c r="H23" s="6">
        <v>1971</v>
      </c>
    </row>
    <row r="24" spans="1:8" ht="11.25" customHeight="1" x14ac:dyDescent="0.2">
      <c r="A24" s="47">
        <v>1972</v>
      </c>
      <c r="B24" s="10">
        <v>400938</v>
      </c>
      <c r="C24" s="20"/>
      <c r="D24" s="10"/>
      <c r="E24" s="20"/>
      <c r="F24" s="10">
        <v>2959051</v>
      </c>
      <c r="G24" s="20">
        <v>16750104</v>
      </c>
      <c r="H24" s="6">
        <v>1972</v>
      </c>
    </row>
    <row r="25" spans="1:8" ht="11.25" customHeight="1" x14ac:dyDescent="0.2">
      <c r="A25" s="47">
        <v>1973</v>
      </c>
      <c r="B25" s="10">
        <v>61934</v>
      </c>
      <c r="C25" s="20"/>
      <c r="D25" s="10"/>
      <c r="E25" s="20"/>
      <c r="F25" s="10"/>
      <c r="G25" s="20">
        <v>18338277</v>
      </c>
      <c r="H25" s="6">
        <v>1973</v>
      </c>
    </row>
    <row r="26" spans="1:8" ht="11.25" customHeight="1" x14ac:dyDescent="0.2">
      <c r="A26" s="47">
        <v>1974</v>
      </c>
      <c r="B26" s="10">
        <v>35141</v>
      </c>
      <c r="C26" s="20"/>
      <c r="D26" s="10"/>
      <c r="E26" s="20"/>
      <c r="F26" s="10"/>
      <c r="G26" s="20">
        <v>4310849</v>
      </c>
      <c r="H26" s="6">
        <v>1974</v>
      </c>
    </row>
    <row r="27" spans="1:8" ht="11.25" customHeight="1" x14ac:dyDescent="0.2">
      <c r="A27" s="47">
        <v>1975</v>
      </c>
      <c r="B27" s="10">
        <v>18655</v>
      </c>
      <c r="C27" s="20"/>
      <c r="D27" s="10"/>
      <c r="E27" s="20"/>
      <c r="F27" s="10"/>
      <c r="G27" s="20"/>
      <c r="H27" s="6">
        <v>1975</v>
      </c>
    </row>
    <row r="28" spans="1:8" ht="11.25" customHeight="1" x14ac:dyDescent="0.2">
      <c r="A28" s="47">
        <v>1976</v>
      </c>
      <c r="B28" s="10">
        <v>416</v>
      </c>
      <c r="C28" s="20"/>
      <c r="D28" s="10"/>
      <c r="E28" s="20"/>
      <c r="F28" s="10"/>
      <c r="G28" s="20"/>
      <c r="H28" s="6">
        <v>1976</v>
      </c>
    </row>
    <row r="29" spans="1:8" ht="11.25" customHeight="1" x14ac:dyDescent="0.2">
      <c r="A29" s="47">
        <v>1977</v>
      </c>
      <c r="B29" s="10">
        <v>2143</v>
      </c>
      <c r="C29" s="20"/>
      <c r="D29" s="10"/>
      <c r="E29" s="20"/>
      <c r="F29" s="10"/>
      <c r="G29" s="20"/>
      <c r="H29" s="6">
        <v>1977</v>
      </c>
    </row>
    <row r="30" spans="1:8" ht="11.25" customHeight="1" x14ac:dyDescent="0.2">
      <c r="A30" s="47">
        <v>1978</v>
      </c>
      <c r="B30" s="10">
        <v>24796</v>
      </c>
      <c r="C30" s="20"/>
      <c r="D30" s="10"/>
      <c r="E30" s="20"/>
      <c r="F30" s="10"/>
      <c r="G30" s="20"/>
      <c r="H30" s="6">
        <v>1978</v>
      </c>
    </row>
    <row r="31" spans="1:8" ht="11.25" customHeight="1" x14ac:dyDescent="0.2">
      <c r="A31" s="47">
        <v>1979</v>
      </c>
      <c r="B31" s="10">
        <v>139</v>
      </c>
      <c r="C31" s="20"/>
      <c r="D31" s="10"/>
      <c r="E31" s="20"/>
      <c r="F31" s="10"/>
      <c r="G31" s="20"/>
      <c r="H31" s="6">
        <v>1979</v>
      </c>
    </row>
    <row r="32" spans="1:8" ht="11.25" customHeight="1" x14ac:dyDescent="0.2">
      <c r="A32" s="47">
        <v>1980</v>
      </c>
      <c r="B32" s="10">
        <v>60</v>
      </c>
      <c r="C32" s="20"/>
      <c r="D32" s="10"/>
      <c r="E32" s="20"/>
      <c r="F32" s="10"/>
      <c r="G32" s="20"/>
      <c r="H32" s="6">
        <v>1980</v>
      </c>
    </row>
    <row r="33" spans="1:8" ht="11.25" customHeight="1" x14ac:dyDescent="0.2">
      <c r="A33" s="47">
        <v>1981</v>
      </c>
      <c r="B33" s="10">
        <v>93242</v>
      </c>
      <c r="C33" s="20"/>
      <c r="D33" s="10"/>
      <c r="E33" s="20"/>
      <c r="F33" s="10"/>
      <c r="G33" s="20"/>
      <c r="H33" s="6">
        <v>1981</v>
      </c>
    </row>
    <row r="34" spans="1:8" ht="11.25" customHeight="1" x14ac:dyDescent="0.2">
      <c r="A34" s="47">
        <v>1982</v>
      </c>
      <c r="B34" s="10">
        <v>157</v>
      </c>
      <c r="C34" s="20"/>
      <c r="D34" s="10"/>
      <c r="E34" s="20"/>
      <c r="F34" s="10"/>
      <c r="G34" s="20"/>
      <c r="H34" s="6">
        <v>1982</v>
      </c>
    </row>
    <row r="35" spans="1:8" ht="11.25" customHeight="1" x14ac:dyDescent="0.2">
      <c r="A35" s="47">
        <v>1983</v>
      </c>
      <c r="B35" s="10">
        <v>19545</v>
      </c>
      <c r="C35" s="20"/>
      <c r="D35" s="10"/>
      <c r="E35" s="20"/>
      <c r="F35" s="10"/>
      <c r="G35" s="20"/>
      <c r="H35" s="6">
        <v>1983</v>
      </c>
    </row>
    <row r="36" spans="1:8" ht="11.25" customHeight="1" x14ac:dyDescent="0.2">
      <c r="A36" s="47">
        <v>1984</v>
      </c>
      <c r="B36" s="10">
        <v>642</v>
      </c>
      <c r="C36" s="20"/>
      <c r="D36" s="10"/>
      <c r="E36" s="20"/>
      <c r="F36" s="10"/>
      <c r="G36" s="20"/>
      <c r="H36" s="6">
        <v>1984</v>
      </c>
    </row>
    <row r="37" spans="1:8" ht="11.25" customHeight="1" x14ac:dyDescent="0.2">
      <c r="A37" s="47">
        <v>1985</v>
      </c>
      <c r="B37" s="10">
        <v>324</v>
      </c>
      <c r="C37" s="20"/>
      <c r="D37" s="10"/>
      <c r="E37" s="20"/>
      <c r="F37" s="10"/>
      <c r="G37" s="20"/>
      <c r="H37" s="6">
        <v>1985</v>
      </c>
    </row>
    <row r="38" spans="1:8" ht="11.25" customHeight="1" x14ac:dyDescent="0.2">
      <c r="A38" s="47">
        <v>1986</v>
      </c>
      <c r="B38" s="10">
        <v>469</v>
      </c>
      <c r="C38" s="20"/>
      <c r="D38" s="10"/>
      <c r="E38" s="20"/>
      <c r="F38" s="10"/>
      <c r="G38" s="20"/>
      <c r="H38" s="6">
        <v>1986</v>
      </c>
    </row>
    <row r="39" spans="1:8" ht="11.25" customHeight="1" x14ac:dyDescent="0.2">
      <c r="A39" s="47">
        <v>1987</v>
      </c>
      <c r="B39" s="10">
        <v>35</v>
      </c>
      <c r="C39" s="20"/>
      <c r="D39" s="10"/>
      <c r="E39" s="20"/>
      <c r="F39" s="10"/>
      <c r="G39" s="20"/>
      <c r="H39" s="6">
        <v>1987</v>
      </c>
    </row>
    <row r="40" spans="1:8" ht="11.25" customHeight="1" x14ac:dyDescent="0.2">
      <c r="A40" s="188"/>
      <c r="B40" s="8"/>
      <c r="C40" s="19"/>
      <c r="D40" s="8"/>
      <c r="E40" s="19"/>
      <c r="F40" s="8"/>
      <c r="G40" s="19"/>
      <c r="H40" s="27"/>
    </row>
    <row r="41" spans="1:8" ht="11.25" customHeight="1" x14ac:dyDescent="0.2">
      <c r="A41" s="188"/>
      <c r="B41" s="10"/>
      <c r="C41" s="20"/>
      <c r="D41" s="10"/>
      <c r="E41" s="20"/>
      <c r="F41" s="10"/>
      <c r="G41" s="20"/>
      <c r="H41" s="27"/>
    </row>
    <row r="42" spans="1:8" ht="11.25" customHeight="1" x14ac:dyDescent="0.2">
      <c r="A42" s="188"/>
      <c r="B42" s="10"/>
      <c r="C42" s="20"/>
      <c r="D42" s="10"/>
      <c r="E42" s="20"/>
      <c r="F42" s="10"/>
      <c r="G42" s="20"/>
      <c r="H42" s="27"/>
    </row>
    <row r="43" spans="1:8" ht="11.25" customHeight="1" x14ac:dyDescent="0.2">
      <c r="A43" s="188"/>
      <c r="B43" s="8"/>
      <c r="C43" s="19"/>
      <c r="D43" s="8"/>
      <c r="E43" s="19"/>
      <c r="F43" s="8"/>
      <c r="G43" s="19"/>
      <c r="H43" s="27"/>
    </row>
    <row r="44" spans="1:8" ht="11.25" customHeight="1" x14ac:dyDescent="0.2">
      <c r="A44" s="188"/>
      <c r="B44" s="10"/>
      <c r="C44" s="20"/>
      <c r="D44" s="10"/>
      <c r="E44" s="20"/>
      <c r="F44" s="10"/>
      <c r="G44" s="20"/>
      <c r="H44" s="27"/>
    </row>
    <row r="45" spans="1:8" ht="11.25" customHeight="1" x14ac:dyDescent="0.2">
      <c r="A45" s="188"/>
      <c r="B45" s="8"/>
      <c r="C45" s="19"/>
      <c r="D45" s="8"/>
      <c r="E45" s="19"/>
      <c r="F45" s="8"/>
      <c r="G45" s="19"/>
      <c r="H45" s="27"/>
    </row>
    <row r="46" spans="1:8" ht="11.25" customHeight="1" x14ac:dyDescent="0.2">
      <c r="A46" s="188"/>
      <c r="B46" s="8"/>
      <c r="C46" s="19"/>
      <c r="D46" s="8"/>
      <c r="E46" s="19"/>
      <c r="F46" s="8"/>
      <c r="G46" s="19"/>
      <c r="H46" s="27"/>
    </row>
    <row r="47" spans="1:8" ht="11.25" customHeight="1" x14ac:dyDescent="0.2">
      <c r="A47" s="188"/>
      <c r="B47" s="10"/>
      <c r="C47" s="20"/>
      <c r="D47" s="10"/>
      <c r="E47" s="20"/>
      <c r="F47" s="10"/>
      <c r="G47" s="20"/>
      <c r="H47" s="27"/>
    </row>
    <row r="48" spans="1:8" ht="11.25" customHeight="1" x14ac:dyDescent="0.2">
      <c r="A48" s="188"/>
      <c r="B48" s="8"/>
      <c r="C48" s="19"/>
      <c r="D48" s="8"/>
      <c r="E48" s="19"/>
      <c r="F48" s="8"/>
      <c r="G48" s="19"/>
      <c r="H48" s="27"/>
    </row>
    <row r="49" spans="1:8" ht="11.25" customHeight="1" x14ac:dyDescent="0.2">
      <c r="A49" s="188"/>
      <c r="B49" s="10"/>
      <c r="C49" s="20"/>
      <c r="D49" s="10"/>
      <c r="E49" s="20"/>
      <c r="F49" s="10"/>
      <c r="G49" s="20"/>
      <c r="H49" s="27"/>
    </row>
    <row r="50" spans="1:8" ht="11.25" customHeight="1" x14ac:dyDescent="0.2">
      <c r="A50" s="188"/>
      <c r="B50" s="8"/>
      <c r="C50" s="19"/>
      <c r="D50" s="8"/>
      <c r="E50" s="19"/>
      <c r="F50" s="8"/>
      <c r="G50" s="19"/>
      <c r="H50" s="27"/>
    </row>
    <row r="51" spans="1:8" ht="11.25" customHeight="1" x14ac:dyDescent="0.2">
      <c r="A51" s="188"/>
      <c r="B51" s="10"/>
      <c r="C51" s="20"/>
      <c r="D51" s="10"/>
      <c r="E51" s="20"/>
      <c r="F51" s="10"/>
      <c r="G51" s="20"/>
      <c r="H51" s="27"/>
    </row>
    <row r="52" spans="1:8" ht="11.25" customHeight="1" x14ac:dyDescent="0.2">
      <c r="A52" s="188"/>
      <c r="B52" s="10"/>
      <c r="C52" s="20"/>
      <c r="D52" s="10"/>
      <c r="E52" s="20"/>
      <c r="F52" s="10"/>
      <c r="G52" s="20"/>
      <c r="H52" s="27"/>
    </row>
    <row r="53" spans="1:8" ht="11.25" customHeight="1" x14ac:dyDescent="0.2">
      <c r="A53" s="188"/>
      <c r="B53" s="10"/>
      <c r="C53" s="20"/>
      <c r="D53" s="10"/>
      <c r="E53" s="20"/>
      <c r="F53" s="10"/>
      <c r="G53" s="20"/>
      <c r="H53" s="27"/>
    </row>
    <row r="54" spans="1:8" ht="11.25" customHeight="1" x14ac:dyDescent="0.2">
      <c r="A54" s="188"/>
      <c r="B54" s="10"/>
      <c r="C54" s="20"/>
      <c r="D54" s="10"/>
      <c r="E54" s="20"/>
      <c r="F54" s="10"/>
      <c r="G54" s="20"/>
      <c r="H54" s="27"/>
    </row>
    <row r="55" spans="1:8" ht="11.25" customHeight="1" x14ac:dyDescent="0.2">
      <c r="A55" s="195" t="s">
        <v>72</v>
      </c>
      <c r="B55" s="198">
        <f t="shared" ref="B55:G55" si="0">SUM(B9:B39)</f>
        <v>834821904</v>
      </c>
      <c r="C55" s="196">
        <f t="shared" si="0"/>
        <v>663231705</v>
      </c>
      <c r="D55" s="198">
        <f t="shared" si="0"/>
        <v>948066537</v>
      </c>
      <c r="E55" s="196">
        <f t="shared" si="0"/>
        <v>1195676643</v>
      </c>
      <c r="F55" s="198">
        <f t="shared" si="0"/>
        <v>1443081949</v>
      </c>
      <c r="G55" s="196">
        <f t="shared" si="0"/>
        <v>1828417828</v>
      </c>
      <c r="H55" s="201" t="s">
        <v>72</v>
      </c>
    </row>
    <row r="56" spans="1:8" ht="11.25" customHeight="1" x14ac:dyDescent="0.2">
      <c r="A56" s="39" t="s">
        <v>74</v>
      </c>
      <c r="B56" s="12"/>
      <c r="C56" s="12"/>
      <c r="D56" s="12"/>
      <c r="E56" s="12"/>
      <c r="F56" s="12"/>
      <c r="G56" s="12"/>
      <c r="H56" s="51"/>
    </row>
    <row r="57" spans="1:8" ht="11.25" customHeight="1" x14ac:dyDescent="0.2">
      <c r="A57" s="39" t="s">
        <v>202</v>
      </c>
      <c r="B57" s="12"/>
      <c r="C57" s="12"/>
      <c r="D57" s="12"/>
      <c r="E57" s="12"/>
      <c r="F57" s="12"/>
      <c r="G57" s="12"/>
      <c r="H57" s="51"/>
    </row>
    <row r="58" spans="1:8" ht="11.25" customHeight="1" x14ac:dyDescent="0.2">
      <c r="A58" s="42" t="s">
        <v>203</v>
      </c>
      <c r="B58" s="43"/>
      <c r="C58" s="43"/>
      <c r="D58" s="43"/>
      <c r="E58" s="43"/>
      <c r="F58" s="43"/>
      <c r="G58" s="43"/>
      <c r="H58" s="44"/>
    </row>
    <row r="59" spans="1:8" ht="9.6" customHeight="1" x14ac:dyDescent="0.2">
      <c r="A59" s="2"/>
      <c r="B59" s="2"/>
      <c r="C59" s="2"/>
      <c r="D59" s="2"/>
    </row>
    <row r="60" spans="1:8" ht="9.6" customHeight="1" x14ac:dyDescent="0.2">
      <c r="A60" s="2"/>
      <c r="B60" s="2"/>
      <c r="C60" s="2"/>
      <c r="D60" s="2"/>
    </row>
    <row r="71" ht="11.25" customHeight="1" x14ac:dyDescent="0.2"/>
    <row r="72" ht="11.25" customHeight="1" x14ac:dyDescent="0.2"/>
    <row r="73" ht="12.6" customHeight="1" x14ac:dyDescent="0.2"/>
  </sheetData>
  <pageMargins left="0.98425196850393704" right="0.27559055118110237" top="0.59055118110236227" bottom="0.59055118110236227" header="0.51181102362204722" footer="0.43307086614173229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2" sqref="A2"/>
    </sheetView>
  </sheetViews>
  <sheetFormatPr baseColWidth="10" defaultColWidth="11" defaultRowHeight="11.25" x14ac:dyDescent="0.2"/>
  <cols>
    <col min="1" max="1" width="5.625" style="1" customWidth="1"/>
    <col min="2" max="7" width="10.375" style="1" customWidth="1"/>
    <col min="8" max="8" width="5.625" style="1" customWidth="1"/>
    <col min="9" max="16384" width="11" style="1"/>
  </cols>
  <sheetData>
    <row r="1" spans="1:10" ht="11.25" customHeight="1" x14ac:dyDescent="0.2">
      <c r="A1" s="182" t="s">
        <v>68</v>
      </c>
      <c r="B1" s="182"/>
      <c r="C1" s="182"/>
      <c r="D1" s="2"/>
      <c r="E1" s="2"/>
      <c r="F1" s="2"/>
      <c r="G1" s="2"/>
    </row>
    <row r="2" spans="1:10" ht="11.25" customHeight="1" x14ac:dyDescent="0.2"/>
    <row r="3" spans="1:10" ht="11.25" customHeight="1" x14ac:dyDescent="0.2">
      <c r="A3" s="2" t="s">
        <v>69</v>
      </c>
      <c r="B3" s="2"/>
      <c r="C3" s="2"/>
      <c r="D3" s="2"/>
      <c r="E3" s="2"/>
      <c r="F3" s="2"/>
      <c r="G3" s="2"/>
    </row>
    <row r="4" spans="1:10" ht="11.25" customHeight="1" x14ac:dyDescent="0.2"/>
    <row r="5" spans="1:10" ht="11.25" customHeight="1" x14ac:dyDescent="0.2">
      <c r="A5" s="184" t="s">
        <v>70</v>
      </c>
      <c r="B5" s="186" t="s">
        <v>204</v>
      </c>
      <c r="C5" s="185" t="s">
        <v>205</v>
      </c>
      <c r="D5" s="186" t="s">
        <v>206</v>
      </c>
      <c r="E5" s="185" t="s">
        <v>207</v>
      </c>
      <c r="F5" s="186" t="s">
        <v>208</v>
      </c>
      <c r="G5" s="185" t="s">
        <v>209</v>
      </c>
      <c r="H5" s="3" t="s">
        <v>70</v>
      </c>
    </row>
    <row r="6" spans="1:10" ht="11.25" customHeight="1" x14ac:dyDescent="0.2">
      <c r="A6" s="47" t="s">
        <v>71</v>
      </c>
      <c r="B6" s="6" t="s">
        <v>169</v>
      </c>
      <c r="C6" s="6" t="s">
        <v>169</v>
      </c>
      <c r="D6" s="6" t="s">
        <v>169</v>
      </c>
      <c r="E6" s="6" t="s">
        <v>169</v>
      </c>
      <c r="F6" s="6" t="s">
        <v>169</v>
      </c>
      <c r="G6" s="6" t="s">
        <v>169</v>
      </c>
      <c r="H6" s="6" t="s">
        <v>71</v>
      </c>
    </row>
    <row r="7" spans="1:10" ht="11.25" customHeight="1" x14ac:dyDescent="0.25">
      <c r="A7" s="187"/>
      <c r="B7" s="30" t="s">
        <v>210</v>
      </c>
      <c r="C7" s="16" t="s">
        <v>211</v>
      </c>
      <c r="D7" s="30" t="s">
        <v>212</v>
      </c>
      <c r="E7" s="16" t="s">
        <v>213</v>
      </c>
      <c r="F7" s="30" t="s">
        <v>214</v>
      </c>
      <c r="G7" s="16" t="s">
        <v>215</v>
      </c>
      <c r="H7" s="30"/>
      <c r="J7" s="41"/>
    </row>
    <row r="8" spans="1:10" ht="11.25" customHeight="1" x14ac:dyDescent="0.2">
      <c r="A8" s="47">
        <v>1969</v>
      </c>
      <c r="B8" s="10">
        <v>4557625</v>
      </c>
      <c r="C8" s="20"/>
      <c r="D8" s="10"/>
      <c r="E8" s="20"/>
      <c r="F8" s="10"/>
      <c r="G8" s="20"/>
      <c r="H8" s="6">
        <v>1969</v>
      </c>
    </row>
    <row r="9" spans="1:10" ht="11.25" customHeight="1" x14ac:dyDescent="0.2">
      <c r="A9" s="47">
        <v>1970</v>
      </c>
      <c r="B9" s="189">
        <v>1091577951</v>
      </c>
      <c r="C9" s="20"/>
      <c r="D9" s="10"/>
      <c r="E9" s="20"/>
      <c r="F9" s="10"/>
      <c r="G9" s="20"/>
      <c r="H9" s="6">
        <v>1970</v>
      </c>
    </row>
    <row r="10" spans="1:10" ht="11.25" customHeight="1" x14ac:dyDescent="0.2">
      <c r="A10" s="47">
        <v>1971</v>
      </c>
      <c r="B10" s="189">
        <v>1037857486</v>
      </c>
      <c r="C10" s="20">
        <v>9703998</v>
      </c>
      <c r="D10" s="10"/>
      <c r="E10" s="20"/>
      <c r="F10" s="10"/>
      <c r="G10" s="20"/>
      <c r="H10" s="6">
        <v>1971</v>
      </c>
    </row>
    <row r="11" spans="1:10" ht="11.25" customHeight="1" x14ac:dyDescent="0.2">
      <c r="A11" s="47">
        <v>1972</v>
      </c>
      <c r="B11" s="10">
        <v>80535121</v>
      </c>
      <c r="C11" s="190">
        <v>1425168532</v>
      </c>
      <c r="D11" s="10"/>
      <c r="E11" s="20"/>
      <c r="F11" s="10"/>
      <c r="G11" s="20"/>
      <c r="H11" s="6">
        <v>1972</v>
      </c>
    </row>
    <row r="12" spans="1:10" ht="11.25" customHeight="1" x14ac:dyDescent="0.2">
      <c r="A12" s="47">
        <v>1973</v>
      </c>
      <c r="B12" s="10">
        <v>59912131</v>
      </c>
      <c r="C12" s="190">
        <v>1455613760</v>
      </c>
      <c r="D12" s="10">
        <v>4101558</v>
      </c>
      <c r="E12" s="20"/>
      <c r="F12" s="10"/>
      <c r="G12" s="20"/>
      <c r="H12" s="6">
        <v>1973</v>
      </c>
    </row>
    <row r="13" spans="1:10" ht="11.25" customHeight="1" x14ac:dyDescent="0.2">
      <c r="A13" s="47">
        <v>1974</v>
      </c>
      <c r="B13" s="10">
        <v>20783045</v>
      </c>
      <c r="C13" s="20">
        <v>149478194</v>
      </c>
      <c r="D13" s="189">
        <v>2130420151</v>
      </c>
      <c r="E13" s="20"/>
      <c r="F13" s="10"/>
      <c r="G13" s="20"/>
      <c r="H13" s="6">
        <v>1974</v>
      </c>
    </row>
    <row r="14" spans="1:10" ht="11.25" customHeight="1" x14ac:dyDescent="0.2">
      <c r="A14" s="47">
        <v>1975</v>
      </c>
      <c r="B14" s="10">
        <v>13049680</v>
      </c>
      <c r="C14" s="20">
        <v>53409217</v>
      </c>
      <c r="D14" s="189">
        <v>2137474437</v>
      </c>
      <c r="E14" s="20">
        <v>12205039</v>
      </c>
      <c r="F14" s="10"/>
      <c r="G14" s="20"/>
      <c r="H14" s="6">
        <v>1975</v>
      </c>
    </row>
    <row r="15" spans="1:10" ht="11.25" customHeight="1" x14ac:dyDescent="0.2">
      <c r="A15" s="47">
        <v>1976</v>
      </c>
      <c r="B15" s="10">
        <v>6425801</v>
      </c>
      <c r="C15" s="20">
        <v>26212481</v>
      </c>
      <c r="D15" s="10">
        <v>217605993</v>
      </c>
      <c r="E15" s="190">
        <v>3039910736</v>
      </c>
      <c r="F15" s="10"/>
      <c r="G15" s="20"/>
      <c r="H15" s="6">
        <v>1976</v>
      </c>
    </row>
    <row r="16" spans="1:10" ht="11.25" customHeight="1" x14ac:dyDescent="0.2">
      <c r="A16" s="47">
        <v>1977</v>
      </c>
      <c r="B16" s="10"/>
      <c r="C16" s="20">
        <v>31380368</v>
      </c>
      <c r="D16" s="10">
        <v>100285652</v>
      </c>
      <c r="E16" s="190">
        <v>2682972398</v>
      </c>
      <c r="F16" s="10">
        <v>9657211</v>
      </c>
      <c r="G16" s="20"/>
      <c r="H16" s="6">
        <v>1977</v>
      </c>
    </row>
    <row r="17" spans="1:8" ht="11.25" customHeight="1" x14ac:dyDescent="0.2">
      <c r="A17" s="47">
        <v>1978</v>
      </c>
      <c r="B17" s="10"/>
      <c r="C17" s="20">
        <v>8399666</v>
      </c>
      <c r="D17" s="10">
        <v>73639934</v>
      </c>
      <c r="E17" s="20">
        <v>173621488</v>
      </c>
      <c r="F17" s="189">
        <v>2950691519</v>
      </c>
      <c r="G17" s="20"/>
      <c r="H17" s="6">
        <v>1978</v>
      </c>
    </row>
    <row r="18" spans="1:8" ht="11.25" customHeight="1" x14ac:dyDescent="0.2">
      <c r="A18" s="47">
        <v>1979</v>
      </c>
      <c r="B18" s="10"/>
      <c r="C18" s="20"/>
      <c r="D18" s="10">
        <v>34487020</v>
      </c>
      <c r="E18" s="20">
        <v>103567411</v>
      </c>
      <c r="F18" s="189">
        <v>2944698887</v>
      </c>
      <c r="G18" s="20">
        <v>7691391</v>
      </c>
      <c r="H18" s="6">
        <v>1979</v>
      </c>
    </row>
    <row r="19" spans="1:8" ht="11.25" customHeight="1" x14ac:dyDescent="0.2">
      <c r="A19" s="47">
        <v>1980</v>
      </c>
      <c r="B19" s="10"/>
      <c r="C19" s="20"/>
      <c r="D19" s="10">
        <v>12221550</v>
      </c>
      <c r="E19" s="20">
        <v>89740955</v>
      </c>
      <c r="F19" s="10">
        <v>166485772</v>
      </c>
      <c r="G19" s="190">
        <v>3151535398</v>
      </c>
      <c r="H19" s="6">
        <v>1980</v>
      </c>
    </row>
    <row r="20" spans="1:8" ht="11.25" customHeight="1" x14ac:dyDescent="0.2">
      <c r="A20" s="47">
        <v>1981</v>
      </c>
      <c r="B20" s="10"/>
      <c r="C20" s="20"/>
      <c r="D20" s="10"/>
      <c r="E20" s="20">
        <v>37792066</v>
      </c>
      <c r="F20" s="10">
        <v>85956950</v>
      </c>
      <c r="G20" s="190">
        <v>3196204261</v>
      </c>
      <c r="H20" s="6">
        <v>1981</v>
      </c>
    </row>
    <row r="21" spans="1:8" ht="11.25" customHeight="1" x14ac:dyDescent="0.2">
      <c r="A21" s="47">
        <v>1982</v>
      </c>
      <c r="B21" s="10"/>
      <c r="C21" s="20"/>
      <c r="D21" s="10"/>
      <c r="E21" s="20">
        <v>14404588</v>
      </c>
      <c r="F21" s="10">
        <v>52638096</v>
      </c>
      <c r="G21" s="20">
        <v>248379688</v>
      </c>
      <c r="H21" s="6">
        <v>1982</v>
      </c>
    </row>
    <row r="22" spans="1:8" ht="11.25" customHeight="1" x14ac:dyDescent="0.2">
      <c r="A22" s="47">
        <v>1983</v>
      </c>
      <c r="B22" s="10"/>
      <c r="C22" s="20"/>
      <c r="D22" s="10"/>
      <c r="E22" s="20"/>
      <c r="F22" s="10">
        <v>24812928</v>
      </c>
      <c r="G22" s="20">
        <v>77219914</v>
      </c>
      <c r="H22" s="6">
        <v>1983</v>
      </c>
    </row>
    <row r="23" spans="1:8" ht="11.25" customHeight="1" x14ac:dyDescent="0.2">
      <c r="A23" s="47">
        <v>1984</v>
      </c>
      <c r="B23" s="10"/>
      <c r="C23" s="20"/>
      <c r="D23" s="10"/>
      <c r="E23" s="20"/>
      <c r="F23" s="10">
        <v>20385689</v>
      </c>
      <c r="G23" s="20">
        <v>62633472</v>
      </c>
      <c r="H23" s="6">
        <v>1984</v>
      </c>
    </row>
    <row r="24" spans="1:8" ht="11.25" customHeight="1" x14ac:dyDescent="0.2">
      <c r="A24" s="47">
        <v>1985</v>
      </c>
      <c r="B24" s="10"/>
      <c r="C24" s="20"/>
      <c r="D24" s="10"/>
      <c r="E24" s="20"/>
      <c r="F24" s="10"/>
      <c r="G24" s="20">
        <v>38098418</v>
      </c>
      <c r="H24" s="6">
        <v>1985</v>
      </c>
    </row>
    <row r="25" spans="1:8" ht="11.25" customHeight="1" x14ac:dyDescent="0.2">
      <c r="A25" s="47">
        <v>1986</v>
      </c>
      <c r="B25" s="10"/>
      <c r="C25" s="20"/>
      <c r="D25" s="10"/>
      <c r="E25" s="20"/>
      <c r="F25" s="10"/>
      <c r="G25" s="20">
        <v>18171744</v>
      </c>
      <c r="H25" s="6">
        <v>1986</v>
      </c>
    </row>
    <row r="26" spans="1:8" ht="11.25" customHeight="1" x14ac:dyDescent="0.2">
      <c r="A26" s="202" t="s">
        <v>72</v>
      </c>
      <c r="B26" s="203">
        <f t="shared" ref="B26:G26" si="0">SUM(B8:B25)</f>
        <v>2314698840</v>
      </c>
      <c r="C26" s="204">
        <f t="shared" si="0"/>
        <v>3159366216</v>
      </c>
      <c r="D26" s="203">
        <f t="shared" si="0"/>
        <v>4710236295</v>
      </c>
      <c r="E26" s="204">
        <f t="shared" si="0"/>
        <v>6154214681</v>
      </c>
      <c r="F26" s="203">
        <f t="shared" si="0"/>
        <v>6255327052</v>
      </c>
      <c r="G26" s="204">
        <f t="shared" si="0"/>
        <v>6799934286</v>
      </c>
      <c r="H26" s="205" t="s">
        <v>72</v>
      </c>
    </row>
    <row r="27" spans="1:8" ht="11.25" customHeight="1" x14ac:dyDescent="0.2">
      <c r="A27" s="194"/>
      <c r="B27" s="18"/>
      <c r="C27" s="18"/>
      <c r="D27" s="18"/>
      <c r="E27" s="18"/>
      <c r="F27" s="18"/>
      <c r="G27" s="18"/>
      <c r="H27" s="194"/>
    </row>
    <row r="28" spans="1:8" ht="11.25" customHeight="1" x14ac:dyDescent="0.2">
      <c r="A28" s="191"/>
      <c r="H28" s="191"/>
    </row>
    <row r="29" spans="1:8" ht="11.25" customHeight="1" x14ac:dyDescent="0.2">
      <c r="A29" s="184" t="s">
        <v>70</v>
      </c>
      <c r="B29" s="186" t="s">
        <v>216</v>
      </c>
      <c r="C29" s="23" t="s">
        <v>75</v>
      </c>
      <c r="D29" s="3" t="s">
        <v>217</v>
      </c>
      <c r="E29" s="23" t="s">
        <v>217</v>
      </c>
      <c r="F29" s="3" t="s">
        <v>217</v>
      </c>
      <c r="G29" s="23" t="s">
        <v>217</v>
      </c>
      <c r="H29" s="3" t="s">
        <v>70</v>
      </c>
    </row>
    <row r="30" spans="1:8" ht="11.25" customHeight="1" x14ac:dyDescent="0.2">
      <c r="A30" s="47" t="s">
        <v>71</v>
      </c>
      <c r="B30" s="6" t="s">
        <v>169</v>
      </c>
      <c r="C30" s="17" t="s">
        <v>76</v>
      </c>
      <c r="D30" s="6" t="s">
        <v>76</v>
      </c>
      <c r="E30" s="6" t="s">
        <v>76</v>
      </c>
      <c r="F30" s="6" t="s">
        <v>76</v>
      </c>
      <c r="G30" s="6" t="s">
        <v>76</v>
      </c>
      <c r="H30" s="6" t="s">
        <v>71</v>
      </c>
    </row>
    <row r="31" spans="1:8" ht="11.25" customHeight="1" x14ac:dyDescent="0.2">
      <c r="A31" s="187"/>
      <c r="B31" s="30" t="s">
        <v>218</v>
      </c>
      <c r="C31" s="16" t="s">
        <v>219</v>
      </c>
      <c r="D31" s="30" t="s">
        <v>220</v>
      </c>
      <c r="E31" s="16" t="s">
        <v>221</v>
      </c>
      <c r="F31" s="30" t="s">
        <v>222</v>
      </c>
      <c r="G31" s="16" t="s">
        <v>223</v>
      </c>
      <c r="H31" s="30"/>
    </row>
    <row r="32" spans="1:8" ht="11.25" customHeight="1" x14ac:dyDescent="0.2">
      <c r="A32" s="47">
        <v>1981</v>
      </c>
      <c r="B32" s="10">
        <v>20692982</v>
      </c>
      <c r="C32" s="20"/>
      <c r="D32" s="10"/>
      <c r="E32" s="20"/>
      <c r="F32" s="10"/>
      <c r="G32" s="20"/>
      <c r="H32" s="6">
        <v>1981</v>
      </c>
    </row>
    <row r="33" spans="1:8" ht="11.25" customHeight="1" x14ac:dyDescent="0.2">
      <c r="A33" s="47">
        <v>1982</v>
      </c>
      <c r="B33" s="189">
        <v>3645204505</v>
      </c>
      <c r="C33" s="20"/>
      <c r="D33" s="10"/>
      <c r="E33" s="20"/>
      <c r="F33" s="10"/>
      <c r="G33" s="20"/>
      <c r="H33" s="6">
        <v>1982</v>
      </c>
    </row>
    <row r="34" spans="1:8" ht="11.25" customHeight="1" x14ac:dyDescent="0.2">
      <c r="A34" s="47">
        <v>1983</v>
      </c>
      <c r="B34" s="189">
        <v>4292488142</v>
      </c>
      <c r="C34" s="20">
        <v>15723650</v>
      </c>
      <c r="D34" s="10"/>
      <c r="E34" s="20"/>
      <c r="F34" s="10"/>
      <c r="G34" s="20"/>
      <c r="H34" s="6">
        <v>1983</v>
      </c>
    </row>
    <row r="35" spans="1:8" ht="11.25" customHeight="1" x14ac:dyDescent="0.2">
      <c r="A35" s="47">
        <v>1984</v>
      </c>
      <c r="B35" s="10">
        <v>270049497</v>
      </c>
      <c r="C35" s="190">
        <v>4479308916</v>
      </c>
      <c r="D35" s="10"/>
      <c r="E35" s="20"/>
      <c r="F35" s="10"/>
      <c r="G35" s="20"/>
      <c r="H35" s="6">
        <v>1984</v>
      </c>
    </row>
    <row r="36" spans="1:8" ht="11.25" customHeight="1" x14ac:dyDescent="0.2">
      <c r="A36" s="47">
        <v>1985</v>
      </c>
      <c r="B36" s="10">
        <v>101671901</v>
      </c>
      <c r="C36" s="190">
        <v>4599926163</v>
      </c>
      <c r="D36" s="10">
        <v>14191442</v>
      </c>
      <c r="E36" s="20"/>
      <c r="F36" s="10"/>
      <c r="G36" s="20"/>
      <c r="H36" s="6">
        <v>1985</v>
      </c>
    </row>
    <row r="37" spans="1:8" ht="11.25" customHeight="1" x14ac:dyDescent="0.2">
      <c r="A37" s="47">
        <v>1986</v>
      </c>
      <c r="B37" s="10">
        <v>68401923</v>
      </c>
      <c r="C37" s="20">
        <v>244515811</v>
      </c>
      <c r="D37" s="189">
        <v>5249486924</v>
      </c>
      <c r="E37" s="20"/>
      <c r="F37" s="10"/>
      <c r="G37" s="20"/>
      <c r="H37" s="6">
        <v>1986</v>
      </c>
    </row>
    <row r="38" spans="1:8" ht="11.25" customHeight="1" x14ac:dyDescent="0.2">
      <c r="A38" s="47">
        <v>1987</v>
      </c>
      <c r="B38" s="10">
        <v>44179190</v>
      </c>
      <c r="C38" s="20">
        <v>231890272</v>
      </c>
      <c r="D38" s="189">
        <v>5030504693</v>
      </c>
      <c r="E38" s="20">
        <v>10140105</v>
      </c>
      <c r="F38" s="10"/>
      <c r="G38" s="20"/>
      <c r="H38" s="6">
        <v>1987</v>
      </c>
    </row>
    <row r="39" spans="1:8" ht="11.25" customHeight="1" x14ac:dyDescent="0.2">
      <c r="A39" s="47">
        <v>1988</v>
      </c>
      <c r="B39" s="10">
        <v>16827603</v>
      </c>
      <c r="C39" s="20">
        <v>93004118</v>
      </c>
      <c r="D39" s="10">
        <v>293684504</v>
      </c>
      <c r="E39" s="190">
        <v>6159249971</v>
      </c>
      <c r="F39" s="10"/>
      <c r="G39" s="20"/>
      <c r="H39" s="6">
        <v>1988</v>
      </c>
    </row>
    <row r="40" spans="1:8" ht="11.25" customHeight="1" x14ac:dyDescent="0.2">
      <c r="A40" s="47">
        <v>1989</v>
      </c>
      <c r="B40" s="10"/>
      <c r="C40" s="20">
        <v>52140435</v>
      </c>
      <c r="D40" s="10">
        <v>189149192</v>
      </c>
      <c r="E40" s="190">
        <v>5729231774</v>
      </c>
      <c r="F40" s="10">
        <v>15985177</v>
      </c>
      <c r="G40" s="20"/>
      <c r="H40" s="6">
        <v>1989</v>
      </c>
    </row>
    <row r="41" spans="1:8" ht="11.25" customHeight="1" x14ac:dyDescent="0.2">
      <c r="A41" s="47">
        <v>1990</v>
      </c>
      <c r="B41" s="10"/>
      <c r="C41" s="20">
        <v>25952615</v>
      </c>
      <c r="D41" s="10">
        <v>96964357</v>
      </c>
      <c r="E41" s="20">
        <v>482710991</v>
      </c>
      <c r="F41" s="189">
        <v>6104795208</v>
      </c>
      <c r="G41" s="20"/>
      <c r="H41" s="6">
        <v>1990</v>
      </c>
    </row>
    <row r="42" spans="1:8" ht="11.25" customHeight="1" x14ac:dyDescent="0.2">
      <c r="A42" s="47">
        <v>1991</v>
      </c>
      <c r="B42" s="10"/>
      <c r="C42" s="20"/>
      <c r="D42" s="10">
        <v>59051202</v>
      </c>
      <c r="E42" s="20">
        <v>234085467</v>
      </c>
      <c r="F42" s="189">
        <v>6534834659</v>
      </c>
      <c r="G42" s="20">
        <v>21378430</v>
      </c>
      <c r="H42" s="6">
        <v>1991</v>
      </c>
    </row>
    <row r="43" spans="1:8" ht="11.25" customHeight="1" x14ac:dyDescent="0.2">
      <c r="A43" s="47">
        <v>1992</v>
      </c>
      <c r="B43" s="10"/>
      <c r="C43" s="20"/>
      <c r="D43" s="10">
        <v>19380577</v>
      </c>
      <c r="E43" s="20">
        <v>122267539</v>
      </c>
      <c r="F43" s="10">
        <v>546764501</v>
      </c>
      <c r="G43" s="190">
        <v>7653280986</v>
      </c>
      <c r="H43" s="6">
        <v>1992</v>
      </c>
    </row>
    <row r="44" spans="1:8" ht="11.25" customHeight="1" x14ac:dyDescent="0.2">
      <c r="A44" s="47">
        <v>1993</v>
      </c>
      <c r="B44" s="10"/>
      <c r="C44" s="20"/>
      <c r="D44" s="10"/>
      <c r="E44" s="20">
        <v>80793719</v>
      </c>
      <c r="F44" s="10">
        <v>210244871</v>
      </c>
      <c r="G44" s="190">
        <v>7581234173</v>
      </c>
      <c r="H44" s="6">
        <v>1993</v>
      </c>
    </row>
    <row r="45" spans="1:8" ht="11.25" customHeight="1" x14ac:dyDescent="0.2">
      <c r="A45" s="47">
        <v>1994</v>
      </c>
      <c r="B45" s="10"/>
      <c r="C45" s="20"/>
      <c r="D45" s="10"/>
      <c r="E45" s="20">
        <v>27236433</v>
      </c>
      <c r="F45" s="10">
        <v>167871991</v>
      </c>
      <c r="G45" s="20">
        <v>498813784</v>
      </c>
      <c r="H45" s="6">
        <v>1994</v>
      </c>
    </row>
    <row r="46" spans="1:8" ht="11.25" customHeight="1" x14ac:dyDescent="0.2">
      <c r="A46" s="47">
        <v>1995</v>
      </c>
      <c r="B46" s="10"/>
      <c r="C46" s="20"/>
      <c r="D46" s="10"/>
      <c r="E46" s="20"/>
      <c r="F46" s="10">
        <v>112108265</v>
      </c>
      <c r="G46" s="20">
        <v>245727507</v>
      </c>
      <c r="H46" s="6">
        <v>1995</v>
      </c>
    </row>
    <row r="47" spans="1:8" ht="11.25" customHeight="1" x14ac:dyDescent="0.2">
      <c r="A47" s="47">
        <v>1996</v>
      </c>
      <c r="B47" s="10"/>
      <c r="C47" s="20"/>
      <c r="D47" s="10"/>
      <c r="E47" s="20"/>
      <c r="F47" s="10">
        <v>37292682</v>
      </c>
      <c r="G47" s="20">
        <v>222768519</v>
      </c>
      <c r="H47" s="6">
        <v>1996</v>
      </c>
    </row>
    <row r="48" spans="1:8" ht="11.25" customHeight="1" x14ac:dyDescent="0.2">
      <c r="A48" s="47">
        <v>1997</v>
      </c>
      <c r="B48" s="10"/>
      <c r="C48" s="20"/>
      <c r="D48" s="10"/>
      <c r="E48" s="20"/>
      <c r="F48" s="10"/>
      <c r="G48" s="20">
        <v>117488523</v>
      </c>
      <c r="H48" s="6">
        <v>1997</v>
      </c>
    </row>
    <row r="49" spans="1:8" ht="11.25" customHeight="1" x14ac:dyDescent="0.2">
      <c r="A49" s="47">
        <v>1998</v>
      </c>
      <c r="B49" s="10"/>
      <c r="C49" s="20"/>
      <c r="D49" s="10"/>
      <c r="E49" s="20"/>
      <c r="F49" s="10"/>
      <c r="G49" s="20">
        <v>59454211</v>
      </c>
      <c r="H49" s="6">
        <v>1998</v>
      </c>
    </row>
    <row r="50" spans="1:8" ht="11.25" customHeight="1" x14ac:dyDescent="0.2">
      <c r="A50" s="195" t="s">
        <v>72</v>
      </c>
      <c r="B50" s="198">
        <f t="shared" ref="B50:G50" si="1">SUM(B32:B49)</f>
        <v>8459515743</v>
      </c>
      <c r="C50" s="196">
        <f t="shared" si="1"/>
        <v>9742461980</v>
      </c>
      <c r="D50" s="198">
        <f t="shared" si="1"/>
        <v>10952412891</v>
      </c>
      <c r="E50" s="196">
        <f t="shared" si="1"/>
        <v>12845715999</v>
      </c>
      <c r="F50" s="198">
        <f t="shared" si="1"/>
        <v>13729897354</v>
      </c>
      <c r="G50" s="196">
        <f t="shared" si="1"/>
        <v>16400146133</v>
      </c>
      <c r="H50" s="201" t="s">
        <v>72</v>
      </c>
    </row>
    <row r="51" spans="1:8" ht="11.25" customHeight="1" x14ac:dyDescent="0.2">
      <c r="A51" s="39" t="s">
        <v>74</v>
      </c>
      <c r="B51" s="12"/>
      <c r="C51" s="12"/>
      <c r="D51" s="12"/>
      <c r="E51" s="12"/>
      <c r="F51" s="12"/>
      <c r="G51" s="12"/>
      <c r="H51" s="51"/>
    </row>
    <row r="52" spans="1:8" ht="11.25" customHeight="1" x14ac:dyDescent="0.2">
      <c r="A52" s="53" t="s">
        <v>77</v>
      </c>
      <c r="B52" s="43"/>
      <c r="C52" s="43"/>
      <c r="D52" s="43"/>
      <c r="E52" s="43"/>
      <c r="F52" s="43"/>
      <c r="G52" s="43"/>
      <c r="H52" s="44"/>
    </row>
    <row r="53" spans="1:8" ht="9.6" customHeight="1" x14ac:dyDescent="0.2">
      <c r="A53" s="12"/>
      <c r="B53" s="12"/>
      <c r="C53" s="12"/>
      <c r="D53" s="12"/>
      <c r="E53" s="12"/>
      <c r="F53" s="12"/>
      <c r="G53" s="12"/>
      <c r="H53" s="18"/>
    </row>
    <row r="54" spans="1:8" ht="9.6" customHeight="1" x14ac:dyDescent="0.2"/>
    <row r="55" spans="1:8" x14ac:dyDescent="0.2">
      <c r="A55" s="2"/>
      <c r="B55" s="2"/>
      <c r="C55" s="2"/>
      <c r="D55" s="2"/>
      <c r="E55" s="2"/>
      <c r="F55" s="2"/>
    </row>
    <row r="65" ht="11.25" customHeight="1" x14ac:dyDescent="0.2"/>
    <row r="66" ht="11.25" customHeight="1" x14ac:dyDescent="0.2"/>
    <row r="67" ht="12.6" customHeight="1" x14ac:dyDescent="0.2"/>
  </sheetData>
  <pageMargins left="0.55118110236220474" right="0.62992125984251968" top="0.47244094488188981" bottom="0.55118110236220474" header="0.39370078740157483" footer="0.39370078740157483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Normal="100" workbookViewId="0">
      <selection activeCell="A2" sqref="A2"/>
    </sheetView>
  </sheetViews>
  <sheetFormatPr baseColWidth="10" defaultColWidth="11" defaultRowHeight="12" x14ac:dyDescent="0.2"/>
  <cols>
    <col min="1" max="1" width="4.625" style="111" customWidth="1"/>
    <col min="2" max="14" width="11.625" style="111" customWidth="1"/>
    <col min="15" max="15" width="4.625" style="111" customWidth="1"/>
    <col min="16" max="16384" width="11" style="111"/>
  </cols>
  <sheetData>
    <row r="1" spans="1:15" ht="12" customHeight="1" x14ac:dyDescent="0.2">
      <c r="A1" s="113" t="s">
        <v>68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5" ht="9" customHeight="1" x14ac:dyDescent="0.2">
      <c r="A2" s="11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5" ht="9.9499999999999993" customHeight="1" x14ac:dyDescent="0.2">
      <c r="A3" s="113" t="s">
        <v>69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ht="9" customHeight="1" x14ac:dyDescent="0.2"/>
    <row r="5" spans="1:15" ht="12" customHeight="1" x14ac:dyDescent="0.2">
      <c r="A5" s="660" t="s">
        <v>125</v>
      </c>
      <c r="B5" s="114" t="s">
        <v>75</v>
      </c>
      <c r="C5" s="115" t="s">
        <v>78</v>
      </c>
      <c r="D5" s="114" t="s">
        <v>78</v>
      </c>
      <c r="E5" s="115" t="s">
        <v>78</v>
      </c>
      <c r="F5" s="114" t="s">
        <v>78</v>
      </c>
      <c r="G5" s="115" t="s">
        <v>78</v>
      </c>
      <c r="H5" s="114" t="s">
        <v>78</v>
      </c>
      <c r="I5" s="114" t="s">
        <v>78</v>
      </c>
      <c r="J5" s="115" t="s">
        <v>78</v>
      </c>
      <c r="K5" s="114" t="s">
        <v>78</v>
      </c>
      <c r="L5" s="114" t="s">
        <v>78</v>
      </c>
      <c r="M5" s="114" t="s">
        <v>78</v>
      </c>
      <c r="N5" s="114" t="s">
        <v>78</v>
      </c>
      <c r="O5" s="660" t="s">
        <v>126</v>
      </c>
    </row>
    <row r="6" spans="1:15" ht="12.75" customHeight="1" x14ac:dyDescent="0.2">
      <c r="A6" s="661"/>
      <c r="B6" s="116" t="s">
        <v>76</v>
      </c>
      <c r="C6" s="117" t="s">
        <v>79</v>
      </c>
      <c r="D6" s="118" t="s">
        <v>79</v>
      </c>
      <c r="E6" s="118" t="s">
        <v>79</v>
      </c>
      <c r="F6" s="118" t="s">
        <v>79</v>
      </c>
      <c r="G6" s="118" t="s">
        <v>79</v>
      </c>
      <c r="H6" s="116" t="s">
        <v>79</v>
      </c>
      <c r="I6" s="116" t="s">
        <v>79</v>
      </c>
      <c r="J6" s="118" t="s">
        <v>79</v>
      </c>
      <c r="K6" s="118" t="s">
        <v>79</v>
      </c>
      <c r="L6" s="118" t="s">
        <v>79</v>
      </c>
      <c r="M6" s="116" t="s">
        <v>79</v>
      </c>
      <c r="N6" s="116" t="s">
        <v>79</v>
      </c>
      <c r="O6" s="661"/>
    </row>
    <row r="7" spans="1:15" ht="9.9499999999999993" customHeight="1" x14ac:dyDescent="0.2">
      <c r="A7" s="661"/>
      <c r="B7" s="116" t="s">
        <v>73</v>
      </c>
      <c r="C7" s="117"/>
      <c r="D7" s="116"/>
      <c r="E7" s="117"/>
      <c r="F7" s="116"/>
      <c r="G7" s="117"/>
      <c r="H7" s="116"/>
      <c r="I7" s="116"/>
      <c r="J7" s="116"/>
      <c r="K7" s="117"/>
      <c r="L7" s="116"/>
      <c r="M7" s="116"/>
      <c r="N7" s="116"/>
      <c r="O7" s="661"/>
    </row>
    <row r="8" spans="1:15" ht="9.9499999999999993" customHeight="1" x14ac:dyDescent="0.2">
      <c r="A8" s="662"/>
      <c r="B8" s="119" t="s">
        <v>80</v>
      </c>
      <c r="C8" s="119">
        <v>1995</v>
      </c>
      <c r="D8" s="119">
        <v>1996</v>
      </c>
      <c r="E8" s="119">
        <v>1997</v>
      </c>
      <c r="F8" s="119">
        <v>1998</v>
      </c>
      <c r="G8" s="119">
        <v>1999</v>
      </c>
      <c r="H8" s="119">
        <v>2000</v>
      </c>
      <c r="I8" s="119">
        <v>2001</v>
      </c>
      <c r="J8" s="119">
        <v>2002</v>
      </c>
      <c r="K8" s="120">
        <v>2003</v>
      </c>
      <c r="L8" s="119">
        <v>2004</v>
      </c>
      <c r="M8" s="119">
        <v>2005</v>
      </c>
      <c r="N8" s="119">
        <v>2006</v>
      </c>
      <c r="O8" s="662"/>
    </row>
    <row r="9" spans="1:15" ht="9.9499999999999993" customHeight="1" x14ac:dyDescent="0.2">
      <c r="A9" s="118">
        <v>1993</v>
      </c>
      <c r="B9" s="125">
        <v>11720816</v>
      </c>
      <c r="C9" s="126"/>
      <c r="D9" s="125"/>
      <c r="E9" s="126"/>
      <c r="F9" s="125"/>
      <c r="G9" s="126"/>
      <c r="H9" s="123"/>
      <c r="I9" s="123"/>
      <c r="J9" s="123"/>
      <c r="K9" s="123"/>
      <c r="L9" s="123"/>
      <c r="M9" s="123"/>
      <c r="N9" s="127"/>
      <c r="O9" s="116">
        <v>1993</v>
      </c>
    </row>
    <row r="10" spans="1:15" ht="9.9499999999999993" customHeight="1" x14ac:dyDescent="0.2">
      <c r="A10" s="118">
        <v>1994</v>
      </c>
      <c r="B10" s="128">
        <v>8266939328</v>
      </c>
      <c r="C10" s="126"/>
      <c r="D10" s="125"/>
      <c r="E10" s="126"/>
      <c r="F10" s="125"/>
      <c r="G10" s="126"/>
      <c r="H10" s="123"/>
      <c r="I10" s="123"/>
      <c r="J10" s="123"/>
      <c r="K10" s="123"/>
      <c r="L10" s="123"/>
      <c r="M10" s="123"/>
      <c r="N10" s="127"/>
      <c r="O10" s="116">
        <v>1994</v>
      </c>
    </row>
    <row r="11" spans="1:15" ht="9.9499999999999993" customHeight="1" x14ac:dyDescent="0.2">
      <c r="A11" s="118">
        <v>1995</v>
      </c>
      <c r="B11" s="129">
        <v>7816379550</v>
      </c>
      <c r="C11" s="126">
        <v>70125447</v>
      </c>
      <c r="D11" s="125"/>
      <c r="E11" s="126"/>
      <c r="F11" s="125"/>
      <c r="G11" s="126"/>
      <c r="H11" s="123"/>
      <c r="I11" s="123"/>
      <c r="J11" s="123"/>
      <c r="K11" s="123"/>
      <c r="L11" s="123"/>
      <c r="M11" s="123"/>
      <c r="N11" s="127"/>
      <c r="O11" s="116">
        <v>1995</v>
      </c>
    </row>
    <row r="12" spans="1:15" ht="9.9499999999999993" customHeight="1" x14ac:dyDescent="0.2">
      <c r="A12" s="118">
        <v>1996</v>
      </c>
      <c r="B12" s="125">
        <v>407436480</v>
      </c>
      <c r="C12" s="130">
        <v>8219626661</v>
      </c>
      <c r="D12" s="125">
        <v>84520565</v>
      </c>
      <c r="E12" s="126"/>
      <c r="F12" s="125"/>
      <c r="G12" s="126"/>
      <c r="H12" s="123"/>
      <c r="I12" s="123"/>
      <c r="J12" s="123"/>
      <c r="K12" s="123"/>
      <c r="L12" s="123"/>
      <c r="M12" s="123"/>
      <c r="O12" s="116">
        <v>1996</v>
      </c>
    </row>
    <row r="13" spans="1:15" ht="9.9499999999999993" customHeight="1" x14ac:dyDescent="0.2">
      <c r="A13" s="118">
        <v>1997</v>
      </c>
      <c r="B13" s="125">
        <v>263199187</v>
      </c>
      <c r="C13" s="131">
        <v>1138322278</v>
      </c>
      <c r="D13" s="128">
        <v>8142339303</v>
      </c>
      <c r="E13" s="126">
        <v>63449381</v>
      </c>
      <c r="F13" s="125"/>
      <c r="G13" s="126"/>
      <c r="H13" s="123"/>
      <c r="I13" s="123"/>
      <c r="J13" s="123"/>
      <c r="K13" s="123"/>
      <c r="L13" s="123"/>
      <c r="M13" s="123"/>
      <c r="O13" s="116">
        <v>1997</v>
      </c>
    </row>
    <row r="14" spans="1:15" ht="9.9499999999999993" customHeight="1" x14ac:dyDescent="0.2">
      <c r="A14" s="118">
        <v>1998</v>
      </c>
      <c r="B14" s="125">
        <v>185094858</v>
      </c>
      <c r="C14" s="126">
        <v>342478736</v>
      </c>
      <c r="D14" s="125">
        <v>712540289</v>
      </c>
      <c r="E14" s="130">
        <v>8319974215</v>
      </c>
      <c r="F14" s="125">
        <v>108937578</v>
      </c>
      <c r="G14" s="126"/>
      <c r="H14" s="123"/>
      <c r="I14" s="123"/>
      <c r="J14" s="123"/>
      <c r="K14" s="123"/>
      <c r="L14" s="123"/>
      <c r="M14" s="123"/>
      <c r="O14" s="116">
        <v>1998</v>
      </c>
    </row>
    <row r="15" spans="1:15" ht="9.9499999999999993" customHeight="1" x14ac:dyDescent="0.2">
      <c r="A15" s="118">
        <v>1999</v>
      </c>
      <c r="B15" s="125">
        <v>208208492</v>
      </c>
      <c r="C15" s="126">
        <v>305776577</v>
      </c>
      <c r="D15" s="125">
        <v>198555889</v>
      </c>
      <c r="E15" s="126">
        <v>1163698113</v>
      </c>
      <c r="F15" s="128">
        <v>8518324470</v>
      </c>
      <c r="G15" s="126">
        <v>177234966</v>
      </c>
      <c r="H15" s="125"/>
      <c r="I15" s="125"/>
      <c r="J15" s="125"/>
      <c r="K15" s="125"/>
      <c r="L15" s="132"/>
      <c r="M15" s="125"/>
      <c r="N15" s="127"/>
      <c r="O15" s="116">
        <v>1999</v>
      </c>
    </row>
    <row r="16" spans="1:15" ht="9.9499999999999993" customHeight="1" x14ac:dyDescent="0.2">
      <c r="A16" s="118">
        <v>2000</v>
      </c>
      <c r="B16" s="125">
        <v>55526036</v>
      </c>
      <c r="C16" s="126">
        <v>156305363</v>
      </c>
      <c r="D16" s="125">
        <v>108909883</v>
      </c>
      <c r="E16" s="126">
        <v>226661776</v>
      </c>
      <c r="F16" s="125">
        <v>1179656786</v>
      </c>
      <c r="G16" s="130">
        <v>8815125895</v>
      </c>
      <c r="H16" s="125">
        <v>206389469</v>
      </c>
      <c r="I16" s="125"/>
      <c r="J16" s="125"/>
      <c r="K16" s="125"/>
      <c r="L16" s="132"/>
      <c r="M16" s="125"/>
      <c r="N16" s="125"/>
      <c r="O16" s="116">
        <v>2000</v>
      </c>
    </row>
    <row r="17" spans="1:15" ht="9.9499999999999993" customHeight="1" x14ac:dyDescent="0.2">
      <c r="A17" s="118">
        <v>2001</v>
      </c>
      <c r="B17" s="125">
        <v>42892507</v>
      </c>
      <c r="C17" s="126">
        <v>46975450</v>
      </c>
      <c r="D17" s="125">
        <v>56912427</v>
      </c>
      <c r="E17" s="126">
        <v>171998609</v>
      </c>
      <c r="F17" s="125">
        <v>311691071</v>
      </c>
      <c r="G17" s="126">
        <v>1344536780</v>
      </c>
      <c r="H17" s="128">
        <v>9970474590</v>
      </c>
      <c r="I17" s="125">
        <v>326384181</v>
      </c>
      <c r="J17" s="125"/>
      <c r="K17" s="125"/>
      <c r="L17" s="125"/>
      <c r="M17" s="132"/>
      <c r="N17" s="132"/>
      <c r="O17" s="116">
        <v>2001</v>
      </c>
    </row>
    <row r="18" spans="1:15" ht="9.9499999999999993" customHeight="1" x14ac:dyDescent="0.2">
      <c r="A18" s="118">
        <v>2002</v>
      </c>
      <c r="B18" s="133">
        <v>21017853.100000001</v>
      </c>
      <c r="C18" s="126">
        <v>49163990.770000003</v>
      </c>
      <c r="D18" s="125">
        <v>12655654.210000001</v>
      </c>
      <c r="E18" s="126">
        <v>75690614.900000006</v>
      </c>
      <c r="F18" s="125">
        <v>175606550.49000001</v>
      </c>
      <c r="G18" s="126">
        <v>278162332.54000002</v>
      </c>
      <c r="H18" s="132">
        <v>1576011768.5599999</v>
      </c>
      <c r="I18" s="128">
        <v>9059121740.1000004</v>
      </c>
      <c r="J18" s="125">
        <v>184487243.88999999</v>
      </c>
      <c r="K18" s="125"/>
      <c r="L18" s="125"/>
      <c r="M18" s="132"/>
      <c r="N18" s="132"/>
      <c r="O18" s="116">
        <v>2002</v>
      </c>
    </row>
    <row r="19" spans="1:15" ht="9.9499999999999993" customHeight="1" x14ac:dyDescent="0.2">
      <c r="A19" s="118">
        <v>2003</v>
      </c>
      <c r="B19" s="125">
        <v>8066885.96</v>
      </c>
      <c r="C19" s="126">
        <v>11038890.49</v>
      </c>
      <c r="D19" s="125">
        <v>7247499.0300000003</v>
      </c>
      <c r="E19" s="126">
        <v>68998187.730000004</v>
      </c>
      <c r="F19" s="125">
        <v>53019509.93</v>
      </c>
      <c r="G19" s="126">
        <v>254278883.83000001</v>
      </c>
      <c r="H19" s="125">
        <v>468781597.5</v>
      </c>
      <c r="I19" s="132">
        <v>2148536951.8099999</v>
      </c>
      <c r="J19" s="128">
        <v>9212531127.5400009</v>
      </c>
      <c r="K19" s="125">
        <v>256612989.66999999</v>
      </c>
      <c r="L19" s="125"/>
      <c r="M19" s="125"/>
      <c r="N19" s="125"/>
      <c r="O19" s="116">
        <v>2003</v>
      </c>
    </row>
    <row r="20" spans="1:15" ht="9.9499999999999993" customHeight="1" x14ac:dyDescent="0.2">
      <c r="A20" s="118">
        <v>2004</v>
      </c>
      <c r="B20" s="125">
        <v>11939388.700000001</v>
      </c>
      <c r="C20" s="126">
        <v>-13421054.58571429</v>
      </c>
      <c r="D20" s="125">
        <v>190600.19999999899</v>
      </c>
      <c r="E20" s="126">
        <v>22982999.828571428</v>
      </c>
      <c r="F20" s="125">
        <v>24147864.614285715</v>
      </c>
      <c r="G20" s="126">
        <v>57701476.359999985</v>
      </c>
      <c r="H20" s="125">
        <v>153737419.74285713</v>
      </c>
      <c r="I20" s="132">
        <v>482839896.31428576</v>
      </c>
      <c r="J20" s="125">
        <v>1368858266.4428573</v>
      </c>
      <c r="K20" s="128">
        <v>9546287543.9571419</v>
      </c>
      <c r="L20" s="125">
        <v>279304842.64285719</v>
      </c>
      <c r="M20" s="125"/>
      <c r="N20" s="125"/>
      <c r="O20" s="116">
        <v>2004</v>
      </c>
    </row>
    <row r="21" spans="1:15" ht="9.9499999999999993" customHeight="1" x14ac:dyDescent="0.2">
      <c r="A21" s="118">
        <v>2005</v>
      </c>
      <c r="B21" s="125">
        <v>14162867.789999999</v>
      </c>
      <c r="C21" s="126">
        <v>29417233.460000001</v>
      </c>
      <c r="D21" s="125">
        <v>2773439.23</v>
      </c>
      <c r="E21" s="126">
        <v>12605367.4</v>
      </c>
      <c r="F21" s="134">
        <v>17129500.309999999</v>
      </c>
      <c r="G21" s="125">
        <v>31978655.670000002</v>
      </c>
      <c r="H21" s="125">
        <v>67207260.969999999</v>
      </c>
      <c r="I21" s="125">
        <v>160009780.19</v>
      </c>
      <c r="J21" s="132">
        <v>387293105.30000001</v>
      </c>
      <c r="K21" s="125">
        <v>1453497798.76</v>
      </c>
      <c r="L21" s="128">
        <v>10001796052.24</v>
      </c>
      <c r="M21" s="125">
        <v>189772641.19999999</v>
      </c>
      <c r="N21" s="125"/>
      <c r="O21" s="135">
        <v>2005</v>
      </c>
    </row>
    <row r="22" spans="1:15" ht="9.9499999999999993" customHeight="1" x14ac:dyDescent="0.2">
      <c r="A22" s="118">
        <v>2006</v>
      </c>
      <c r="B22" s="125">
        <v>5812643.9285714272</v>
      </c>
      <c r="C22" s="126">
        <v>1238679.0142857141</v>
      </c>
      <c r="D22" s="125">
        <v>1175205.8428571431</v>
      </c>
      <c r="E22" s="126">
        <v>2543060.885714286</v>
      </c>
      <c r="F22" s="134">
        <v>4606778.6285714312</v>
      </c>
      <c r="G22" s="125">
        <v>8404097.1428571437</v>
      </c>
      <c r="H22" s="125">
        <v>20116007.871428572</v>
      </c>
      <c r="I22" s="125">
        <v>70980989.842857152</v>
      </c>
      <c r="J22" s="132">
        <v>111978013.55714284</v>
      </c>
      <c r="K22" s="125">
        <v>400541030.80000001</v>
      </c>
      <c r="L22" s="132">
        <v>1885964826.4142866</v>
      </c>
      <c r="M22" s="128">
        <v>11623657455.128572</v>
      </c>
      <c r="N22" s="125">
        <v>247058252.8142857</v>
      </c>
      <c r="O22" s="116">
        <v>2006</v>
      </c>
    </row>
    <row r="23" spans="1:15" ht="9.9499999999999993" customHeight="1" x14ac:dyDescent="0.2">
      <c r="A23" s="118">
        <v>2007</v>
      </c>
      <c r="B23" s="125">
        <v>4466489.0571428575</v>
      </c>
      <c r="C23" s="126">
        <v>432092.74285714293</v>
      </c>
      <c r="D23" s="125">
        <v>999865.7</v>
      </c>
      <c r="E23" s="126">
        <v>3159980.7285714289</v>
      </c>
      <c r="F23" s="134">
        <v>2028660.0142857144</v>
      </c>
      <c r="G23" s="125">
        <v>5762600.2714285739</v>
      </c>
      <c r="H23" s="125">
        <v>23761643.685714286</v>
      </c>
      <c r="I23" s="125">
        <v>52479620.085714281</v>
      </c>
      <c r="J23" s="132">
        <v>82445176.514285728</v>
      </c>
      <c r="K23" s="125">
        <v>184206353.27142859</v>
      </c>
      <c r="L23" s="132">
        <v>409538165.37142867</v>
      </c>
      <c r="M23" s="125">
        <v>2290850388.3857141</v>
      </c>
      <c r="N23" s="128">
        <v>12156937572.571428</v>
      </c>
      <c r="O23" s="116">
        <v>2007</v>
      </c>
    </row>
    <row r="24" spans="1:15" ht="9.9499999999999993" customHeight="1" x14ac:dyDescent="0.2">
      <c r="A24" s="118">
        <v>2008</v>
      </c>
      <c r="B24" s="125">
        <v>2692605.0060240966</v>
      </c>
      <c r="C24" s="126">
        <v>804239.29156626516</v>
      </c>
      <c r="D24" s="125">
        <v>763242.31084337353</v>
      </c>
      <c r="E24" s="126">
        <v>2297954.3721170397</v>
      </c>
      <c r="F24" s="134">
        <v>1127606.1433734924</v>
      </c>
      <c r="G24" s="125">
        <v>5140619.334423407</v>
      </c>
      <c r="H24" s="125">
        <v>-2004503.6309810665</v>
      </c>
      <c r="I24" s="125">
        <v>21593378.809982784</v>
      </c>
      <c r="J24" s="132">
        <v>42792723.008950092</v>
      </c>
      <c r="K24" s="125">
        <v>94769338.100860581</v>
      </c>
      <c r="L24" s="132">
        <v>175535080.20051634</v>
      </c>
      <c r="M24" s="125">
        <v>550708796.04509449</v>
      </c>
      <c r="N24" s="132">
        <v>2526642860.4006886</v>
      </c>
      <c r="O24" s="116">
        <v>2008</v>
      </c>
    </row>
    <row r="25" spans="1:15" ht="9.9499999999999993" customHeight="1" x14ac:dyDescent="0.2">
      <c r="A25" s="118">
        <v>2009</v>
      </c>
      <c r="B25" s="125">
        <v>4863747.5289156632</v>
      </c>
      <c r="C25" s="125">
        <v>395967.50602409645</v>
      </c>
      <c r="D25" s="125">
        <v>327319.56626506033</v>
      </c>
      <c r="E25" s="125">
        <v>874523.72289156623</v>
      </c>
      <c r="F25" s="125">
        <v>765055.65060240973</v>
      </c>
      <c r="G25" s="125">
        <v>1162790.0240963858</v>
      </c>
      <c r="H25" s="125">
        <v>3151746.7831325303</v>
      </c>
      <c r="I25" s="125">
        <v>2274800.1325301211</v>
      </c>
      <c r="J25" s="125">
        <v>11513319.012048194</v>
      </c>
      <c r="K25" s="125">
        <v>37553580.6746988</v>
      </c>
      <c r="L25" s="125">
        <v>107177048.22891569</v>
      </c>
      <c r="M25" s="125">
        <v>155535991.59036148</v>
      </c>
      <c r="N25" s="125">
        <v>594007535.22891557</v>
      </c>
      <c r="O25" s="116">
        <v>2009</v>
      </c>
    </row>
    <row r="26" spans="1:15" ht="9.9499999999999993" customHeight="1" x14ac:dyDescent="0.2">
      <c r="A26" s="118">
        <v>2010</v>
      </c>
      <c r="B26" s="125">
        <v>2917519.2168674702</v>
      </c>
      <c r="C26" s="125">
        <v>357304.759036145</v>
      </c>
      <c r="D26" s="125">
        <v>333343.120481928</v>
      </c>
      <c r="E26" s="125">
        <v>-36419.2771084337</v>
      </c>
      <c r="F26" s="125">
        <v>187518.86746988</v>
      </c>
      <c r="G26" s="125">
        <v>1284487.14457831</v>
      </c>
      <c r="H26" s="125">
        <v>4110517.6746987998</v>
      </c>
      <c r="I26" s="125">
        <v>2743455.8795180698</v>
      </c>
      <c r="J26" s="125">
        <v>8366336.2409638502</v>
      </c>
      <c r="K26" s="125">
        <v>11483761.602409599</v>
      </c>
      <c r="L26" s="125">
        <v>81949857.132530093</v>
      </c>
      <c r="M26" s="125">
        <v>100353584.927711</v>
      </c>
      <c r="N26" s="125">
        <v>263821759.31325299</v>
      </c>
      <c r="O26" s="116">
        <v>2010</v>
      </c>
    </row>
    <row r="27" spans="1:15" ht="9.9499999999999993" customHeight="1" x14ac:dyDescent="0.2">
      <c r="A27" s="118">
        <v>2011</v>
      </c>
      <c r="B27" s="125">
        <v>2572367.2168674702</v>
      </c>
      <c r="C27" s="125">
        <v>609168.33734939795</v>
      </c>
      <c r="D27" s="125">
        <v>165855.68674698801</v>
      </c>
      <c r="E27" s="125">
        <v>1364651.8313253</v>
      </c>
      <c r="F27" s="125">
        <v>1889769.19277108</v>
      </c>
      <c r="G27" s="125">
        <v>726360.85542168701</v>
      </c>
      <c r="H27" s="125">
        <v>2023687</v>
      </c>
      <c r="I27" s="125">
        <v>4519943.2289156597</v>
      </c>
      <c r="J27" s="125">
        <v>6548295.7349397596</v>
      </c>
      <c r="K27" s="125">
        <v>-4922402.2048192797</v>
      </c>
      <c r="L27" s="125">
        <v>33764161.397590399</v>
      </c>
      <c r="M27" s="125">
        <v>69989652.722891599</v>
      </c>
      <c r="N27" s="125">
        <v>206093092.56626499</v>
      </c>
      <c r="O27" s="116">
        <v>2011</v>
      </c>
    </row>
    <row r="28" spans="1:15" ht="9.9499999999999993" customHeight="1" x14ac:dyDescent="0.2">
      <c r="A28" s="118">
        <v>2012</v>
      </c>
      <c r="B28" s="125">
        <v>3523367.2771084341</v>
      </c>
      <c r="C28" s="125">
        <v>193309.73493975907</v>
      </c>
      <c r="D28" s="125">
        <v>826842.97590361454</v>
      </c>
      <c r="E28" s="125">
        <v>29046.722891566282</v>
      </c>
      <c r="F28" s="125">
        <v>-186823.27710843371</v>
      </c>
      <c r="G28" s="125">
        <v>587379.07228915661</v>
      </c>
      <c r="H28" s="125">
        <v>1510925.6385542171</v>
      </c>
      <c r="I28" s="125">
        <v>1432049.4096385541</v>
      </c>
      <c r="J28" s="125">
        <v>3841127.0481927712</v>
      </c>
      <c r="K28" s="125">
        <v>7291462.4578313278</v>
      </c>
      <c r="L28" s="125">
        <v>16644835.445783133</v>
      </c>
      <c r="M28" s="125">
        <v>6090745.6144578317</v>
      </c>
      <c r="N28" s="125">
        <v>37581725.807228923</v>
      </c>
      <c r="O28" s="116">
        <v>2012</v>
      </c>
    </row>
    <row r="29" spans="1:15" ht="9.9499999999999993" customHeight="1" x14ac:dyDescent="0.2">
      <c r="A29" s="118">
        <v>2013</v>
      </c>
      <c r="B29" s="125">
        <v>3085812.4289156632</v>
      </c>
      <c r="C29" s="125">
        <v>506043.32530120487</v>
      </c>
      <c r="D29" s="125">
        <v>622189.38554216875</v>
      </c>
      <c r="E29" s="125">
        <v>154496.34939759038</v>
      </c>
      <c r="F29" s="125">
        <v>137274.30120481926</v>
      </c>
      <c r="G29" s="125">
        <v>103655.96385542169</v>
      </c>
      <c r="H29" s="125">
        <v>812450.87951807235</v>
      </c>
      <c r="I29" s="125">
        <v>273081.87951807224</v>
      </c>
      <c r="J29" s="125">
        <v>4874585.1807228914</v>
      </c>
      <c r="K29" s="125">
        <v>4569873.0240963865</v>
      </c>
      <c r="L29" s="125">
        <v>40244147.975903608</v>
      </c>
      <c r="M29" s="125">
        <v>12625445.734939756</v>
      </c>
      <c r="N29" s="125">
        <v>24323999.120481934</v>
      </c>
      <c r="O29" s="116">
        <v>2013</v>
      </c>
    </row>
    <row r="30" spans="1:15" ht="9.9499999999999993" customHeight="1" x14ac:dyDescent="0.2">
      <c r="A30" s="118">
        <v>2014</v>
      </c>
      <c r="B30" s="125">
        <v>3631092.1927710846</v>
      </c>
      <c r="C30" s="126">
        <v>-17559.397590361481</v>
      </c>
      <c r="D30" s="125">
        <v>600115.78313253028</v>
      </c>
      <c r="E30" s="126">
        <v>548492.0843373494</v>
      </c>
      <c r="F30" s="125">
        <v>-227459.95180722894</v>
      </c>
      <c r="G30" s="126">
        <v>-470984.96385542164</v>
      </c>
      <c r="H30" s="125">
        <v>102534.98795180724</v>
      </c>
      <c r="I30" s="125">
        <v>688924.97590361466</v>
      </c>
      <c r="J30" s="125">
        <v>3138824.8433734933</v>
      </c>
      <c r="K30" s="136">
        <v>959827.92771084351</v>
      </c>
      <c r="L30" s="133">
        <v>7675575.3614457836</v>
      </c>
      <c r="M30" s="136">
        <v>4399671.3373493981</v>
      </c>
      <c r="N30" s="133">
        <v>6124881.3132530116</v>
      </c>
      <c r="O30" s="116">
        <v>2014</v>
      </c>
    </row>
    <row r="31" spans="1:15" ht="9.9499999999999993" customHeight="1" x14ac:dyDescent="0.2">
      <c r="A31" s="118">
        <v>2015</v>
      </c>
      <c r="B31" s="125">
        <v>1461498.457831325</v>
      </c>
      <c r="C31" s="125">
        <v>-45904.903614457879</v>
      </c>
      <c r="D31" s="125">
        <v>567737.79518072295</v>
      </c>
      <c r="E31" s="125">
        <v>205076.56626506028</v>
      </c>
      <c r="F31" s="125">
        <v>191601.86746987954</v>
      </c>
      <c r="G31" s="125">
        <v>255329.45783132533</v>
      </c>
      <c r="H31" s="125">
        <v>355220.63855421689</v>
      </c>
      <c r="I31" s="125">
        <v>306137.75903614471</v>
      </c>
      <c r="J31" s="125">
        <v>6210961.626506025</v>
      </c>
      <c r="K31" s="125">
        <v>830830.57831325324</v>
      </c>
      <c r="L31" s="125">
        <v>23433209.397590369</v>
      </c>
      <c r="M31" s="125">
        <v>13905933.783132529</v>
      </c>
      <c r="N31" s="125">
        <v>13055024.1686747</v>
      </c>
      <c r="O31" s="116">
        <v>2015</v>
      </c>
    </row>
    <row r="32" spans="1:15" ht="9.9499999999999993" customHeight="1" x14ac:dyDescent="0.2">
      <c r="A32" s="118">
        <v>2016</v>
      </c>
      <c r="B32" s="125">
        <v>1964637.4337349401</v>
      </c>
      <c r="C32" s="126">
        <v>175153.89156626505</v>
      </c>
      <c r="D32" s="125">
        <v>494171.85542168678</v>
      </c>
      <c r="E32" s="126">
        <v>1114746.2771084339</v>
      </c>
      <c r="F32" s="125">
        <v>108534.73493975904</v>
      </c>
      <c r="G32" s="126">
        <v>639773.59036144568</v>
      </c>
      <c r="H32" s="125">
        <v>260960.03614457831</v>
      </c>
      <c r="I32" s="125">
        <v>195658.85542168678</v>
      </c>
      <c r="J32" s="125">
        <v>2782465.8674698803</v>
      </c>
      <c r="K32" s="136">
        <v>809793.9156626506</v>
      </c>
      <c r="L32" s="133">
        <v>9466546.036144577</v>
      </c>
      <c r="M32" s="133">
        <v>-4418957.9759036191</v>
      </c>
      <c r="N32" s="136">
        <v>-9280876.2168674674</v>
      </c>
      <c r="O32" s="116">
        <v>2016</v>
      </c>
    </row>
    <row r="33" spans="1:15" x14ac:dyDescent="0.2">
      <c r="A33" s="118">
        <v>2017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16">
        <v>2017</v>
      </c>
    </row>
    <row r="34" spans="1:15" ht="9" customHeight="1" x14ac:dyDescent="0.2">
      <c r="A34" s="176"/>
      <c r="B34" s="140"/>
      <c r="C34" s="146"/>
      <c r="D34" s="140"/>
      <c r="E34" s="146"/>
      <c r="F34" s="140"/>
      <c r="G34" s="177"/>
      <c r="H34" s="140"/>
      <c r="I34" s="140"/>
      <c r="J34" s="121"/>
      <c r="K34" s="122"/>
      <c r="L34" s="121"/>
      <c r="M34" s="122"/>
      <c r="N34" s="121"/>
      <c r="O34" s="124"/>
    </row>
    <row r="35" spans="1:15" ht="9.9499999999999993" customHeight="1" x14ac:dyDescent="0.2">
      <c r="A35" s="139" t="s">
        <v>72</v>
      </c>
      <c r="B35" s="133">
        <f t="shared" ref="B35:N35" si="0">SUM(B9:B33)</f>
        <v>17349576029.294754</v>
      </c>
      <c r="C35" s="133">
        <f t="shared" si="0"/>
        <v>10360458066.436007</v>
      </c>
      <c r="D35" s="133">
        <f t="shared" si="0"/>
        <v>9333521438.6923752</v>
      </c>
      <c r="E35" s="133">
        <f t="shared" si="0"/>
        <v>10138314874.122078</v>
      </c>
      <c r="F35" s="133">
        <f t="shared" si="0"/>
        <v>10399141846.516058</v>
      </c>
      <c r="G35" s="133">
        <f t="shared" si="0"/>
        <v>10982615097.293285</v>
      </c>
      <c r="H35" s="133">
        <f t="shared" si="0"/>
        <v>12496803297.33757</v>
      </c>
      <c r="I35" s="133">
        <f t="shared" si="0"/>
        <v>12334380590.273325</v>
      </c>
      <c r="J35" s="133">
        <f t="shared" si="0"/>
        <v>11437661571.807453</v>
      </c>
      <c r="K35" s="133">
        <f t="shared" si="0"/>
        <v>11994491782.535334</v>
      </c>
      <c r="L35" s="133">
        <f t="shared" si="0"/>
        <v>13072494347.844994</v>
      </c>
      <c r="M35" s="133">
        <f t="shared" si="0"/>
        <v>15013471348.494318</v>
      </c>
      <c r="N35" s="133">
        <f t="shared" si="0"/>
        <v>16066365827.087606</v>
      </c>
      <c r="O35" s="141" t="s">
        <v>72</v>
      </c>
    </row>
    <row r="36" spans="1:15" ht="9" customHeight="1" x14ac:dyDescent="0.2">
      <c r="A36" s="142"/>
      <c r="B36" s="138"/>
      <c r="C36" s="143"/>
      <c r="D36" s="138"/>
      <c r="E36" s="143"/>
      <c r="F36" s="138"/>
      <c r="G36" s="143"/>
      <c r="H36" s="138"/>
      <c r="I36" s="138"/>
      <c r="J36" s="138"/>
      <c r="K36" s="138"/>
      <c r="L36" s="138"/>
      <c r="M36" s="138"/>
      <c r="O36" s="144"/>
    </row>
    <row r="37" spans="1:15" ht="8.1" customHeight="1" x14ac:dyDescent="0.2">
      <c r="A37" s="11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15"/>
    </row>
    <row r="38" spans="1:15" ht="8.1" customHeight="1" x14ac:dyDescent="0.2">
      <c r="A38" s="120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20"/>
    </row>
    <row r="39" spans="1:15" ht="12.75" customHeight="1" x14ac:dyDescent="0.2">
      <c r="A39" s="660" t="s">
        <v>125</v>
      </c>
      <c r="B39" s="114" t="s">
        <v>78</v>
      </c>
      <c r="C39" s="114" t="s">
        <v>78</v>
      </c>
      <c r="D39" s="114" t="s">
        <v>78</v>
      </c>
      <c r="E39" s="114" t="s">
        <v>78</v>
      </c>
      <c r="F39" s="114" t="s">
        <v>78</v>
      </c>
      <c r="G39" s="114" t="s">
        <v>78</v>
      </c>
      <c r="H39" s="114" t="s">
        <v>78</v>
      </c>
      <c r="I39" s="114" t="s">
        <v>78</v>
      </c>
      <c r="J39" s="114" t="s">
        <v>78</v>
      </c>
      <c r="K39" s="114" t="s">
        <v>78</v>
      </c>
      <c r="L39" s="114" t="s">
        <v>78</v>
      </c>
      <c r="M39" s="114" t="s">
        <v>78</v>
      </c>
      <c r="N39" s="114" t="s">
        <v>78</v>
      </c>
      <c r="O39" s="660" t="s">
        <v>126</v>
      </c>
    </row>
    <row r="40" spans="1:15" ht="13.5" customHeight="1" x14ac:dyDescent="0.2">
      <c r="A40" s="661"/>
      <c r="B40" s="118" t="s">
        <v>79</v>
      </c>
      <c r="C40" s="118" t="s">
        <v>79</v>
      </c>
      <c r="D40" s="116" t="s">
        <v>79</v>
      </c>
      <c r="E40" s="116" t="s">
        <v>79</v>
      </c>
      <c r="F40" s="116" t="s">
        <v>79</v>
      </c>
      <c r="G40" s="116" t="s">
        <v>79</v>
      </c>
      <c r="H40" s="116" t="s">
        <v>79</v>
      </c>
      <c r="I40" s="116" t="s">
        <v>79</v>
      </c>
      <c r="J40" s="116" t="s">
        <v>79</v>
      </c>
      <c r="K40" s="116" t="s">
        <v>79</v>
      </c>
      <c r="L40" s="116" t="s">
        <v>79</v>
      </c>
      <c r="M40" s="116" t="s">
        <v>79</v>
      </c>
      <c r="N40" s="116" t="s">
        <v>79</v>
      </c>
      <c r="O40" s="661"/>
    </row>
    <row r="41" spans="1:15" ht="9.9499999999999993" customHeight="1" x14ac:dyDescent="0.2">
      <c r="A41" s="661"/>
      <c r="B41" s="117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661"/>
    </row>
    <row r="42" spans="1:15" ht="9.9499999999999993" customHeight="1" x14ac:dyDescent="0.2">
      <c r="A42" s="662"/>
      <c r="B42" s="120">
        <v>2007</v>
      </c>
      <c r="C42" s="119">
        <v>2008</v>
      </c>
      <c r="D42" s="119">
        <v>2009</v>
      </c>
      <c r="E42" s="119">
        <v>2010</v>
      </c>
      <c r="F42" s="119">
        <v>2011</v>
      </c>
      <c r="G42" s="119">
        <v>2012</v>
      </c>
      <c r="H42" s="119">
        <v>2013</v>
      </c>
      <c r="I42" s="119">
        <v>2014</v>
      </c>
      <c r="J42" s="119">
        <v>2015</v>
      </c>
      <c r="K42" s="119">
        <v>2016</v>
      </c>
      <c r="L42" s="119">
        <v>2017</v>
      </c>
      <c r="M42" s="119">
        <v>2018</v>
      </c>
      <c r="N42" s="119">
        <v>2019</v>
      </c>
      <c r="O42" s="662"/>
    </row>
    <row r="43" spans="1:15" ht="9.9499999999999993" customHeight="1" x14ac:dyDescent="0.2">
      <c r="A43" s="118">
        <v>2007</v>
      </c>
      <c r="B43" s="125">
        <v>306785331.81428599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16">
        <v>2007</v>
      </c>
    </row>
    <row r="44" spans="1:15" ht="9.9499999999999993" customHeight="1" x14ac:dyDescent="0.2">
      <c r="A44" s="118">
        <v>2008</v>
      </c>
      <c r="B44" s="128">
        <v>13479238776.340275</v>
      </c>
      <c r="C44" s="125">
        <v>703296720.15223801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16">
        <v>2008</v>
      </c>
    </row>
    <row r="45" spans="1:15" ht="9.9499999999999993" customHeight="1" x14ac:dyDescent="0.2">
      <c r="A45" s="118">
        <v>2009</v>
      </c>
      <c r="B45" s="125">
        <v>2948698138.6385536</v>
      </c>
      <c r="C45" s="128">
        <v>12934905428.457829</v>
      </c>
      <c r="D45" s="125">
        <v>1231292107.7544601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16">
        <v>2009</v>
      </c>
    </row>
    <row r="46" spans="1:15" ht="9.9499999999999993" customHeight="1" x14ac:dyDescent="0.2">
      <c r="A46" s="118">
        <v>2010</v>
      </c>
      <c r="B46" s="125">
        <v>802995952.75903594</v>
      </c>
      <c r="C46" s="125">
        <v>2223011647.2168698</v>
      </c>
      <c r="D46" s="128">
        <v>12974510202.156601</v>
      </c>
      <c r="E46" s="125">
        <v>1589524630.0120499</v>
      </c>
      <c r="F46" s="125"/>
      <c r="G46" s="125"/>
      <c r="H46" s="125"/>
      <c r="I46" s="125"/>
      <c r="J46" s="125"/>
      <c r="K46" s="125"/>
      <c r="L46" s="125"/>
      <c r="M46" s="125"/>
      <c r="N46" s="125"/>
      <c r="O46" s="116">
        <v>2010</v>
      </c>
    </row>
    <row r="47" spans="1:15" ht="9.9499999999999993" customHeight="1" x14ac:dyDescent="0.2">
      <c r="A47" s="118">
        <v>2011</v>
      </c>
      <c r="B47" s="125">
        <v>388377587.63855398</v>
      </c>
      <c r="C47" s="125">
        <v>540168498.37349403</v>
      </c>
      <c r="D47" s="125">
        <v>2180706645.5903602</v>
      </c>
      <c r="E47" s="154">
        <v>12817481919.2892</v>
      </c>
      <c r="F47" s="125">
        <v>1809069431.13253</v>
      </c>
      <c r="G47" s="125"/>
      <c r="H47" s="125"/>
      <c r="I47" s="125"/>
      <c r="J47" s="125"/>
      <c r="K47" s="125"/>
      <c r="L47" s="125"/>
      <c r="M47" s="125"/>
      <c r="N47" s="125"/>
      <c r="O47" s="116">
        <v>2011</v>
      </c>
    </row>
    <row r="48" spans="1:15" ht="9.9499999999999993" customHeight="1" x14ac:dyDescent="0.2">
      <c r="A48" s="118">
        <v>2012</v>
      </c>
      <c r="B48" s="125">
        <v>138982030.92771086</v>
      </c>
      <c r="C48" s="125">
        <v>234065811.91566271</v>
      </c>
      <c r="D48" s="125">
        <v>482994118.50602412</v>
      </c>
      <c r="E48" s="125">
        <v>2055432179.108434</v>
      </c>
      <c r="F48" s="154">
        <v>13676749841.819279</v>
      </c>
      <c r="G48" s="125">
        <v>1825980222.6024101</v>
      </c>
      <c r="H48" s="123"/>
      <c r="I48" s="123"/>
      <c r="J48" s="123"/>
      <c r="K48" s="123"/>
      <c r="L48" s="123"/>
      <c r="M48" s="123"/>
      <c r="O48" s="116">
        <v>2012</v>
      </c>
    </row>
    <row r="49" spans="1:15" ht="9.9499999999999993" customHeight="1" x14ac:dyDescent="0.2">
      <c r="A49" s="118">
        <v>2013</v>
      </c>
      <c r="B49" s="125">
        <v>49259720.819277115</v>
      </c>
      <c r="C49" s="125">
        <v>140341836.16867471</v>
      </c>
      <c r="D49" s="125">
        <v>170438433.43373492</v>
      </c>
      <c r="E49" s="125">
        <v>491111232.51807225</v>
      </c>
      <c r="F49" s="159">
        <v>1886235264.5060241</v>
      </c>
      <c r="G49" s="154">
        <v>13601080456.072292</v>
      </c>
      <c r="H49" s="125">
        <v>2072938262.3299999</v>
      </c>
      <c r="I49" s="125"/>
      <c r="J49" s="125"/>
      <c r="K49" s="125"/>
      <c r="L49" s="125"/>
      <c r="M49" s="125"/>
      <c r="N49" s="125"/>
      <c r="O49" s="116">
        <v>2013</v>
      </c>
    </row>
    <row r="50" spans="1:15" ht="9.9499999999999993" customHeight="1" x14ac:dyDescent="0.2">
      <c r="A50" s="118">
        <v>2014</v>
      </c>
      <c r="B50" s="125">
        <v>24158402.072289161</v>
      </c>
      <c r="C50" s="132">
        <v>116560454.71084337</v>
      </c>
      <c r="D50" s="125">
        <v>86651895.373493955</v>
      </c>
      <c r="E50" s="125">
        <v>167981694.02409637</v>
      </c>
      <c r="F50" s="125">
        <v>463830356</v>
      </c>
      <c r="G50" s="125">
        <v>1595983934.2530124</v>
      </c>
      <c r="H50" s="128">
        <v>13843011180.265062</v>
      </c>
      <c r="I50" s="132">
        <v>1800080798.0444601</v>
      </c>
      <c r="J50" s="132"/>
      <c r="K50" s="132"/>
      <c r="L50" s="132"/>
      <c r="M50" s="132"/>
      <c r="N50" s="132"/>
      <c r="O50" s="116">
        <v>2014</v>
      </c>
    </row>
    <row r="51" spans="1:15" ht="9.9499999999999993" customHeight="1" x14ac:dyDescent="0.2">
      <c r="A51" s="118">
        <v>2015</v>
      </c>
      <c r="B51" s="125">
        <v>19002554.397590362</v>
      </c>
      <c r="C51" s="125">
        <v>89895566.096385539</v>
      </c>
      <c r="D51" s="125">
        <v>38481697.975903623</v>
      </c>
      <c r="E51" s="125">
        <v>87334683.168674707</v>
      </c>
      <c r="F51" s="125">
        <v>188674531.3012048</v>
      </c>
      <c r="G51" s="125">
        <v>524550707.22891575</v>
      </c>
      <c r="H51" s="125">
        <v>2064611006.1927707</v>
      </c>
      <c r="I51" s="154">
        <v>14995709292.430201</v>
      </c>
      <c r="J51" s="125">
        <v>2211458769.8433738</v>
      </c>
      <c r="K51" s="132"/>
      <c r="L51" s="132"/>
      <c r="M51" s="132"/>
      <c r="N51" s="132"/>
      <c r="O51" s="116">
        <v>2015</v>
      </c>
    </row>
    <row r="52" spans="1:15" ht="9.9499999999999993" customHeight="1" x14ac:dyDescent="0.2">
      <c r="A52" s="118">
        <v>2016</v>
      </c>
      <c r="B52" s="125">
        <v>-3831792.0000000009</v>
      </c>
      <c r="C52" s="125">
        <v>19193117.578313258</v>
      </c>
      <c r="D52" s="132">
        <v>54885123.156626523</v>
      </c>
      <c r="E52" s="132">
        <v>110861995.14457834</v>
      </c>
      <c r="F52" s="132">
        <v>86153721.096385553</v>
      </c>
      <c r="G52" s="132">
        <v>212838603.79518074</v>
      </c>
      <c r="H52" s="132">
        <v>590503651.36144578</v>
      </c>
      <c r="I52" s="132">
        <v>1960630824.1927712</v>
      </c>
      <c r="J52" s="128">
        <v>14927858042.88554</v>
      </c>
      <c r="K52" s="132">
        <v>3325780108.1566267</v>
      </c>
      <c r="L52" s="132"/>
      <c r="M52" s="132"/>
      <c r="N52" s="132"/>
      <c r="O52" s="116">
        <v>2016</v>
      </c>
    </row>
    <row r="53" spans="1:15" ht="9.9499999999999993" customHeight="1" x14ac:dyDescent="0.2">
      <c r="A53" s="118">
        <v>2017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8"/>
      <c r="L53" s="125"/>
      <c r="M53" s="125"/>
      <c r="N53" s="125"/>
      <c r="O53" s="116">
        <v>2017</v>
      </c>
    </row>
    <row r="54" spans="1:15" ht="9.9499999999999993" customHeight="1" x14ac:dyDescent="0.2">
      <c r="A54" s="118">
        <v>2018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8"/>
      <c r="M54" s="125"/>
      <c r="N54" s="125"/>
      <c r="O54" s="116">
        <v>2018</v>
      </c>
    </row>
    <row r="55" spans="1:15" ht="9.9499999999999993" customHeight="1" x14ac:dyDescent="0.2">
      <c r="A55" s="118">
        <v>2019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8"/>
      <c r="N55" s="125"/>
      <c r="O55" s="116">
        <v>2019</v>
      </c>
    </row>
    <row r="56" spans="1:15" ht="9" customHeight="1" x14ac:dyDescent="0.2">
      <c r="A56" s="124"/>
      <c r="B56" s="146"/>
      <c r="C56" s="140"/>
      <c r="D56" s="146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24"/>
    </row>
    <row r="57" spans="1:15" ht="9.9499999999999993" customHeight="1" x14ac:dyDescent="0.2">
      <c r="A57" s="118" t="s">
        <v>72</v>
      </c>
      <c r="B57" s="133">
        <f t="shared" ref="B57:N57" si="1">SUM(B43:B55)</f>
        <v>18153666703.407574</v>
      </c>
      <c r="C57" s="133">
        <f t="shared" si="1"/>
        <v>17001439080.670311</v>
      </c>
      <c r="D57" s="133">
        <f t="shared" si="1"/>
        <v>17219960223.947205</v>
      </c>
      <c r="E57" s="133">
        <f t="shared" si="1"/>
        <v>17319728333.265106</v>
      </c>
      <c r="F57" s="133">
        <f t="shared" si="1"/>
        <v>18110713145.855423</v>
      </c>
      <c r="G57" s="133">
        <f t="shared" si="1"/>
        <v>17760433923.951809</v>
      </c>
      <c r="H57" s="133">
        <f t="shared" si="1"/>
        <v>18571064100.149281</v>
      </c>
      <c r="I57" s="133">
        <f t="shared" si="1"/>
        <v>18756420914.667431</v>
      </c>
      <c r="J57" s="133">
        <f t="shared" si="1"/>
        <v>17139316812.728914</v>
      </c>
      <c r="K57" s="133">
        <f t="shared" si="1"/>
        <v>3325780108.1566267</v>
      </c>
      <c r="L57" s="133">
        <f t="shared" si="1"/>
        <v>0</v>
      </c>
      <c r="M57" s="133">
        <f t="shared" si="1"/>
        <v>0</v>
      </c>
      <c r="N57" s="133">
        <f t="shared" si="1"/>
        <v>0</v>
      </c>
      <c r="O57" s="116" t="s">
        <v>72</v>
      </c>
    </row>
    <row r="58" spans="1:15" ht="9" customHeight="1" x14ac:dyDescent="0.2">
      <c r="A58" s="138"/>
      <c r="B58" s="143"/>
      <c r="C58" s="138"/>
      <c r="D58" s="143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</row>
    <row r="59" spans="1:15" ht="12" customHeight="1" x14ac:dyDescent="0.2">
      <c r="A59" s="147" t="s">
        <v>74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9"/>
    </row>
    <row r="60" spans="1:15" ht="15" customHeight="1" x14ac:dyDescent="0.2">
      <c r="A60" s="150" t="s">
        <v>77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2"/>
    </row>
    <row r="61" spans="1:15" ht="10.15" customHeight="1" x14ac:dyDescent="0.2">
      <c r="A61" s="122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22"/>
    </row>
    <row r="62" spans="1:15" ht="10.15" customHeight="1" x14ac:dyDescent="0.2">
      <c r="A62" s="109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09"/>
    </row>
    <row r="63" spans="1:15" ht="10.15" customHeight="1" x14ac:dyDescent="0.2">
      <c r="A63" s="110"/>
      <c r="B63" s="110"/>
      <c r="C63" s="110"/>
      <c r="D63" s="110"/>
    </row>
    <row r="74" ht="11.25" customHeight="1" x14ac:dyDescent="0.2"/>
    <row r="75" ht="11.25" customHeight="1" x14ac:dyDescent="0.2"/>
    <row r="76" ht="12.6" customHeight="1" x14ac:dyDescent="0.2"/>
  </sheetData>
  <mergeCells count="4">
    <mergeCell ref="A5:A8"/>
    <mergeCell ref="O5:O8"/>
    <mergeCell ref="A39:A42"/>
    <mergeCell ref="O39:O42"/>
  </mergeCells>
  <pageMargins left="0.19685039370078741" right="0.19685039370078741" top="0.11811023622047245" bottom="0.11811023622047245" header="0.15748031496062992" footer="0.15748031496062992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selection activeCell="A2" sqref="A2"/>
    </sheetView>
  </sheetViews>
  <sheetFormatPr baseColWidth="10" defaultColWidth="11" defaultRowHeight="11.25" customHeight="1" x14ac:dyDescent="0.25"/>
  <cols>
    <col min="1" max="1" width="5.625" style="41" customWidth="1"/>
    <col min="2" max="2" width="11" style="41"/>
    <col min="3" max="3" width="18.25" style="41" bestFit="1" customWidth="1"/>
    <col min="4" max="4" width="15.375" style="41" bestFit="1" customWidth="1"/>
    <col min="5" max="5" width="13.5" style="41" bestFit="1" customWidth="1"/>
    <col min="6" max="6" width="10.875" style="41" customWidth="1"/>
    <col min="7" max="7" width="11.75" style="41" customWidth="1"/>
    <col min="8" max="8" width="10.875" style="41" customWidth="1"/>
    <col min="9" max="16384" width="11" style="41"/>
  </cols>
  <sheetData>
    <row r="1" spans="1:14" s="1" customFormat="1" ht="12" customHeight="1" x14ac:dyDescent="0.2">
      <c r="A1" s="113" t="s">
        <v>81</v>
      </c>
      <c r="B1" s="113"/>
      <c r="C1" s="2"/>
      <c r="D1" s="2"/>
      <c r="E1" s="2"/>
      <c r="F1" s="2"/>
      <c r="G1" s="2"/>
      <c r="H1" s="113"/>
      <c r="I1" s="113"/>
      <c r="J1" s="2"/>
      <c r="K1" s="2"/>
      <c r="L1" s="2"/>
    </row>
    <row r="2" spans="1:14" ht="10.35" customHeight="1" x14ac:dyDescent="0.25">
      <c r="G2" s="12"/>
      <c r="M2" s="1"/>
      <c r="N2" s="1"/>
    </row>
    <row r="3" spans="1:14" s="1" customFormat="1" ht="10.35" customHeight="1" x14ac:dyDescent="0.2">
      <c r="A3" s="2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10.35" customHeight="1" x14ac:dyDescent="0.25">
      <c r="H4" s="1"/>
      <c r="I4" s="1"/>
      <c r="J4" s="1"/>
      <c r="K4" s="1"/>
      <c r="L4" s="1"/>
      <c r="M4" s="2"/>
      <c r="N4" s="2"/>
    </row>
    <row r="5" spans="1:14" s="1" customFormat="1" ht="10.35" customHeight="1" x14ac:dyDescent="0.2">
      <c r="A5" s="34"/>
      <c r="B5" s="22" t="s">
        <v>83</v>
      </c>
      <c r="C5" s="88"/>
      <c r="D5" s="22"/>
      <c r="E5" s="22"/>
      <c r="F5" s="88"/>
      <c r="G5" s="89"/>
      <c r="H5" s="21" t="s">
        <v>103</v>
      </c>
      <c r="I5" s="22"/>
      <c r="J5" s="56"/>
      <c r="K5" s="22" t="s">
        <v>104</v>
      </c>
      <c r="L5" s="22"/>
      <c r="M5" s="22"/>
      <c r="N5" s="56"/>
    </row>
    <row r="6" spans="1:14" s="1" customFormat="1" ht="10.35" customHeight="1" x14ac:dyDescent="0.25">
      <c r="A6" s="27" t="s">
        <v>70</v>
      </c>
      <c r="B6" s="54"/>
      <c r="C6" s="86" t="s">
        <v>84</v>
      </c>
      <c r="D6" s="86"/>
      <c r="E6" s="86"/>
      <c r="F6" s="87"/>
      <c r="G6" s="34"/>
      <c r="H6" s="57" t="s">
        <v>105</v>
      </c>
      <c r="I6" s="58"/>
      <c r="J6" s="59"/>
      <c r="K6" s="58" t="s">
        <v>106</v>
      </c>
      <c r="L6" s="58"/>
      <c r="M6" s="58"/>
      <c r="N6" s="59"/>
    </row>
    <row r="7" spans="1:14" s="1" customFormat="1" ht="10.35" customHeight="1" x14ac:dyDescent="0.2">
      <c r="A7" s="6" t="s">
        <v>71</v>
      </c>
      <c r="B7" s="6" t="s">
        <v>121</v>
      </c>
      <c r="C7" s="47" t="s">
        <v>85</v>
      </c>
      <c r="D7" s="6" t="s">
        <v>86</v>
      </c>
      <c r="E7" s="17" t="s">
        <v>87</v>
      </c>
      <c r="F7" s="6"/>
      <c r="G7" s="6" t="s">
        <v>10</v>
      </c>
      <c r="H7" s="34"/>
      <c r="I7" s="38"/>
      <c r="J7" s="38"/>
      <c r="K7" s="21" t="s">
        <v>7</v>
      </c>
      <c r="L7" s="56"/>
      <c r="M7" s="23" t="s">
        <v>107</v>
      </c>
      <c r="N7" s="24" t="s">
        <v>13</v>
      </c>
    </row>
    <row r="8" spans="1:14" s="1" customFormat="1" ht="10.35" customHeight="1" x14ac:dyDescent="0.2">
      <c r="A8" s="6"/>
      <c r="B8" s="6" t="s">
        <v>88</v>
      </c>
      <c r="C8" s="47" t="s">
        <v>89</v>
      </c>
      <c r="D8" s="6" t="s">
        <v>90</v>
      </c>
      <c r="E8" s="17" t="s">
        <v>91</v>
      </c>
      <c r="F8" s="6" t="s">
        <v>72</v>
      </c>
      <c r="G8" s="6" t="s">
        <v>15</v>
      </c>
      <c r="H8" s="6" t="s">
        <v>108</v>
      </c>
      <c r="I8" s="48" t="s">
        <v>109</v>
      </c>
      <c r="J8" s="48" t="s">
        <v>10</v>
      </c>
      <c r="K8" s="26" t="s">
        <v>11</v>
      </c>
      <c r="L8" s="60"/>
      <c r="M8" s="17" t="s">
        <v>11</v>
      </c>
      <c r="N8" s="6" t="s">
        <v>18</v>
      </c>
    </row>
    <row r="9" spans="1:14" s="1" customFormat="1" ht="10.35" customHeight="1" x14ac:dyDescent="0.2">
      <c r="A9" s="6"/>
      <c r="B9" s="6" t="s">
        <v>73</v>
      </c>
      <c r="C9" s="47" t="s">
        <v>92</v>
      </c>
      <c r="D9" s="6" t="s">
        <v>93</v>
      </c>
      <c r="E9" s="17" t="s">
        <v>94</v>
      </c>
      <c r="F9" s="6"/>
      <c r="G9" s="6" t="s">
        <v>23</v>
      </c>
      <c r="H9" s="6" t="s">
        <v>88</v>
      </c>
      <c r="I9" s="48" t="s">
        <v>110</v>
      </c>
      <c r="J9" s="48" t="s">
        <v>15</v>
      </c>
      <c r="K9" s="25" t="s">
        <v>16</v>
      </c>
      <c r="L9" s="60"/>
      <c r="M9" s="17" t="s">
        <v>17</v>
      </c>
      <c r="N9" s="6" t="s">
        <v>22</v>
      </c>
    </row>
    <row r="10" spans="1:14" s="1" customFormat="1" ht="10.35" customHeight="1" x14ac:dyDescent="0.2">
      <c r="A10" s="30"/>
      <c r="B10" s="30"/>
      <c r="C10" s="187" t="s">
        <v>95</v>
      </c>
      <c r="D10" s="30" t="s">
        <v>96</v>
      </c>
      <c r="E10" s="16" t="s">
        <v>97</v>
      </c>
      <c r="F10" s="30"/>
      <c r="G10" s="30"/>
      <c r="H10" s="30"/>
      <c r="I10" s="46"/>
      <c r="J10" s="46"/>
      <c r="K10" s="29" t="s">
        <v>20</v>
      </c>
      <c r="L10" s="61"/>
      <c r="M10" s="16" t="s">
        <v>21</v>
      </c>
      <c r="N10" s="30"/>
    </row>
    <row r="11" spans="1:14" s="1" customFormat="1" ht="11.25" customHeight="1" x14ac:dyDescent="0.2">
      <c r="A11" s="6">
        <v>1944</v>
      </c>
      <c r="B11" s="10">
        <v>124345238</v>
      </c>
      <c r="C11" s="20">
        <v>25225927</v>
      </c>
      <c r="D11" s="11" t="s">
        <v>3</v>
      </c>
      <c r="E11" s="20">
        <v>9829</v>
      </c>
      <c r="F11" s="10">
        <f>E11+C11</f>
        <v>25235756</v>
      </c>
      <c r="G11" s="10">
        <f t="shared" ref="G11:G42" si="0">B11-F11</f>
        <v>99109482</v>
      </c>
      <c r="H11" s="11" t="s">
        <v>3</v>
      </c>
      <c r="I11" s="62" t="s">
        <v>3</v>
      </c>
      <c r="J11" s="62" t="s">
        <v>3</v>
      </c>
      <c r="K11" s="63">
        <v>99109482</v>
      </c>
      <c r="L11" s="64"/>
      <c r="M11" s="50" t="s">
        <v>3</v>
      </c>
      <c r="N11" s="10">
        <v>99109482</v>
      </c>
    </row>
    <row r="12" spans="1:14" s="1" customFormat="1" ht="11.25" customHeight="1" x14ac:dyDescent="0.2">
      <c r="A12" s="6">
        <v>1945</v>
      </c>
      <c r="B12" s="10">
        <v>253950237</v>
      </c>
      <c r="C12" s="20">
        <v>74281545</v>
      </c>
      <c r="D12" s="11" t="s">
        <v>3</v>
      </c>
      <c r="E12" s="20">
        <v>53674731</v>
      </c>
      <c r="F12" s="10">
        <f>E12+C12</f>
        <v>127956276</v>
      </c>
      <c r="G12" s="10">
        <f t="shared" si="0"/>
        <v>125993961</v>
      </c>
      <c r="H12" s="10">
        <v>167296</v>
      </c>
      <c r="I12" s="36">
        <v>3827</v>
      </c>
      <c r="J12" s="36">
        <v>163469</v>
      </c>
      <c r="K12" s="63">
        <v>126157430</v>
      </c>
      <c r="L12" s="64"/>
      <c r="M12" s="50" t="s">
        <v>3</v>
      </c>
      <c r="N12" s="10">
        <v>126157430</v>
      </c>
    </row>
    <row r="13" spans="1:14" s="1" customFormat="1" ht="11.25" customHeight="1" x14ac:dyDescent="0.2">
      <c r="A13" s="6">
        <v>1946</v>
      </c>
      <c r="B13" s="10">
        <v>275601027</v>
      </c>
      <c r="C13" s="20">
        <v>112258844</v>
      </c>
      <c r="D13" s="11" t="s">
        <v>3</v>
      </c>
      <c r="E13" s="20">
        <v>93120877</v>
      </c>
      <c r="F13" s="10">
        <f>E13+C13</f>
        <v>205379721</v>
      </c>
      <c r="G13" s="10">
        <f t="shared" si="0"/>
        <v>70221306</v>
      </c>
      <c r="H13" s="10">
        <v>527262</v>
      </c>
      <c r="I13" s="36">
        <v>21070</v>
      </c>
      <c r="J13" s="36">
        <v>506192</v>
      </c>
      <c r="K13" s="63">
        <v>70727498</v>
      </c>
      <c r="L13" s="64"/>
      <c r="M13" s="50" t="s">
        <v>3</v>
      </c>
      <c r="N13" s="10">
        <v>70727498</v>
      </c>
    </row>
    <row r="14" spans="1:14" s="1" customFormat="1" ht="11.25" customHeight="1" x14ac:dyDescent="0.2">
      <c r="A14" s="6">
        <v>1947</v>
      </c>
      <c r="B14" s="10">
        <v>304400027</v>
      </c>
      <c r="C14" s="20">
        <v>117671876</v>
      </c>
      <c r="D14" s="11" t="s">
        <v>3</v>
      </c>
      <c r="E14" s="20">
        <v>124891512</v>
      </c>
      <c r="F14" s="10">
        <f>E14+C14</f>
        <v>242563388</v>
      </c>
      <c r="G14" s="10">
        <f t="shared" si="0"/>
        <v>61836639</v>
      </c>
      <c r="H14" s="10">
        <v>483091</v>
      </c>
      <c r="I14" s="36">
        <v>28178</v>
      </c>
      <c r="J14" s="36">
        <v>454913</v>
      </c>
      <c r="K14" s="63">
        <v>62291552</v>
      </c>
      <c r="L14" s="64"/>
      <c r="M14" s="50" t="s">
        <v>3</v>
      </c>
      <c r="N14" s="10">
        <v>62291552</v>
      </c>
    </row>
    <row r="15" spans="1:14" s="1" customFormat="1" ht="11.25" customHeight="1" x14ac:dyDescent="0.2">
      <c r="A15" s="6">
        <v>1948</v>
      </c>
      <c r="B15" s="10">
        <v>302859457</v>
      </c>
      <c r="C15" s="20">
        <v>116020195</v>
      </c>
      <c r="D15" s="11" t="s">
        <v>3</v>
      </c>
      <c r="E15" s="20">
        <v>111233780</v>
      </c>
      <c r="F15" s="10">
        <f>E15+C15</f>
        <v>227253975</v>
      </c>
      <c r="G15" s="10">
        <f t="shared" si="0"/>
        <v>75605482</v>
      </c>
      <c r="H15" s="10">
        <v>505901</v>
      </c>
      <c r="I15" s="36">
        <v>18819</v>
      </c>
      <c r="J15" s="36">
        <v>487082</v>
      </c>
      <c r="K15" s="63">
        <v>76092564</v>
      </c>
      <c r="L15" s="64"/>
      <c r="M15" s="50" t="s">
        <v>3</v>
      </c>
      <c r="N15" s="10">
        <v>76092564</v>
      </c>
    </row>
    <row r="16" spans="1:14" s="1" customFormat="1" ht="11.25" customHeight="1" x14ac:dyDescent="0.2">
      <c r="A16" s="6">
        <v>1949</v>
      </c>
      <c r="B16" s="10">
        <v>313684486</v>
      </c>
      <c r="C16" s="20">
        <v>117639383</v>
      </c>
      <c r="D16" s="10">
        <v>62572</v>
      </c>
      <c r="E16" s="20">
        <v>125518566</v>
      </c>
      <c r="F16" s="10">
        <f t="shared" ref="F16:F46" si="1">C16+D16+E16</f>
        <v>243220521</v>
      </c>
      <c r="G16" s="10">
        <f t="shared" si="0"/>
        <v>70463965</v>
      </c>
      <c r="H16" s="10">
        <v>530023</v>
      </c>
      <c r="I16" s="36">
        <v>27057</v>
      </c>
      <c r="J16" s="36">
        <v>502966</v>
      </c>
      <c r="K16" s="63">
        <v>71138831</v>
      </c>
      <c r="L16" s="64" t="s">
        <v>24</v>
      </c>
      <c r="M16" s="50" t="s">
        <v>3</v>
      </c>
      <c r="N16" s="10">
        <v>71138831</v>
      </c>
    </row>
    <row r="17" spans="1:14" s="1" customFormat="1" ht="11.25" customHeight="1" x14ac:dyDescent="0.2">
      <c r="A17" s="6">
        <v>1950</v>
      </c>
      <c r="B17" s="10">
        <v>314251810</v>
      </c>
      <c r="C17" s="20">
        <v>120507508</v>
      </c>
      <c r="D17" s="10">
        <v>137678</v>
      </c>
      <c r="E17" s="20">
        <v>118225094</v>
      </c>
      <c r="F17" s="10">
        <f t="shared" si="1"/>
        <v>238870280</v>
      </c>
      <c r="G17" s="10">
        <f t="shared" si="0"/>
        <v>75381530</v>
      </c>
      <c r="H17" s="10">
        <v>531720</v>
      </c>
      <c r="I17" s="36">
        <v>20616</v>
      </c>
      <c r="J17" s="36">
        <v>511104</v>
      </c>
      <c r="K17" s="63">
        <v>77642231</v>
      </c>
      <c r="L17" s="64" t="s">
        <v>24</v>
      </c>
      <c r="M17" s="50" t="s">
        <v>3</v>
      </c>
      <c r="N17" s="10">
        <v>77642231</v>
      </c>
    </row>
    <row r="18" spans="1:14" s="1" customFormat="1" ht="11.25" customHeight="1" x14ac:dyDescent="0.2">
      <c r="A18" s="6">
        <v>1951</v>
      </c>
      <c r="B18" s="10">
        <v>325545664</v>
      </c>
      <c r="C18" s="20">
        <v>127312383</v>
      </c>
      <c r="D18" s="10">
        <v>83128</v>
      </c>
      <c r="E18" s="20">
        <v>124136103</v>
      </c>
      <c r="F18" s="10">
        <f t="shared" si="1"/>
        <v>251531614</v>
      </c>
      <c r="G18" s="10">
        <f t="shared" si="0"/>
        <v>74014050</v>
      </c>
      <c r="H18" s="10">
        <v>482418</v>
      </c>
      <c r="I18" s="36">
        <v>33752</v>
      </c>
      <c r="J18" s="36">
        <v>448666</v>
      </c>
      <c r="K18" s="63">
        <v>74462716</v>
      </c>
      <c r="L18" s="64"/>
      <c r="M18" s="50" t="s">
        <v>3</v>
      </c>
      <c r="N18" s="10">
        <v>74462716</v>
      </c>
    </row>
    <row r="19" spans="1:14" s="1" customFormat="1" ht="11.25" customHeight="1" x14ac:dyDescent="0.2">
      <c r="A19" s="6">
        <v>1952</v>
      </c>
      <c r="B19" s="10">
        <v>344313899</v>
      </c>
      <c r="C19" s="20">
        <v>132648067</v>
      </c>
      <c r="D19" s="10">
        <v>2938576</v>
      </c>
      <c r="E19" s="20">
        <v>119125056</v>
      </c>
      <c r="F19" s="10">
        <f t="shared" si="1"/>
        <v>254711699</v>
      </c>
      <c r="G19" s="10">
        <f t="shared" si="0"/>
        <v>89602200</v>
      </c>
      <c r="H19" s="10">
        <v>489554</v>
      </c>
      <c r="I19" s="36">
        <v>14477</v>
      </c>
      <c r="J19" s="36">
        <v>475077</v>
      </c>
      <c r="K19" s="63">
        <v>90077277</v>
      </c>
      <c r="L19" s="64"/>
      <c r="M19" s="50" t="s">
        <v>3</v>
      </c>
      <c r="N19" s="10">
        <v>90077277</v>
      </c>
    </row>
    <row r="20" spans="1:14" s="1" customFormat="1" ht="11.25" customHeight="1" x14ac:dyDescent="0.2">
      <c r="A20" s="6">
        <v>1953</v>
      </c>
      <c r="B20" s="10">
        <v>369772080</v>
      </c>
      <c r="C20" s="20">
        <v>144096758</v>
      </c>
      <c r="D20" s="10">
        <v>1796198</v>
      </c>
      <c r="E20" s="20">
        <v>136184611</v>
      </c>
      <c r="F20" s="10">
        <f t="shared" si="1"/>
        <v>282077567</v>
      </c>
      <c r="G20" s="10">
        <f t="shared" si="0"/>
        <v>87694513</v>
      </c>
      <c r="H20" s="10">
        <v>528461</v>
      </c>
      <c r="I20" s="36">
        <v>14549</v>
      </c>
      <c r="J20" s="36">
        <v>513912</v>
      </c>
      <c r="K20" s="63">
        <v>88208425</v>
      </c>
      <c r="L20" s="64"/>
      <c r="M20" s="50" t="s">
        <v>3</v>
      </c>
      <c r="N20" s="10">
        <v>88208425</v>
      </c>
    </row>
    <row r="21" spans="1:14" s="1" customFormat="1" ht="11.25" customHeight="1" x14ac:dyDescent="0.2">
      <c r="A21" s="6">
        <v>1954</v>
      </c>
      <c r="B21" s="10">
        <v>384836433</v>
      </c>
      <c r="C21" s="20">
        <v>146412037</v>
      </c>
      <c r="D21" s="10">
        <v>1509879</v>
      </c>
      <c r="E21" s="20">
        <v>131918815</v>
      </c>
      <c r="F21" s="10">
        <f t="shared" si="1"/>
        <v>279840731</v>
      </c>
      <c r="G21" s="10">
        <f t="shared" si="0"/>
        <v>104995702</v>
      </c>
      <c r="H21" s="10">
        <v>471274</v>
      </c>
      <c r="I21" s="36">
        <v>9583</v>
      </c>
      <c r="J21" s="36">
        <v>461691</v>
      </c>
      <c r="K21" s="63">
        <v>105457393</v>
      </c>
      <c r="L21" s="64"/>
      <c r="M21" s="50" t="s">
        <v>3</v>
      </c>
      <c r="N21" s="10">
        <v>105457393</v>
      </c>
    </row>
    <row r="22" spans="1:14" s="1" customFormat="1" ht="11.25" customHeight="1" x14ac:dyDescent="0.2">
      <c r="A22" s="6">
        <v>1955</v>
      </c>
      <c r="B22" s="10">
        <v>401944686</v>
      </c>
      <c r="C22" s="20">
        <v>151488656</v>
      </c>
      <c r="D22" s="10">
        <v>7798875</v>
      </c>
      <c r="E22" s="20">
        <v>145599718</v>
      </c>
      <c r="F22" s="10">
        <f t="shared" si="1"/>
        <v>304887249</v>
      </c>
      <c r="G22" s="10">
        <f t="shared" si="0"/>
        <v>97057437</v>
      </c>
      <c r="H22" s="10">
        <v>539065</v>
      </c>
      <c r="I22" s="36">
        <v>11350</v>
      </c>
      <c r="J22" s="36">
        <v>527715</v>
      </c>
      <c r="K22" s="63">
        <v>97585152</v>
      </c>
      <c r="L22" s="64"/>
      <c r="M22" s="50" t="s">
        <v>3</v>
      </c>
      <c r="N22" s="10">
        <v>97585152</v>
      </c>
    </row>
    <row r="23" spans="1:14" s="1" customFormat="1" ht="11.25" customHeight="1" x14ac:dyDescent="0.2">
      <c r="A23" s="6">
        <v>1956</v>
      </c>
      <c r="B23" s="10">
        <v>423663429</v>
      </c>
      <c r="C23" s="20">
        <v>157239703</v>
      </c>
      <c r="D23" s="10">
        <v>6744870</v>
      </c>
      <c r="E23" s="20">
        <v>140809649</v>
      </c>
      <c r="F23" s="10">
        <f t="shared" si="1"/>
        <v>304794222</v>
      </c>
      <c r="G23" s="10">
        <f t="shared" si="0"/>
        <v>118869207</v>
      </c>
      <c r="H23" s="10">
        <v>520214</v>
      </c>
      <c r="I23" s="36">
        <v>19825</v>
      </c>
      <c r="J23" s="36">
        <v>500389</v>
      </c>
      <c r="K23" s="63">
        <v>119604529</v>
      </c>
      <c r="L23" s="64" t="s">
        <v>24</v>
      </c>
      <c r="M23" s="50" t="s">
        <v>3</v>
      </c>
      <c r="N23" s="10">
        <v>119604529</v>
      </c>
    </row>
    <row r="24" spans="1:14" s="1" customFormat="1" ht="11.25" customHeight="1" x14ac:dyDescent="0.2">
      <c r="A24" s="6">
        <v>1957</v>
      </c>
      <c r="B24" s="10">
        <v>455893638</v>
      </c>
      <c r="C24" s="20">
        <v>174721422</v>
      </c>
      <c r="D24" s="10">
        <v>6614240</v>
      </c>
      <c r="E24" s="20">
        <v>159347059</v>
      </c>
      <c r="F24" s="10">
        <f t="shared" si="1"/>
        <v>340682721</v>
      </c>
      <c r="G24" s="10">
        <f t="shared" si="0"/>
        <v>115210917</v>
      </c>
      <c r="H24" s="10">
        <v>466958</v>
      </c>
      <c r="I24" s="36">
        <v>19394</v>
      </c>
      <c r="J24" s="36">
        <v>447564</v>
      </c>
      <c r="K24" s="63">
        <v>115658481</v>
      </c>
      <c r="L24" s="64"/>
      <c r="M24" s="50" t="s">
        <v>3</v>
      </c>
      <c r="N24" s="10">
        <v>115658481</v>
      </c>
    </row>
    <row r="25" spans="1:14" s="1" customFormat="1" ht="11.25" customHeight="1" x14ac:dyDescent="0.2">
      <c r="A25" s="6">
        <v>1958</v>
      </c>
      <c r="B25" s="10">
        <v>490312626</v>
      </c>
      <c r="C25" s="20">
        <v>182540648</v>
      </c>
      <c r="D25" s="10">
        <v>6492015</v>
      </c>
      <c r="E25" s="20">
        <v>155451488</v>
      </c>
      <c r="F25" s="10">
        <f t="shared" si="1"/>
        <v>344484151</v>
      </c>
      <c r="G25" s="10">
        <f t="shared" si="0"/>
        <v>145828475</v>
      </c>
      <c r="H25" s="10">
        <v>590575</v>
      </c>
      <c r="I25" s="36">
        <v>16246</v>
      </c>
      <c r="J25" s="36">
        <v>574329</v>
      </c>
      <c r="K25" s="63">
        <v>146402804</v>
      </c>
      <c r="L25" s="64"/>
      <c r="M25" s="50" t="s">
        <v>3</v>
      </c>
      <c r="N25" s="10">
        <v>146402804</v>
      </c>
    </row>
    <row r="26" spans="1:14" s="1" customFormat="1" ht="11.25" customHeight="1" x14ac:dyDescent="0.2">
      <c r="A26" s="6">
        <v>1959</v>
      </c>
      <c r="B26" s="10">
        <v>581217371</v>
      </c>
      <c r="C26" s="20">
        <v>211560772</v>
      </c>
      <c r="D26" s="10">
        <v>12345150</v>
      </c>
      <c r="E26" s="20">
        <v>185538310</v>
      </c>
      <c r="F26" s="10">
        <f t="shared" si="1"/>
        <v>409444232</v>
      </c>
      <c r="G26" s="10">
        <f t="shared" si="0"/>
        <v>171773139</v>
      </c>
      <c r="H26" s="10">
        <v>523953</v>
      </c>
      <c r="I26" s="36">
        <v>19631</v>
      </c>
      <c r="J26" s="36">
        <v>504322</v>
      </c>
      <c r="K26" s="63">
        <v>172277461</v>
      </c>
      <c r="L26" s="64"/>
      <c r="M26" s="50" t="s">
        <v>3</v>
      </c>
      <c r="N26" s="10">
        <v>172277461</v>
      </c>
    </row>
    <row r="27" spans="1:14" s="1" customFormat="1" ht="11.25" customHeight="1" x14ac:dyDescent="0.2">
      <c r="A27" s="6">
        <v>1960</v>
      </c>
      <c r="B27" s="10">
        <v>636160259</v>
      </c>
      <c r="C27" s="20">
        <v>240187294</v>
      </c>
      <c r="D27" s="10">
        <v>11125589</v>
      </c>
      <c r="E27" s="20">
        <v>197009637</v>
      </c>
      <c r="F27" s="10">
        <f t="shared" si="1"/>
        <v>448322520</v>
      </c>
      <c r="G27" s="10">
        <f t="shared" si="0"/>
        <v>187837739</v>
      </c>
      <c r="H27" s="10">
        <v>483183</v>
      </c>
      <c r="I27" s="36">
        <v>13798</v>
      </c>
      <c r="J27" s="36">
        <v>469385</v>
      </c>
      <c r="K27" s="63">
        <v>188307124</v>
      </c>
      <c r="L27" s="64"/>
      <c r="M27" s="50" t="s">
        <v>3</v>
      </c>
      <c r="N27" s="10">
        <v>188307124</v>
      </c>
    </row>
    <row r="28" spans="1:14" s="1" customFormat="1" ht="11.25" customHeight="1" x14ac:dyDescent="0.2">
      <c r="A28" s="6">
        <v>1961</v>
      </c>
      <c r="B28" s="10">
        <v>710276275</v>
      </c>
      <c r="C28" s="20">
        <v>274312358</v>
      </c>
      <c r="D28" s="10">
        <v>11976351</v>
      </c>
      <c r="E28" s="20">
        <v>226096528</v>
      </c>
      <c r="F28" s="10">
        <f t="shared" si="1"/>
        <v>512385237</v>
      </c>
      <c r="G28" s="10">
        <f t="shared" si="0"/>
        <v>197891038</v>
      </c>
      <c r="H28" s="10">
        <v>530330</v>
      </c>
      <c r="I28" s="36">
        <v>14710</v>
      </c>
      <c r="J28" s="36">
        <v>515620</v>
      </c>
      <c r="K28" s="63">
        <v>198406658</v>
      </c>
      <c r="L28" s="64"/>
      <c r="M28" s="50" t="s">
        <v>3</v>
      </c>
      <c r="N28" s="10">
        <v>198406658</v>
      </c>
    </row>
    <row r="29" spans="1:14" s="1" customFormat="1" ht="11.25" customHeight="1" x14ac:dyDescent="0.2">
      <c r="A29" s="6">
        <v>1962</v>
      </c>
      <c r="B29" s="10">
        <v>773053880</v>
      </c>
      <c r="C29" s="20">
        <v>287605310</v>
      </c>
      <c r="D29" s="10">
        <v>13559835</v>
      </c>
      <c r="E29" s="20">
        <v>233650822</v>
      </c>
      <c r="F29" s="10">
        <f t="shared" si="1"/>
        <v>534815967</v>
      </c>
      <c r="G29" s="10">
        <f t="shared" si="0"/>
        <v>238237913</v>
      </c>
      <c r="H29" s="10">
        <v>650114</v>
      </c>
      <c r="I29" s="36">
        <v>27865</v>
      </c>
      <c r="J29" s="36">
        <v>622249</v>
      </c>
      <c r="K29" s="63">
        <v>238860162</v>
      </c>
      <c r="L29" s="64"/>
      <c r="M29" s="50" t="s">
        <v>3</v>
      </c>
      <c r="N29" s="10">
        <v>238860162</v>
      </c>
    </row>
    <row r="30" spans="1:14" s="1" customFormat="1" ht="11.25" customHeight="1" x14ac:dyDescent="0.2">
      <c r="A30" s="6">
        <v>1963</v>
      </c>
      <c r="B30" s="10">
        <v>857565442</v>
      </c>
      <c r="C30" s="20">
        <v>323163276</v>
      </c>
      <c r="D30" s="10">
        <v>21742864</v>
      </c>
      <c r="E30" s="20">
        <v>272395759</v>
      </c>
      <c r="F30" s="10">
        <f t="shared" si="1"/>
        <v>617301899</v>
      </c>
      <c r="G30" s="10">
        <f t="shared" si="0"/>
        <v>240263543</v>
      </c>
      <c r="H30" s="10">
        <v>633618</v>
      </c>
      <c r="I30" s="36">
        <v>14201</v>
      </c>
      <c r="J30" s="36">
        <v>619417</v>
      </c>
      <c r="K30" s="63">
        <v>240882960</v>
      </c>
      <c r="L30" s="64"/>
      <c r="M30" s="50" t="s">
        <v>3</v>
      </c>
      <c r="N30" s="10">
        <v>240882960</v>
      </c>
    </row>
    <row r="31" spans="1:14" s="1" customFormat="1" ht="11.25" customHeight="1" x14ac:dyDescent="0.2">
      <c r="A31" s="6">
        <v>1964</v>
      </c>
      <c r="B31" s="10">
        <v>984342634</v>
      </c>
      <c r="C31" s="20">
        <v>353153670</v>
      </c>
      <c r="D31" s="10">
        <v>23577270</v>
      </c>
      <c r="E31" s="20">
        <v>291393825</v>
      </c>
      <c r="F31" s="10">
        <f t="shared" si="1"/>
        <v>668124765</v>
      </c>
      <c r="G31" s="10">
        <f t="shared" si="0"/>
        <v>316217869</v>
      </c>
      <c r="H31" s="10">
        <v>735092</v>
      </c>
      <c r="I31" s="36">
        <v>11761</v>
      </c>
      <c r="J31" s="36">
        <v>723331</v>
      </c>
      <c r="K31" s="63">
        <v>316941200</v>
      </c>
      <c r="L31" s="64"/>
      <c r="M31" s="50" t="s">
        <v>3</v>
      </c>
      <c r="N31" s="10">
        <v>316941200</v>
      </c>
    </row>
    <row r="32" spans="1:14" s="1" customFormat="1" ht="11.25" customHeight="1" x14ac:dyDescent="0.2">
      <c r="A32" s="6">
        <v>1965</v>
      </c>
      <c r="B32" s="10">
        <v>1124616214</v>
      </c>
      <c r="C32" s="20">
        <v>386421462</v>
      </c>
      <c r="D32" s="10">
        <v>31939099</v>
      </c>
      <c r="E32" s="20">
        <v>349432578</v>
      </c>
      <c r="F32" s="10">
        <f t="shared" si="1"/>
        <v>767793139</v>
      </c>
      <c r="G32" s="10">
        <f t="shared" si="0"/>
        <v>356823075</v>
      </c>
      <c r="H32" s="10">
        <v>683538</v>
      </c>
      <c r="I32" s="36">
        <v>24150</v>
      </c>
      <c r="J32" s="36">
        <v>659388</v>
      </c>
      <c r="K32" s="63">
        <v>357482463</v>
      </c>
      <c r="L32" s="64"/>
      <c r="M32" s="50" t="s">
        <v>3</v>
      </c>
      <c r="N32" s="10">
        <v>357482463</v>
      </c>
    </row>
    <row r="33" spans="1:14" s="1" customFormat="1" ht="11.25" customHeight="1" x14ac:dyDescent="0.2">
      <c r="A33" s="6">
        <v>1966</v>
      </c>
      <c r="B33" s="10">
        <v>1282022950</v>
      </c>
      <c r="C33" s="20">
        <v>444174857</v>
      </c>
      <c r="D33" s="10">
        <v>34068092</v>
      </c>
      <c r="E33" s="20">
        <v>361286074</v>
      </c>
      <c r="F33" s="10">
        <f t="shared" si="1"/>
        <v>839529023</v>
      </c>
      <c r="G33" s="10">
        <f t="shared" si="0"/>
        <v>442493927</v>
      </c>
      <c r="H33" s="10">
        <v>731732</v>
      </c>
      <c r="I33" s="36">
        <v>12586</v>
      </c>
      <c r="J33" s="36">
        <v>719146</v>
      </c>
      <c r="K33" s="63">
        <v>443213073</v>
      </c>
      <c r="L33" s="64"/>
      <c r="M33" s="50" t="s">
        <v>3</v>
      </c>
      <c r="N33" s="10">
        <v>443213073</v>
      </c>
    </row>
    <row r="34" spans="1:14" s="1" customFormat="1" ht="11.25" customHeight="1" x14ac:dyDescent="0.2">
      <c r="A34" s="6">
        <v>1967</v>
      </c>
      <c r="B34" s="10">
        <v>1584140896</v>
      </c>
      <c r="C34" s="20">
        <v>546630187</v>
      </c>
      <c r="D34" s="10">
        <v>39781994</v>
      </c>
      <c r="E34" s="20">
        <v>447673446</v>
      </c>
      <c r="F34" s="10">
        <f t="shared" si="1"/>
        <v>1034085627</v>
      </c>
      <c r="G34" s="10">
        <f t="shared" si="0"/>
        <v>550055269</v>
      </c>
      <c r="H34" s="63"/>
      <c r="I34" s="13"/>
      <c r="J34" s="64"/>
      <c r="K34" s="82">
        <f t="shared" ref="K34:K61" si="2">M34+N34</f>
        <v>550055269</v>
      </c>
      <c r="L34" s="64"/>
      <c r="M34" s="20">
        <v>32743276</v>
      </c>
      <c r="N34" s="10">
        <v>517311993</v>
      </c>
    </row>
    <row r="35" spans="1:14" s="1" customFormat="1" ht="11.25" customHeight="1" x14ac:dyDescent="0.2">
      <c r="A35" s="6">
        <v>1968</v>
      </c>
      <c r="B35" s="10">
        <v>1796028461</v>
      </c>
      <c r="C35" s="20">
        <v>684579798</v>
      </c>
      <c r="D35" s="10">
        <v>48697008</v>
      </c>
      <c r="E35" s="20">
        <v>503169550</v>
      </c>
      <c r="F35" s="10">
        <f t="shared" si="1"/>
        <v>1236446356</v>
      </c>
      <c r="G35" s="10">
        <f t="shared" si="0"/>
        <v>559582105</v>
      </c>
      <c r="H35" s="68" t="s">
        <v>111</v>
      </c>
      <c r="I35" s="69"/>
      <c r="J35" s="70"/>
      <c r="K35" s="82">
        <f t="shared" si="2"/>
        <v>559582105</v>
      </c>
      <c r="L35" s="64"/>
      <c r="M35" s="20">
        <v>33313887</v>
      </c>
      <c r="N35" s="10">
        <v>526268218</v>
      </c>
    </row>
    <row r="36" spans="1:14" s="1" customFormat="1" ht="11.25" customHeight="1" x14ac:dyDescent="0.2">
      <c r="A36" s="6">
        <v>1969</v>
      </c>
      <c r="B36" s="10">
        <v>2111705273</v>
      </c>
      <c r="C36" s="20">
        <v>783471070</v>
      </c>
      <c r="D36" s="10">
        <v>51552620</v>
      </c>
      <c r="E36" s="20">
        <v>686742570</v>
      </c>
      <c r="F36" s="10">
        <f t="shared" si="1"/>
        <v>1521766260</v>
      </c>
      <c r="G36" s="10">
        <f t="shared" si="0"/>
        <v>589939013</v>
      </c>
      <c r="H36" s="68" t="s">
        <v>112</v>
      </c>
      <c r="I36" s="69"/>
      <c r="J36" s="70"/>
      <c r="K36" s="82">
        <f t="shared" si="2"/>
        <v>589939013</v>
      </c>
      <c r="L36" s="64"/>
      <c r="M36" s="20">
        <v>35133541</v>
      </c>
      <c r="N36" s="10">
        <v>554805472</v>
      </c>
    </row>
    <row r="37" spans="1:14" s="1" customFormat="1" ht="11.25" customHeight="1" x14ac:dyDescent="0.2">
      <c r="A37" s="6">
        <v>1970</v>
      </c>
      <c r="B37" s="10">
        <v>2545028043</v>
      </c>
      <c r="C37" s="20">
        <v>964406731</v>
      </c>
      <c r="D37" s="10">
        <v>82125745</v>
      </c>
      <c r="E37" s="20">
        <v>758311775</v>
      </c>
      <c r="F37" s="10">
        <f t="shared" si="1"/>
        <v>1804844251</v>
      </c>
      <c r="G37" s="10">
        <f t="shared" si="0"/>
        <v>740183792</v>
      </c>
      <c r="H37" s="68" t="s">
        <v>113</v>
      </c>
      <c r="I37" s="69"/>
      <c r="J37" s="70"/>
      <c r="K37" s="82">
        <f t="shared" si="2"/>
        <v>740183792</v>
      </c>
      <c r="L37" s="64"/>
      <c r="M37" s="20">
        <v>44089368</v>
      </c>
      <c r="N37" s="10">
        <v>696094424</v>
      </c>
    </row>
    <row r="38" spans="1:14" s="1" customFormat="1" ht="11.25" customHeight="1" x14ac:dyDescent="0.2">
      <c r="A38" s="6">
        <v>1971</v>
      </c>
      <c r="B38" s="10">
        <v>2928109123</v>
      </c>
      <c r="C38" s="20">
        <v>1059530785</v>
      </c>
      <c r="D38" s="10">
        <v>96731803</v>
      </c>
      <c r="E38" s="20">
        <v>898019852</v>
      </c>
      <c r="F38" s="10">
        <f t="shared" si="1"/>
        <v>2054282440</v>
      </c>
      <c r="G38" s="10">
        <f t="shared" si="0"/>
        <v>873826683</v>
      </c>
      <c r="H38" s="91" t="s">
        <v>114</v>
      </c>
      <c r="I38" s="92"/>
      <c r="J38" s="92"/>
      <c r="K38" s="82">
        <f t="shared" si="2"/>
        <v>873826683</v>
      </c>
      <c r="L38" s="64"/>
      <c r="M38" s="20">
        <v>52085381</v>
      </c>
      <c r="N38" s="10">
        <v>821741302</v>
      </c>
    </row>
    <row r="39" spans="1:14" s="1" customFormat="1" ht="11.25" customHeight="1" x14ac:dyDescent="0.2">
      <c r="A39" s="6">
        <v>1972</v>
      </c>
      <c r="B39" s="10">
        <v>3133520250</v>
      </c>
      <c r="C39" s="20">
        <v>1152906717</v>
      </c>
      <c r="D39" s="10">
        <v>123138824</v>
      </c>
      <c r="E39" s="20">
        <v>944035632</v>
      </c>
      <c r="F39" s="10">
        <f t="shared" si="1"/>
        <v>2220081173</v>
      </c>
      <c r="G39" s="10">
        <f t="shared" si="0"/>
        <v>913439077</v>
      </c>
      <c r="H39" s="7"/>
      <c r="I39" s="13"/>
      <c r="J39" s="7"/>
      <c r="K39" s="82">
        <f t="shared" si="2"/>
        <v>913439077</v>
      </c>
      <c r="L39" s="64"/>
      <c r="M39" s="20">
        <v>108830769</v>
      </c>
      <c r="N39" s="10">
        <v>804608308</v>
      </c>
    </row>
    <row r="40" spans="1:14" s="1" customFormat="1" ht="11.25" customHeight="1" x14ac:dyDescent="0.2">
      <c r="A40" s="6">
        <v>1973</v>
      </c>
      <c r="B40" s="10">
        <v>3646825354</v>
      </c>
      <c r="C40" s="20">
        <v>1355443719</v>
      </c>
      <c r="D40" s="10">
        <v>138437457</v>
      </c>
      <c r="E40" s="20">
        <v>1169346442</v>
      </c>
      <c r="F40" s="10">
        <f t="shared" si="1"/>
        <v>2663227618</v>
      </c>
      <c r="G40" s="10">
        <f t="shared" si="0"/>
        <v>983597736</v>
      </c>
      <c r="H40" s="7"/>
      <c r="I40" s="13"/>
      <c r="J40" s="7"/>
      <c r="K40" s="82">
        <f t="shared" si="2"/>
        <v>983597736</v>
      </c>
      <c r="L40" s="64"/>
      <c r="M40" s="20">
        <v>117141448</v>
      </c>
      <c r="N40" s="10">
        <v>866456288</v>
      </c>
    </row>
    <row r="41" spans="1:14" s="1" customFormat="1" ht="11.25" customHeight="1" x14ac:dyDescent="0.2">
      <c r="A41" s="6">
        <v>1974</v>
      </c>
      <c r="B41" s="10">
        <v>4051270694</v>
      </c>
      <c r="C41" s="20">
        <v>1515063230</v>
      </c>
      <c r="D41" s="10">
        <v>175558896</v>
      </c>
      <c r="E41" s="20">
        <v>1196676912</v>
      </c>
      <c r="F41" s="10">
        <f t="shared" si="1"/>
        <v>2887299038</v>
      </c>
      <c r="G41" s="10">
        <f t="shared" si="0"/>
        <v>1163971656</v>
      </c>
      <c r="H41" s="7"/>
      <c r="I41" s="13"/>
      <c r="J41" s="7"/>
      <c r="K41" s="82">
        <f t="shared" si="2"/>
        <v>1163971656</v>
      </c>
      <c r="L41" s="64"/>
      <c r="M41" s="20">
        <v>138645762</v>
      </c>
      <c r="N41" s="10">
        <v>1025325894</v>
      </c>
    </row>
    <row r="42" spans="1:14" s="1" customFormat="1" ht="11.25" customHeight="1" x14ac:dyDescent="0.2">
      <c r="A42" s="6">
        <v>1975</v>
      </c>
      <c r="B42" s="10">
        <v>4805227971</v>
      </c>
      <c r="C42" s="20">
        <v>1834709776</v>
      </c>
      <c r="D42" s="10">
        <v>210622754</v>
      </c>
      <c r="E42" s="20">
        <v>1552801638</v>
      </c>
      <c r="F42" s="10">
        <f t="shared" si="1"/>
        <v>3598134168</v>
      </c>
      <c r="G42" s="10">
        <f t="shared" si="0"/>
        <v>1207093803</v>
      </c>
      <c r="H42" s="72"/>
      <c r="I42" s="13"/>
      <c r="J42" s="7"/>
      <c r="K42" s="82">
        <f t="shared" si="2"/>
        <v>1207093803</v>
      </c>
      <c r="L42" s="64"/>
      <c r="M42" s="20">
        <v>129329224</v>
      </c>
      <c r="N42" s="10">
        <v>1077764579</v>
      </c>
    </row>
    <row r="43" spans="1:14" s="1" customFormat="1" ht="11.25" customHeight="1" x14ac:dyDescent="0.2">
      <c r="A43" s="6">
        <v>1976</v>
      </c>
      <c r="B43" s="10">
        <v>5485423346</v>
      </c>
      <c r="C43" s="20">
        <v>2001990609</v>
      </c>
      <c r="D43" s="10">
        <v>318267267</v>
      </c>
      <c r="E43" s="20">
        <v>1482190443</v>
      </c>
      <c r="F43" s="10">
        <f t="shared" si="1"/>
        <v>3802448319</v>
      </c>
      <c r="G43" s="10">
        <f t="shared" ref="G43:G67" si="3">B43-F43</f>
        <v>1682975027</v>
      </c>
      <c r="H43" s="7"/>
      <c r="I43" s="13"/>
      <c r="J43" s="7"/>
      <c r="K43" s="82">
        <f t="shared" si="2"/>
        <v>1682975027</v>
      </c>
      <c r="L43" s="64"/>
      <c r="M43" s="20">
        <v>167239983</v>
      </c>
      <c r="N43" s="10">
        <v>1515735044</v>
      </c>
    </row>
    <row r="44" spans="1:14" s="1" customFormat="1" ht="11.25" customHeight="1" x14ac:dyDescent="0.2">
      <c r="A44" s="6">
        <v>1977</v>
      </c>
      <c r="B44" s="10">
        <v>6184963379</v>
      </c>
      <c r="C44" s="20">
        <v>2414098736</v>
      </c>
      <c r="D44" s="10">
        <v>273552721</v>
      </c>
      <c r="E44" s="20">
        <v>2041546814</v>
      </c>
      <c r="F44" s="10">
        <f t="shared" si="1"/>
        <v>4729198271</v>
      </c>
      <c r="G44" s="10">
        <f t="shared" si="3"/>
        <v>1455765108</v>
      </c>
      <c r="H44" s="7"/>
      <c r="I44" s="13"/>
      <c r="J44" s="7"/>
      <c r="K44" s="82">
        <f t="shared" si="2"/>
        <v>1455765108</v>
      </c>
      <c r="L44" s="64"/>
      <c r="M44" s="20">
        <v>144426331</v>
      </c>
      <c r="N44" s="10">
        <v>1311338777</v>
      </c>
    </row>
    <row r="45" spans="1:14" s="1" customFormat="1" ht="11.25" customHeight="1" x14ac:dyDescent="0.2">
      <c r="A45" s="6">
        <v>1978</v>
      </c>
      <c r="B45" s="10">
        <v>6068082966</v>
      </c>
      <c r="C45" s="20">
        <v>2639492736</v>
      </c>
      <c r="D45" s="10">
        <v>283694333</v>
      </c>
      <c r="E45" s="20">
        <v>1775542942</v>
      </c>
      <c r="F45" s="10">
        <f t="shared" si="1"/>
        <v>4698730011</v>
      </c>
      <c r="G45" s="10">
        <f t="shared" si="3"/>
        <v>1369352955</v>
      </c>
      <c r="H45" s="7"/>
      <c r="I45" s="13"/>
      <c r="J45" s="7"/>
      <c r="K45" s="82">
        <f t="shared" si="2"/>
        <v>1369352955</v>
      </c>
      <c r="L45" s="64"/>
      <c r="M45" s="20">
        <v>115450320</v>
      </c>
      <c r="N45" s="10">
        <v>1253902635</v>
      </c>
    </row>
    <row r="46" spans="1:14" s="1" customFormat="1" ht="11.25" customHeight="1" x14ac:dyDescent="0.2">
      <c r="A46" s="6">
        <v>1979</v>
      </c>
      <c r="B46" s="10">
        <v>6008422419</v>
      </c>
      <c r="C46" s="20">
        <v>2768590944</v>
      </c>
      <c r="D46" s="10">
        <v>329764560</v>
      </c>
      <c r="E46" s="20">
        <v>1968322529</v>
      </c>
      <c r="F46" s="10">
        <f t="shared" si="1"/>
        <v>5066678033</v>
      </c>
      <c r="G46" s="10">
        <f t="shared" si="3"/>
        <v>941744386</v>
      </c>
      <c r="H46" s="7"/>
      <c r="I46" s="13"/>
      <c r="J46" s="7"/>
      <c r="K46" s="82">
        <f t="shared" si="2"/>
        <v>941744386</v>
      </c>
      <c r="L46" s="64"/>
      <c r="M46" s="20">
        <v>92972339</v>
      </c>
      <c r="N46" s="10">
        <v>848772047</v>
      </c>
    </row>
    <row r="47" spans="1:14" s="1" customFormat="1" ht="11.25" customHeight="1" x14ac:dyDescent="0.2">
      <c r="A47" s="6">
        <v>1980</v>
      </c>
      <c r="B47" s="10">
        <v>6099096678</v>
      </c>
      <c r="C47" s="20">
        <v>2828322899</v>
      </c>
      <c r="D47" s="10">
        <v>383480572</v>
      </c>
      <c r="E47" s="20">
        <v>1638462275</v>
      </c>
      <c r="F47" s="10">
        <f t="shared" ref="F47:F61" si="4">C47+D47+E47</f>
        <v>4850265746</v>
      </c>
      <c r="G47" s="10">
        <f t="shared" si="3"/>
        <v>1248830932</v>
      </c>
      <c r="H47" s="7"/>
      <c r="I47" s="13"/>
      <c r="J47" s="7"/>
      <c r="K47" s="82">
        <f t="shared" si="2"/>
        <v>1248830932</v>
      </c>
      <c r="L47" s="64"/>
      <c r="M47" s="20">
        <v>123677293</v>
      </c>
      <c r="N47" s="10">
        <v>1125153639</v>
      </c>
    </row>
    <row r="48" spans="1:14" s="1" customFormat="1" ht="11.25" customHeight="1" x14ac:dyDescent="0.2">
      <c r="A48" s="65">
        <v>1981</v>
      </c>
      <c r="B48" s="77">
        <v>7329222653</v>
      </c>
      <c r="C48" s="78">
        <v>3270965419</v>
      </c>
      <c r="D48" s="77">
        <v>494729384</v>
      </c>
      <c r="E48" s="78">
        <v>1817952628</v>
      </c>
      <c r="F48" s="10">
        <f t="shared" si="4"/>
        <v>5583647431</v>
      </c>
      <c r="G48" s="77">
        <f t="shared" si="3"/>
        <v>1745575222</v>
      </c>
      <c r="H48" s="7"/>
      <c r="I48" s="7"/>
      <c r="J48" s="64"/>
      <c r="K48" s="82">
        <f t="shared" si="2"/>
        <v>1745575222</v>
      </c>
      <c r="L48" s="83"/>
      <c r="M48" s="78">
        <v>173302162</v>
      </c>
      <c r="N48" s="77">
        <v>1572273060</v>
      </c>
    </row>
    <row r="49" spans="1:14" ht="11.25" customHeight="1" x14ac:dyDescent="0.25">
      <c r="A49" s="65">
        <v>1982</v>
      </c>
      <c r="B49" s="77">
        <v>8568600348</v>
      </c>
      <c r="C49" s="78">
        <v>3953348739</v>
      </c>
      <c r="D49" s="77">
        <v>568719799</v>
      </c>
      <c r="E49" s="78">
        <v>1896245999</v>
      </c>
      <c r="F49" s="10">
        <f t="shared" si="4"/>
        <v>6418314537</v>
      </c>
      <c r="G49" s="77">
        <f t="shared" si="3"/>
        <v>2150285811</v>
      </c>
      <c r="H49" s="85"/>
      <c r="I49" s="85"/>
      <c r="J49" s="70"/>
      <c r="K49" s="82">
        <f t="shared" si="2"/>
        <v>2150285811</v>
      </c>
      <c r="L49" s="83"/>
      <c r="M49" s="78">
        <v>213662191</v>
      </c>
      <c r="N49" s="77">
        <v>1936623620</v>
      </c>
    </row>
    <row r="50" spans="1:14" ht="11.25" customHeight="1" x14ac:dyDescent="0.25">
      <c r="A50" s="76">
        <v>1983</v>
      </c>
      <c r="B50" s="79">
        <v>8960022148</v>
      </c>
      <c r="C50" s="80">
        <v>4126505481</v>
      </c>
      <c r="D50" s="79">
        <v>551768622</v>
      </c>
      <c r="E50" s="80">
        <v>2809283298</v>
      </c>
      <c r="F50" s="10">
        <f t="shared" si="4"/>
        <v>7487557401</v>
      </c>
      <c r="G50" s="77">
        <f t="shared" si="3"/>
        <v>1472464747</v>
      </c>
      <c r="H50" s="85"/>
      <c r="I50" s="85"/>
      <c r="J50" s="70"/>
      <c r="K50" s="82">
        <f t="shared" si="2"/>
        <v>1472464747</v>
      </c>
      <c r="L50" s="81"/>
      <c r="M50" s="80">
        <v>145667015</v>
      </c>
      <c r="N50" s="79">
        <v>1326797732</v>
      </c>
    </row>
    <row r="51" spans="1:14" ht="11.25" customHeight="1" x14ac:dyDescent="0.25">
      <c r="A51" s="65">
        <v>1984</v>
      </c>
      <c r="B51" s="77">
        <v>9394914436</v>
      </c>
      <c r="C51" s="78">
        <v>4182097037</v>
      </c>
      <c r="D51" s="77">
        <v>659770218</v>
      </c>
      <c r="E51" s="78">
        <v>2519410640</v>
      </c>
      <c r="F51" s="10">
        <f t="shared" si="4"/>
        <v>7361277895</v>
      </c>
      <c r="G51" s="77">
        <f t="shared" si="3"/>
        <v>2033636541</v>
      </c>
      <c r="H51" s="85"/>
      <c r="I51" s="85"/>
      <c r="J51" s="70"/>
      <c r="K51" s="82">
        <f t="shared" si="2"/>
        <v>2033636541</v>
      </c>
      <c r="L51" s="83"/>
      <c r="M51" s="78">
        <v>201663824</v>
      </c>
      <c r="N51" s="77">
        <v>1831972717</v>
      </c>
    </row>
    <row r="52" spans="1:14" s="1" customFormat="1" ht="11.25" customHeight="1" x14ac:dyDescent="0.2">
      <c r="A52" s="65">
        <v>1985</v>
      </c>
      <c r="B52" s="77">
        <v>10271344252</v>
      </c>
      <c r="C52" s="78">
        <v>4708760534</v>
      </c>
      <c r="D52" s="77">
        <v>775856269</v>
      </c>
      <c r="E52" s="78">
        <v>2964860301</v>
      </c>
      <c r="F52" s="10">
        <f t="shared" si="4"/>
        <v>8449477104</v>
      </c>
      <c r="G52" s="77">
        <f t="shared" si="3"/>
        <v>1821867148</v>
      </c>
      <c r="H52" s="160"/>
      <c r="I52" s="161"/>
      <c r="J52" s="92"/>
      <c r="K52" s="82">
        <f t="shared" si="2"/>
        <v>1821867148</v>
      </c>
      <c r="L52" s="83"/>
      <c r="M52" s="78">
        <v>180453035</v>
      </c>
      <c r="N52" s="77">
        <v>1641414113</v>
      </c>
    </row>
    <row r="53" spans="1:14" s="1" customFormat="1" ht="11.25" customHeight="1" x14ac:dyDescent="0.2">
      <c r="A53" s="65">
        <v>1986</v>
      </c>
      <c r="B53" s="77">
        <v>11591008303</v>
      </c>
      <c r="C53" s="78">
        <v>5158656970</v>
      </c>
      <c r="D53" s="77">
        <v>1366067061</v>
      </c>
      <c r="E53" s="78">
        <v>2524319456</v>
      </c>
      <c r="F53" s="10">
        <f t="shared" si="4"/>
        <v>9049043487</v>
      </c>
      <c r="G53" s="77">
        <f t="shared" si="3"/>
        <v>2541964816</v>
      </c>
      <c r="H53" s="7"/>
      <c r="I53" s="64"/>
      <c r="J53" s="64"/>
      <c r="K53" s="82">
        <f t="shared" si="2"/>
        <v>2541964816</v>
      </c>
      <c r="L53" s="83"/>
      <c r="M53" s="78">
        <v>252360682</v>
      </c>
      <c r="N53" s="77">
        <v>2289604134</v>
      </c>
    </row>
    <row r="54" spans="1:14" ht="11.25" customHeight="1" x14ac:dyDescent="0.25">
      <c r="A54" s="65">
        <v>1987</v>
      </c>
      <c r="B54" s="77">
        <v>11839245020</v>
      </c>
      <c r="C54" s="78">
        <v>5507968369</v>
      </c>
      <c r="D54" s="77">
        <v>1032208204</v>
      </c>
      <c r="E54" s="78">
        <v>3338325562</v>
      </c>
      <c r="F54" s="10">
        <f t="shared" si="4"/>
        <v>9878502135</v>
      </c>
      <c r="G54" s="77">
        <f t="shared" si="3"/>
        <v>1960742885</v>
      </c>
      <c r="H54" s="7"/>
      <c r="I54" s="64"/>
      <c r="J54" s="64"/>
      <c r="K54" s="82">
        <f t="shared" si="2"/>
        <v>1960742885</v>
      </c>
      <c r="L54" s="83"/>
      <c r="M54" s="78">
        <v>194207389</v>
      </c>
      <c r="N54" s="77">
        <v>1766535496</v>
      </c>
    </row>
    <row r="55" spans="1:14" s="1" customFormat="1" ht="11.25" customHeight="1" x14ac:dyDescent="0.2">
      <c r="A55" s="76">
        <v>1988</v>
      </c>
      <c r="B55" s="79">
        <v>12905448148</v>
      </c>
      <c r="C55" s="80">
        <v>6124511202</v>
      </c>
      <c r="D55" s="79">
        <v>1140332429</v>
      </c>
      <c r="E55" s="80">
        <v>2882170522</v>
      </c>
      <c r="F55" s="10">
        <f t="shared" si="4"/>
        <v>10147014153</v>
      </c>
      <c r="G55" s="77">
        <f t="shared" si="3"/>
        <v>2758433995</v>
      </c>
      <c r="H55" s="7"/>
      <c r="I55" s="64"/>
      <c r="J55" s="64"/>
      <c r="K55" s="82">
        <f t="shared" si="2"/>
        <v>2758433995</v>
      </c>
      <c r="L55" s="83"/>
      <c r="M55" s="78">
        <v>273954100</v>
      </c>
      <c r="N55" s="77">
        <v>2484479895</v>
      </c>
    </row>
    <row r="56" spans="1:14" ht="11.25" customHeight="1" x14ac:dyDescent="0.25">
      <c r="A56" s="65">
        <v>1989</v>
      </c>
      <c r="B56" s="77">
        <v>14117979048</v>
      </c>
      <c r="C56" s="78">
        <v>6732069187</v>
      </c>
      <c r="D56" s="77">
        <v>1212154409</v>
      </c>
      <c r="E56" s="78">
        <v>3507148682</v>
      </c>
      <c r="F56" s="10">
        <f t="shared" si="4"/>
        <v>11451372278</v>
      </c>
      <c r="G56" s="77">
        <f t="shared" si="3"/>
        <v>2666606770</v>
      </c>
      <c r="H56" s="7"/>
      <c r="I56" s="64"/>
      <c r="J56" s="64"/>
      <c r="K56" s="82">
        <f t="shared" si="2"/>
        <v>2666606770</v>
      </c>
      <c r="L56" s="83"/>
      <c r="M56" s="78">
        <v>264651777</v>
      </c>
      <c r="N56" s="77">
        <v>2401954993</v>
      </c>
    </row>
    <row r="57" spans="1:14" s="1" customFormat="1" ht="11.25" customHeight="1" x14ac:dyDescent="0.2">
      <c r="A57" s="65">
        <v>1990</v>
      </c>
      <c r="B57" s="77">
        <v>17436774173</v>
      </c>
      <c r="C57" s="78">
        <v>8222451003</v>
      </c>
      <c r="D57" s="77">
        <v>1687888165</v>
      </c>
      <c r="E57" s="78">
        <v>3481951228</v>
      </c>
      <c r="F57" s="10">
        <f t="shared" si="4"/>
        <v>13392290396</v>
      </c>
      <c r="G57" s="77">
        <f t="shared" si="3"/>
        <v>4044483777</v>
      </c>
      <c r="H57" s="7"/>
      <c r="I57" s="64"/>
      <c r="J57" s="64"/>
      <c r="K57" s="82">
        <f t="shared" si="2"/>
        <v>4044483777</v>
      </c>
      <c r="L57" s="83"/>
      <c r="M57" s="78">
        <v>402370180</v>
      </c>
      <c r="N57" s="77">
        <v>3642113597</v>
      </c>
    </row>
    <row r="58" spans="1:14" s="1" customFormat="1" ht="11.25" customHeight="1" x14ac:dyDescent="0.2">
      <c r="A58" s="65">
        <v>1991</v>
      </c>
      <c r="B58" s="77">
        <v>19875436804</v>
      </c>
      <c r="C58" s="78">
        <v>9506474994</v>
      </c>
      <c r="D58" s="77">
        <v>1529263765</v>
      </c>
      <c r="E58" s="78">
        <v>4735831791</v>
      </c>
      <c r="F58" s="10">
        <f t="shared" si="4"/>
        <v>15771570550</v>
      </c>
      <c r="G58" s="77">
        <f t="shared" si="3"/>
        <v>4103866254</v>
      </c>
      <c r="H58" s="7"/>
      <c r="I58" s="64"/>
      <c r="J58" s="64"/>
      <c r="K58" s="82">
        <f t="shared" si="2"/>
        <v>4103866254</v>
      </c>
      <c r="L58" s="83"/>
      <c r="M58" s="78">
        <v>408168124</v>
      </c>
      <c r="N58" s="77">
        <v>3695698130</v>
      </c>
    </row>
    <row r="59" spans="1:14" s="1" customFormat="1" ht="11.25" customHeight="1" x14ac:dyDescent="0.2">
      <c r="A59" s="65">
        <v>1992</v>
      </c>
      <c r="B59" s="77">
        <v>20964330380</v>
      </c>
      <c r="C59" s="78">
        <v>9827710569</v>
      </c>
      <c r="D59" s="77">
        <v>1968781670</v>
      </c>
      <c r="E59" s="78">
        <v>5193876968</v>
      </c>
      <c r="F59" s="10">
        <f t="shared" si="4"/>
        <v>16990369207</v>
      </c>
      <c r="G59" s="77">
        <f t="shared" si="3"/>
        <v>3973961173</v>
      </c>
      <c r="H59" s="7"/>
      <c r="I59" s="64"/>
      <c r="J59" s="64"/>
      <c r="K59" s="82">
        <f t="shared" si="2"/>
        <v>3973961173</v>
      </c>
      <c r="L59" s="83"/>
      <c r="M59" s="78">
        <v>394916217</v>
      </c>
      <c r="N59" s="77">
        <v>3579044956</v>
      </c>
    </row>
    <row r="60" spans="1:14" s="1" customFormat="1" ht="11.25" customHeight="1" x14ac:dyDescent="0.2">
      <c r="A60" s="76">
        <v>1993</v>
      </c>
      <c r="B60" s="79">
        <v>21843597796</v>
      </c>
      <c r="C60" s="80">
        <v>10932576457</v>
      </c>
      <c r="D60" s="79">
        <v>2090328461</v>
      </c>
      <c r="E60" s="80">
        <v>6893140015</v>
      </c>
      <c r="F60" s="10">
        <f t="shared" si="4"/>
        <v>19916044933</v>
      </c>
      <c r="G60" s="77">
        <f t="shared" si="3"/>
        <v>1927552863</v>
      </c>
      <c r="H60" s="72"/>
      <c r="I60" s="66"/>
      <c r="J60" s="66"/>
      <c r="K60" s="82">
        <f t="shared" si="2"/>
        <v>1927552863</v>
      </c>
      <c r="L60" s="81"/>
      <c r="M60" s="80">
        <v>190149586</v>
      </c>
      <c r="N60" s="79">
        <v>1737403277</v>
      </c>
    </row>
    <row r="61" spans="1:14" s="1" customFormat="1" ht="11.25" customHeight="1" x14ac:dyDescent="0.2">
      <c r="A61" s="65">
        <v>1994</v>
      </c>
      <c r="B61" s="77">
        <v>21822287189</v>
      </c>
      <c r="C61" s="78">
        <v>10540889423</v>
      </c>
      <c r="D61" s="77">
        <v>2214484772</v>
      </c>
      <c r="E61" s="78">
        <v>5559272956</v>
      </c>
      <c r="F61" s="165">
        <f t="shared" si="4"/>
        <v>18314647151</v>
      </c>
      <c r="G61" s="77">
        <f t="shared" si="3"/>
        <v>3507640038</v>
      </c>
      <c r="H61" s="7"/>
      <c r="I61" s="64"/>
      <c r="J61" s="64"/>
      <c r="K61" s="82">
        <f t="shared" si="2"/>
        <v>3507640038</v>
      </c>
      <c r="L61" s="83"/>
      <c r="M61" s="78">
        <v>347959404</v>
      </c>
      <c r="N61" s="77">
        <v>3159680634</v>
      </c>
    </row>
    <row r="62" spans="1:14" ht="11.25" customHeight="1" x14ac:dyDescent="0.25">
      <c r="A62" s="65">
        <v>1995</v>
      </c>
      <c r="B62" s="77">
        <v>22008214671</v>
      </c>
      <c r="C62" s="78">
        <v>11211957432</v>
      </c>
      <c r="D62" s="77">
        <v>2747974805</v>
      </c>
      <c r="E62" s="78">
        <v>6000688918</v>
      </c>
      <c r="F62" s="77">
        <f t="shared" ref="F62:F67" si="5">C62+D62+E62</f>
        <v>19960621155</v>
      </c>
      <c r="G62" s="77">
        <f t="shared" si="3"/>
        <v>2047593516</v>
      </c>
      <c r="H62" s="7"/>
      <c r="I62" s="64"/>
      <c r="J62" s="64"/>
      <c r="K62" s="82">
        <f t="shared" ref="K62:K67" si="6">N62+M62</f>
        <v>2047593516</v>
      </c>
      <c r="L62" s="83"/>
      <c r="M62" s="78">
        <v>201549352</v>
      </c>
      <c r="N62" s="77">
        <v>1846044164</v>
      </c>
    </row>
    <row r="63" spans="1:14" s="1" customFormat="1" ht="11.25" customHeight="1" x14ac:dyDescent="0.2">
      <c r="A63" s="65">
        <v>1996</v>
      </c>
      <c r="B63" s="77">
        <v>22621873481</v>
      </c>
      <c r="C63" s="78">
        <v>11806250840</v>
      </c>
      <c r="D63" s="77">
        <v>2843121484</v>
      </c>
      <c r="E63" s="78">
        <v>4654933903</v>
      </c>
      <c r="F63" s="77">
        <f t="shared" si="5"/>
        <v>19304306227</v>
      </c>
      <c r="G63" s="77">
        <f t="shared" si="3"/>
        <v>3317567254</v>
      </c>
      <c r="H63" s="7"/>
      <c r="I63" s="64"/>
      <c r="J63" s="64"/>
      <c r="K63" s="82">
        <f t="shared" si="6"/>
        <v>3317567254</v>
      </c>
      <c r="L63" s="83"/>
      <c r="M63" s="78">
        <v>328576725</v>
      </c>
      <c r="N63" s="77">
        <v>2988990529</v>
      </c>
    </row>
    <row r="64" spans="1:14" s="1" customFormat="1" ht="11.25" customHeight="1" x14ac:dyDescent="0.2">
      <c r="A64" s="65">
        <v>1997</v>
      </c>
      <c r="B64" s="77">
        <v>22144050686.310001</v>
      </c>
      <c r="C64" s="78">
        <v>11349152001.76</v>
      </c>
      <c r="D64" s="77">
        <v>3130618182.48</v>
      </c>
      <c r="E64" s="78">
        <v>5344661509.4300003</v>
      </c>
      <c r="F64" s="77">
        <f t="shared" si="5"/>
        <v>19824431693.669998</v>
      </c>
      <c r="G64" s="77">
        <f t="shared" si="3"/>
        <v>2319618992.6400032</v>
      </c>
      <c r="H64" s="7"/>
      <c r="I64" s="64"/>
      <c r="J64" s="64"/>
      <c r="K64" s="82">
        <f t="shared" si="6"/>
        <v>2319618992.6400003</v>
      </c>
      <c r="L64" s="83"/>
      <c r="M64" s="78">
        <v>228541899.25999999</v>
      </c>
      <c r="N64" s="77">
        <v>2091077093.3800001</v>
      </c>
    </row>
    <row r="65" spans="1:14" s="1" customFormat="1" ht="11.25" customHeight="1" x14ac:dyDescent="0.2">
      <c r="A65" s="76">
        <v>1998</v>
      </c>
      <c r="B65" s="79">
        <v>27513734757.880001</v>
      </c>
      <c r="C65" s="80">
        <v>14035862669.290001</v>
      </c>
      <c r="D65" s="79">
        <v>3999693589.6399999</v>
      </c>
      <c r="E65" s="80">
        <v>4090610721.96</v>
      </c>
      <c r="F65" s="77">
        <f t="shared" si="5"/>
        <v>22126166980.889999</v>
      </c>
      <c r="G65" s="77">
        <f t="shared" si="3"/>
        <v>5387567776.9900017</v>
      </c>
      <c r="H65" s="72"/>
      <c r="I65" s="66"/>
      <c r="J65" s="66"/>
      <c r="K65" s="82">
        <f t="shared" si="6"/>
        <v>5387567776.9899998</v>
      </c>
      <c r="L65" s="81"/>
      <c r="M65" s="80">
        <v>535406778</v>
      </c>
      <c r="N65" s="79">
        <v>4852160998.9899998</v>
      </c>
    </row>
    <row r="66" spans="1:14" s="1" customFormat="1" ht="11.25" customHeight="1" x14ac:dyDescent="0.2">
      <c r="A66" s="65">
        <v>1999</v>
      </c>
      <c r="B66" s="77">
        <v>26452525210.029999</v>
      </c>
      <c r="C66" s="78">
        <v>16287113550.52</v>
      </c>
      <c r="D66" s="77">
        <v>4035728504.1999998</v>
      </c>
      <c r="E66" s="78">
        <v>4466643792.7600002</v>
      </c>
      <c r="F66" s="77">
        <f t="shared" si="5"/>
        <v>24789485847.480003</v>
      </c>
      <c r="G66" s="77">
        <f t="shared" si="3"/>
        <v>1663039362.5499954</v>
      </c>
      <c r="H66" s="7"/>
      <c r="I66" s="64"/>
      <c r="J66" s="64"/>
      <c r="K66" s="82">
        <f t="shared" si="6"/>
        <v>1663039362.55</v>
      </c>
      <c r="L66" s="83"/>
      <c r="M66" s="78">
        <v>162853936</v>
      </c>
      <c r="N66" s="77">
        <v>1500185426.55</v>
      </c>
    </row>
    <row r="67" spans="1:14" ht="11.25" customHeight="1" x14ac:dyDescent="0.25">
      <c r="A67" s="65">
        <v>2000</v>
      </c>
      <c r="B67" s="77">
        <v>35230268863.949997</v>
      </c>
      <c r="C67" s="78">
        <v>20117790065.060001</v>
      </c>
      <c r="D67" s="77">
        <v>5362013311.4499998</v>
      </c>
      <c r="E67" s="78">
        <v>3548404184.9499998</v>
      </c>
      <c r="F67" s="77">
        <f t="shared" si="5"/>
        <v>29028207561.460003</v>
      </c>
      <c r="G67" s="77">
        <f t="shared" si="3"/>
        <v>6202061302.489994</v>
      </c>
      <c r="H67" s="7"/>
      <c r="I67" s="64"/>
      <c r="J67" s="64"/>
      <c r="K67" s="82">
        <f t="shared" si="6"/>
        <v>6202061302.4899998</v>
      </c>
      <c r="L67" s="83"/>
      <c r="M67" s="78">
        <v>616386130</v>
      </c>
      <c r="N67" s="77">
        <v>5585675172.4899998</v>
      </c>
    </row>
    <row r="68" spans="1:14" s="1" customFormat="1" ht="11.25" customHeight="1" x14ac:dyDescent="0.2">
      <c r="A68" s="65">
        <v>2001</v>
      </c>
      <c r="B68" s="77">
        <v>31437486587.400002</v>
      </c>
      <c r="C68" s="78">
        <v>17932844974.419998</v>
      </c>
      <c r="D68" s="77">
        <v>8223783244.9200001</v>
      </c>
      <c r="E68" s="78">
        <v>4428109580.5699997</v>
      </c>
      <c r="F68" s="77">
        <f t="shared" ref="F68:F83" si="7">C68+D68+E68</f>
        <v>30584737799.909996</v>
      </c>
      <c r="G68" s="77">
        <f t="shared" ref="G68:G83" si="8">B68-F68</f>
        <v>852748787.49000549</v>
      </c>
      <c r="H68" s="7"/>
      <c r="I68" s="64"/>
      <c r="J68" s="64"/>
      <c r="K68" s="82">
        <f t="shared" ref="K68:K83" si="9">M68+N68</f>
        <v>852748787.49000001</v>
      </c>
      <c r="L68" s="83"/>
      <c r="M68" s="78">
        <v>81304679</v>
      </c>
      <c r="N68" s="77">
        <v>771444108.49000001</v>
      </c>
    </row>
    <row r="69" spans="1:14" s="1" customFormat="1" ht="11.25" customHeight="1" x14ac:dyDescent="0.2">
      <c r="A69" s="65">
        <v>2002</v>
      </c>
      <c r="B69" s="77">
        <v>27785128740.93</v>
      </c>
      <c r="C69" s="78">
        <v>13657109619.950001</v>
      </c>
      <c r="D69" s="77">
        <v>7493071950.8800001</v>
      </c>
      <c r="E69" s="78">
        <v>4029658787.3499999</v>
      </c>
      <c r="F69" s="77">
        <f>C69+D69+E69</f>
        <v>25179840358.18</v>
      </c>
      <c r="G69" s="77">
        <f t="shared" si="8"/>
        <v>2605288382.75</v>
      </c>
      <c r="H69" s="7"/>
      <c r="I69" s="64"/>
      <c r="J69" s="64"/>
      <c r="K69" s="82">
        <f t="shared" si="9"/>
        <v>2605288382.7600002</v>
      </c>
      <c r="L69" s="83"/>
      <c r="M69" s="78">
        <v>256445838.28</v>
      </c>
      <c r="N69" s="77">
        <v>2348842544.48</v>
      </c>
    </row>
    <row r="70" spans="1:14" s="1" customFormat="1" ht="11.25" customHeight="1" x14ac:dyDescent="0.2">
      <c r="A70" s="76">
        <v>2003</v>
      </c>
      <c r="B70" s="79">
        <v>22543790777.360001</v>
      </c>
      <c r="C70" s="80">
        <v>9386256116.5400009</v>
      </c>
      <c r="D70" s="79">
        <v>7468454874.5900002</v>
      </c>
      <c r="E70" s="80">
        <v>4056742551.3899999</v>
      </c>
      <c r="F70" s="79">
        <f t="shared" si="7"/>
        <v>20911453542.52</v>
      </c>
      <c r="G70" s="79">
        <f t="shared" si="8"/>
        <v>1632337234.8400002</v>
      </c>
      <c r="H70" s="72"/>
      <c r="I70" s="66"/>
      <c r="J70" s="66"/>
      <c r="K70" s="84">
        <f t="shared" si="9"/>
        <v>1632337234.8399999</v>
      </c>
      <c r="L70" s="81"/>
      <c r="M70" s="80">
        <v>159175953.47999999</v>
      </c>
      <c r="N70" s="79">
        <v>1473161281.3599999</v>
      </c>
    </row>
    <row r="71" spans="1:14" s="1" customFormat="1" ht="11.25" customHeight="1" x14ac:dyDescent="0.2">
      <c r="A71" s="76">
        <v>2004</v>
      </c>
      <c r="B71" s="77">
        <v>44008027525.720001</v>
      </c>
      <c r="C71" s="78">
        <v>9750677340.3600006</v>
      </c>
      <c r="D71" s="77">
        <v>28193197951.310001</v>
      </c>
      <c r="E71" s="78">
        <v>3444030068.3400002</v>
      </c>
      <c r="F71" s="79">
        <f t="shared" si="7"/>
        <v>41387905360.009995</v>
      </c>
      <c r="G71" s="79">
        <f t="shared" si="8"/>
        <v>2620122165.7100067</v>
      </c>
      <c r="H71" s="7"/>
      <c r="I71" s="64"/>
      <c r="J71" s="64"/>
      <c r="K71" s="82">
        <f t="shared" si="9"/>
        <v>2620122165.71</v>
      </c>
      <c r="L71" s="83"/>
      <c r="M71" s="78">
        <v>256047429</v>
      </c>
      <c r="N71" s="77">
        <v>2364074736.71</v>
      </c>
    </row>
    <row r="72" spans="1:14" s="1" customFormat="1" ht="11.25" customHeight="1" x14ac:dyDescent="0.2">
      <c r="A72" s="65">
        <v>2005</v>
      </c>
      <c r="B72" s="77">
        <v>20790781289.869999</v>
      </c>
      <c r="C72" s="78">
        <v>10051173061.08</v>
      </c>
      <c r="D72" s="77">
        <v>3686262226.2199998</v>
      </c>
      <c r="E72" s="78">
        <v>3073890347.21</v>
      </c>
      <c r="F72" s="79">
        <f t="shared" si="7"/>
        <v>16811325634.509998</v>
      </c>
      <c r="G72" s="79">
        <f t="shared" si="8"/>
        <v>3979455655.3600006</v>
      </c>
      <c r="H72" s="63"/>
      <c r="I72" s="7"/>
      <c r="J72" s="64"/>
      <c r="K72" s="82">
        <f>M72+N72</f>
        <v>3979455655.3600001</v>
      </c>
      <c r="L72" s="83"/>
      <c r="M72" s="78">
        <v>392378825.32999998</v>
      </c>
      <c r="N72" s="77">
        <v>3587076830.0300002</v>
      </c>
    </row>
    <row r="73" spans="1:14" s="1" customFormat="1" ht="11.25" customHeight="1" x14ac:dyDescent="0.2">
      <c r="A73" s="65">
        <v>2006</v>
      </c>
      <c r="B73" s="77">
        <v>23818475926.639999</v>
      </c>
      <c r="C73" s="78">
        <v>13713295750.799999</v>
      </c>
      <c r="D73" s="77">
        <v>2804223090.52</v>
      </c>
      <c r="E73" s="78">
        <v>3374017223.5300002</v>
      </c>
      <c r="F73" s="77">
        <f t="shared" si="7"/>
        <v>19891536064.849998</v>
      </c>
      <c r="G73" s="77">
        <f t="shared" si="8"/>
        <v>3926939861.7900009</v>
      </c>
      <c r="H73" s="68"/>
      <c r="I73" s="85"/>
      <c r="J73" s="70"/>
      <c r="K73" s="82">
        <f t="shared" si="9"/>
        <v>3926939861.79</v>
      </c>
      <c r="L73" s="83"/>
      <c r="M73" s="78">
        <v>386121964.35000002</v>
      </c>
      <c r="N73" s="77">
        <v>3540817897.4400001</v>
      </c>
    </row>
    <row r="74" spans="1:14" ht="11.25" customHeight="1" x14ac:dyDescent="0.25">
      <c r="A74" s="65">
        <v>2007</v>
      </c>
      <c r="B74" s="77">
        <v>31151525904.290001</v>
      </c>
      <c r="C74" s="78">
        <v>19689958915.389999</v>
      </c>
      <c r="D74" s="77">
        <v>3974146278.98</v>
      </c>
      <c r="E74" s="78">
        <v>3276918736.3800001</v>
      </c>
      <c r="F74" s="77">
        <f t="shared" si="7"/>
        <v>26941023930.75</v>
      </c>
      <c r="G74" s="77">
        <f t="shared" si="8"/>
        <v>4210501973.5400009</v>
      </c>
      <c r="H74" s="68"/>
      <c r="I74" s="85"/>
      <c r="J74" s="70"/>
      <c r="K74" s="82">
        <f t="shared" si="9"/>
        <v>4210501973.54</v>
      </c>
      <c r="L74" s="83"/>
      <c r="M74" s="78">
        <v>415025454.93000001</v>
      </c>
      <c r="N74" s="77">
        <v>3795476518.6100001</v>
      </c>
    </row>
    <row r="75" spans="1:14" s="1" customFormat="1" ht="11.25" customHeight="1" x14ac:dyDescent="0.2">
      <c r="A75" s="65">
        <v>2008</v>
      </c>
      <c r="B75" s="77">
        <v>29980007821.290001</v>
      </c>
      <c r="C75" s="78">
        <v>16140441021.34</v>
      </c>
      <c r="D75" s="77">
        <v>3350943708.0799999</v>
      </c>
      <c r="E75" s="78">
        <v>4042462328.1700001</v>
      </c>
      <c r="F75" s="77">
        <f t="shared" si="7"/>
        <v>23533847057.589996</v>
      </c>
      <c r="G75" s="77">
        <f t="shared" si="8"/>
        <v>6446160763.7000046</v>
      </c>
      <c r="H75" s="63"/>
      <c r="I75" s="49"/>
      <c r="J75" s="64"/>
      <c r="K75" s="82">
        <f t="shared" si="9"/>
        <v>6446160763.6999998</v>
      </c>
      <c r="L75" s="83"/>
      <c r="M75" s="78">
        <v>636948836.37</v>
      </c>
      <c r="N75" s="77">
        <v>5809211927.3299999</v>
      </c>
    </row>
    <row r="76" spans="1:14" s="1" customFormat="1" ht="11.25" customHeight="1" x14ac:dyDescent="0.25">
      <c r="A76" s="76">
        <v>2009</v>
      </c>
      <c r="B76" s="79">
        <v>23696345728.599998</v>
      </c>
      <c r="C76" s="80">
        <v>11248919028.700001</v>
      </c>
      <c r="D76" s="79">
        <v>3397028589.5700002</v>
      </c>
      <c r="E76" s="80">
        <v>4683435835.5</v>
      </c>
      <c r="F76" s="77">
        <f t="shared" si="7"/>
        <v>19329383453.77</v>
      </c>
      <c r="G76" s="77">
        <f t="shared" si="8"/>
        <v>4366962274.829998</v>
      </c>
      <c r="H76" s="55"/>
      <c r="I76" s="71"/>
      <c r="J76" s="72"/>
      <c r="K76" s="82">
        <f t="shared" si="9"/>
        <v>4366962274.8299999</v>
      </c>
      <c r="L76" s="81"/>
      <c r="M76" s="80">
        <v>431176719.73000002</v>
      </c>
      <c r="N76" s="79">
        <v>3935785555.0999999</v>
      </c>
    </row>
    <row r="77" spans="1:14" s="1" customFormat="1" ht="11.25" customHeight="1" x14ac:dyDescent="0.2">
      <c r="A77" s="76">
        <v>2010</v>
      </c>
      <c r="B77" s="77">
        <v>26062437483.93</v>
      </c>
      <c r="C77" s="78">
        <v>12210664844</v>
      </c>
      <c r="D77" s="77">
        <v>3438722578.5999999</v>
      </c>
      <c r="E77" s="78">
        <v>5692742564.0200005</v>
      </c>
      <c r="F77" s="77">
        <f t="shared" si="7"/>
        <v>21342129986.620003</v>
      </c>
      <c r="G77" s="77">
        <f t="shared" si="8"/>
        <v>4720307497.3099976</v>
      </c>
      <c r="H77" s="7"/>
      <c r="I77" s="13"/>
      <c r="J77" s="7"/>
      <c r="K77" s="82">
        <f t="shared" si="9"/>
        <v>4720307497.3100004</v>
      </c>
      <c r="L77" s="83"/>
      <c r="M77" s="78">
        <v>465207846.60000002</v>
      </c>
      <c r="N77" s="77">
        <v>4255099650.71</v>
      </c>
    </row>
    <row r="78" spans="1:14" ht="11.25" customHeight="1" x14ac:dyDescent="0.25">
      <c r="A78" s="65">
        <v>2011</v>
      </c>
      <c r="B78" s="77">
        <v>23487245413.75</v>
      </c>
      <c r="C78" s="78">
        <v>9808536274.7399998</v>
      </c>
      <c r="D78" s="77">
        <v>3520654556.4099998</v>
      </c>
      <c r="E78" s="78">
        <v>5270557480.6999998</v>
      </c>
      <c r="F78" s="77">
        <f t="shared" si="7"/>
        <v>18599748311.849998</v>
      </c>
      <c r="G78" s="77">
        <f t="shared" si="8"/>
        <v>4887497101.9000015</v>
      </c>
      <c r="H78" s="7"/>
      <c r="I78" s="13"/>
      <c r="J78" s="7"/>
      <c r="K78" s="82">
        <f t="shared" si="9"/>
        <v>4887497101.8999996</v>
      </c>
      <c r="L78" s="83"/>
      <c r="M78" s="78">
        <v>480777033.99000001</v>
      </c>
      <c r="N78" s="77">
        <v>4406720067.9099998</v>
      </c>
    </row>
    <row r="79" spans="1:14" s="1" customFormat="1" ht="11.25" customHeight="1" x14ac:dyDescent="0.2">
      <c r="A79" s="65">
        <v>2012</v>
      </c>
      <c r="B79" s="77">
        <v>22096939833.419998</v>
      </c>
      <c r="C79" s="78">
        <v>8052267933.7299995</v>
      </c>
      <c r="D79" s="77">
        <v>4355867965.6899996</v>
      </c>
      <c r="E79" s="78">
        <v>5349328154.71</v>
      </c>
      <c r="F79" s="77">
        <f t="shared" si="7"/>
        <v>17757464054.129997</v>
      </c>
      <c r="G79" s="77">
        <f t="shared" si="8"/>
        <v>4339475779.2900009</v>
      </c>
      <c r="H79" s="7"/>
      <c r="I79" s="13"/>
      <c r="J79" s="7"/>
      <c r="K79" s="82">
        <f t="shared" si="9"/>
        <v>4339475779.29</v>
      </c>
      <c r="L79" s="83"/>
      <c r="M79" s="78">
        <v>426375358.00999999</v>
      </c>
      <c r="N79" s="77">
        <v>3913100421.2800002</v>
      </c>
    </row>
    <row r="80" spans="1:14" ht="11.25" customHeight="1" x14ac:dyDescent="0.25">
      <c r="A80" s="65">
        <v>2013</v>
      </c>
      <c r="B80" s="77">
        <v>22694406855.959999</v>
      </c>
      <c r="C80" s="78">
        <v>8552188060.3100004</v>
      </c>
      <c r="D80" s="77">
        <v>2881484710.79</v>
      </c>
      <c r="E80" s="78">
        <v>5570015139.1099997</v>
      </c>
      <c r="F80" s="77">
        <f t="shared" si="7"/>
        <v>17003687910.209999</v>
      </c>
      <c r="G80" s="77">
        <f t="shared" si="8"/>
        <v>5690718945.75</v>
      </c>
      <c r="H80" s="7"/>
      <c r="I80" s="13"/>
      <c r="J80" s="7"/>
      <c r="K80" s="82">
        <f t="shared" si="9"/>
        <v>5690718945.75</v>
      </c>
      <c r="L80" s="83"/>
      <c r="M80" s="78">
        <v>531804392.00999999</v>
      </c>
      <c r="N80" s="77">
        <v>5158914553.7399998</v>
      </c>
    </row>
    <row r="81" spans="1:14" s="1" customFormat="1" ht="11.25" customHeight="1" x14ac:dyDescent="0.2">
      <c r="A81" s="65">
        <v>2014</v>
      </c>
      <c r="B81" s="77">
        <v>25085552170.200001</v>
      </c>
      <c r="C81" s="78">
        <v>8986705958.8500004</v>
      </c>
      <c r="D81" s="77">
        <v>3902963658.02</v>
      </c>
      <c r="E81" s="78">
        <v>6539354225.9099998</v>
      </c>
      <c r="F81" s="77">
        <f t="shared" si="7"/>
        <v>19429023842.779999</v>
      </c>
      <c r="G81" s="77">
        <f t="shared" si="8"/>
        <v>5656528327.420002</v>
      </c>
      <c r="H81" s="72"/>
      <c r="I81" s="13"/>
      <c r="J81" s="7"/>
      <c r="K81" s="82">
        <f>M81+N81</f>
        <v>5656528327.4200001</v>
      </c>
      <c r="L81" s="83"/>
      <c r="M81" s="78">
        <v>543889722.40999997</v>
      </c>
      <c r="N81" s="77">
        <v>5112638605.0100002</v>
      </c>
    </row>
    <row r="82" spans="1:14" ht="11.25" customHeight="1" x14ac:dyDescent="0.25">
      <c r="A82" s="76">
        <v>2015</v>
      </c>
      <c r="B82" s="79">
        <v>29294257797.060001</v>
      </c>
      <c r="C82" s="80">
        <v>12597953288.59</v>
      </c>
      <c r="D82" s="79">
        <v>4022099758.3499999</v>
      </c>
      <c r="E82" s="80">
        <v>6088457388.71</v>
      </c>
      <c r="F82" s="77">
        <f t="shared" si="7"/>
        <v>22708510435.650002</v>
      </c>
      <c r="G82" s="77">
        <f t="shared" si="8"/>
        <v>6585747361.4099998</v>
      </c>
      <c r="H82" s="7"/>
      <c r="I82" s="67"/>
      <c r="J82" s="72"/>
      <c r="K82" s="82">
        <f t="shared" si="9"/>
        <v>6585747361.4099998</v>
      </c>
      <c r="L82" s="81"/>
      <c r="M82" s="80">
        <v>644693749.99000001</v>
      </c>
      <c r="N82" s="79">
        <v>5941053611.4200001</v>
      </c>
    </row>
    <row r="83" spans="1:14" s="1" customFormat="1" ht="11.25" customHeight="1" x14ac:dyDescent="0.2">
      <c r="A83" s="65">
        <v>2016</v>
      </c>
      <c r="B83" s="77">
        <v>25070037379.349998</v>
      </c>
      <c r="C83" s="78">
        <v>9397153564.5699997</v>
      </c>
      <c r="D83" s="77">
        <v>4226100427.6999998</v>
      </c>
      <c r="E83" s="78">
        <v>6254332642.5299997</v>
      </c>
      <c r="F83" s="77">
        <f t="shared" si="7"/>
        <v>19877586634.799999</v>
      </c>
      <c r="G83" s="77">
        <f t="shared" si="8"/>
        <v>5192450744.5499992</v>
      </c>
      <c r="H83" s="7"/>
      <c r="I83" s="13"/>
      <c r="J83" s="7"/>
      <c r="K83" s="82">
        <f t="shared" si="9"/>
        <v>5192450744.5500002</v>
      </c>
      <c r="L83" s="83"/>
      <c r="M83" s="78">
        <v>550432160.27999997</v>
      </c>
      <c r="N83" s="77">
        <v>4642018584.2700005</v>
      </c>
    </row>
    <row r="84" spans="1:14" ht="11.25" customHeight="1" x14ac:dyDescent="0.25">
      <c r="A84" s="65"/>
      <c r="B84" s="77"/>
      <c r="C84" s="78"/>
      <c r="D84" s="77"/>
      <c r="E84" s="78"/>
      <c r="F84" s="77"/>
      <c r="G84" s="77"/>
      <c r="H84" s="7"/>
      <c r="I84" s="13"/>
      <c r="J84" s="7"/>
      <c r="K84" s="82"/>
      <c r="L84" s="83"/>
      <c r="M84" s="78"/>
      <c r="N84" s="77"/>
    </row>
    <row r="85" spans="1:14" s="1" customFormat="1" ht="11.25" customHeight="1" x14ac:dyDescent="0.2">
      <c r="A85" s="65"/>
      <c r="B85" s="77"/>
      <c r="C85" s="78"/>
      <c r="D85" s="77"/>
      <c r="E85" s="78"/>
      <c r="F85" s="77"/>
      <c r="G85" s="77"/>
      <c r="H85" s="7"/>
      <c r="I85" s="13"/>
      <c r="J85" s="7"/>
      <c r="K85" s="82"/>
      <c r="L85" s="83"/>
      <c r="M85" s="78"/>
      <c r="N85" s="77"/>
    </row>
    <row r="86" spans="1:14" ht="11.25" customHeight="1" x14ac:dyDescent="0.25">
      <c r="A86" s="65"/>
      <c r="B86" s="77"/>
      <c r="C86" s="78"/>
      <c r="D86" s="77"/>
      <c r="E86" s="78"/>
      <c r="F86" s="77"/>
      <c r="G86" s="77"/>
      <c r="H86" s="7"/>
      <c r="I86" s="13"/>
      <c r="J86" s="7"/>
      <c r="K86" s="82"/>
      <c r="L86" s="83"/>
      <c r="M86" s="78"/>
      <c r="N86" s="77"/>
    </row>
    <row r="87" spans="1:14" s="1" customFormat="1" ht="11.25" customHeight="1" x14ac:dyDescent="0.2">
      <c r="A87" s="65"/>
      <c r="B87" s="77"/>
      <c r="C87" s="78"/>
      <c r="D87" s="77"/>
      <c r="E87" s="78"/>
      <c r="F87" s="77"/>
      <c r="G87" s="77"/>
      <c r="H87" s="7"/>
      <c r="I87" s="13"/>
      <c r="J87" s="7"/>
      <c r="K87" s="82"/>
      <c r="L87" s="83"/>
      <c r="M87" s="78"/>
      <c r="N87" s="77"/>
    </row>
    <row r="88" spans="1:14" s="1" customFormat="1" ht="11.25" customHeight="1" x14ac:dyDescent="0.2">
      <c r="A88" s="4"/>
      <c r="B88" s="4"/>
      <c r="C88" s="14"/>
      <c r="D88" s="4"/>
      <c r="E88" s="14"/>
      <c r="F88" s="4"/>
      <c r="G88" s="4"/>
      <c r="H88" s="73"/>
      <c r="I88" s="52"/>
      <c r="J88" s="73"/>
      <c r="K88" s="74"/>
      <c r="L88" s="75"/>
      <c r="M88" s="52"/>
      <c r="N88" s="73"/>
    </row>
    <row r="89" spans="1:14" s="1" customFormat="1" ht="11.25" customHeight="1" x14ac:dyDescent="0.2">
      <c r="A89" s="39" t="s">
        <v>98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645"/>
    </row>
    <row r="90" spans="1:14" s="1" customFormat="1" ht="11.25" customHeight="1" x14ac:dyDescent="0.2">
      <c r="A90" s="39" t="s">
        <v>99</v>
      </c>
      <c r="B90" s="12"/>
      <c r="C90" s="12"/>
      <c r="D90" s="12"/>
      <c r="E90" s="12"/>
      <c r="F90" s="12"/>
      <c r="G90" s="12"/>
      <c r="H90" s="18"/>
      <c r="I90" s="12"/>
      <c r="J90" s="12"/>
      <c r="K90" s="12"/>
      <c r="L90" s="12"/>
      <c r="M90" s="12"/>
      <c r="N90" s="40"/>
    </row>
    <row r="91" spans="1:14" s="1" customFormat="1" ht="11.25" customHeight="1" x14ac:dyDescent="0.2">
      <c r="A91" s="39" t="s">
        <v>100</v>
      </c>
      <c r="B91" s="12"/>
      <c r="C91" s="12"/>
      <c r="D91" s="12"/>
      <c r="E91" s="12"/>
      <c r="F91" s="12"/>
      <c r="G91" s="12"/>
      <c r="H91" s="18"/>
      <c r="I91" s="12"/>
      <c r="J91" s="12"/>
      <c r="K91" s="12"/>
      <c r="L91" s="12"/>
      <c r="M91" s="12"/>
      <c r="N91" s="40"/>
    </row>
    <row r="92" spans="1:14" s="1" customFormat="1" ht="11.25" customHeight="1" x14ac:dyDescent="0.2">
      <c r="A92" s="39" t="s">
        <v>101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40"/>
    </row>
    <row r="93" spans="1:14" s="1" customFormat="1" ht="11.25" customHeight="1" x14ac:dyDescent="0.2">
      <c r="A93" s="39" t="s">
        <v>102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40"/>
    </row>
    <row r="94" spans="1:14" s="1" customFormat="1" ht="11.25" customHeight="1" x14ac:dyDescent="0.2">
      <c r="A94" s="39" t="s">
        <v>115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40"/>
    </row>
    <row r="95" spans="1:14" s="1" customFormat="1" ht="11.25" customHeight="1" x14ac:dyDescent="0.2">
      <c r="A95" s="42" t="s">
        <v>116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646"/>
    </row>
  </sheetData>
  <phoneticPr fontId="0" type="noConversion"/>
  <pageMargins left="0.59055118110236227" right="0.59055118110236227" top="0.47244094488188981" bottom="0.35433070866141736" header="0.39370078740157483" footer="0.31496062992125984"/>
  <pageSetup paperSize="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A2" sqref="A2"/>
    </sheetView>
  </sheetViews>
  <sheetFormatPr baseColWidth="10" defaultColWidth="11" defaultRowHeight="15.75" x14ac:dyDescent="0.25"/>
  <cols>
    <col min="1" max="1" width="42" style="206" bestFit="1" customWidth="1"/>
    <col min="2" max="6" width="10.625" style="206" bestFit="1" customWidth="1"/>
    <col min="7" max="8" width="10.625" style="207" bestFit="1" customWidth="1"/>
    <col min="9" max="12" width="11" style="207"/>
    <col min="13" max="16384" width="11" style="206"/>
  </cols>
  <sheetData>
    <row r="1" spans="1:12" s="209" customFormat="1" ht="12.75" customHeight="1" x14ac:dyDescent="0.25">
      <c r="A1" s="229" t="s">
        <v>247</v>
      </c>
      <c r="C1" s="229"/>
      <c r="D1" s="206"/>
      <c r="E1" s="206"/>
      <c r="F1" s="229"/>
    </row>
    <row r="2" spans="1:12" s="209" customFormat="1" ht="10.5" customHeight="1" x14ac:dyDescent="0.2"/>
    <row r="3" spans="1:12" s="209" customFormat="1" ht="10.5" customHeight="1" x14ac:dyDescent="0.25">
      <c r="A3" s="228" t="s">
        <v>246</v>
      </c>
      <c r="C3" s="228"/>
      <c r="D3" s="206"/>
      <c r="E3" s="206"/>
      <c r="F3" s="228"/>
    </row>
    <row r="4" spans="1:12" ht="10.5" customHeight="1" x14ac:dyDescent="0.25"/>
    <row r="5" spans="1:12" s="209" customFormat="1" ht="10.5" customHeight="1" x14ac:dyDescent="0.2">
      <c r="A5" s="227" t="s">
        <v>108</v>
      </c>
      <c r="B5" s="225"/>
      <c r="C5" s="225"/>
      <c r="D5" s="225"/>
      <c r="E5" s="225"/>
      <c r="F5" s="225"/>
      <c r="G5" s="226"/>
      <c r="H5" s="226"/>
      <c r="I5" s="225"/>
      <c r="J5" s="225"/>
      <c r="K5" s="225"/>
      <c r="L5" s="225"/>
    </row>
    <row r="6" spans="1:12" s="209" customFormat="1" ht="10.5" customHeight="1" x14ac:dyDescent="0.2">
      <c r="A6" s="224" t="s">
        <v>109</v>
      </c>
      <c r="B6" s="222">
        <v>2006</v>
      </c>
      <c r="C6" s="222">
        <v>2007</v>
      </c>
      <c r="D6" s="222">
        <v>2008</v>
      </c>
      <c r="E6" s="222">
        <v>2009</v>
      </c>
      <c r="F6" s="222">
        <v>2010</v>
      </c>
      <c r="G6" s="223">
        <v>2011</v>
      </c>
      <c r="H6" s="223">
        <v>2012</v>
      </c>
      <c r="I6" s="222">
        <v>2013</v>
      </c>
      <c r="J6" s="222">
        <v>2014</v>
      </c>
      <c r="K6" s="222">
        <v>2015</v>
      </c>
      <c r="L6" s="222">
        <v>2016</v>
      </c>
    </row>
    <row r="7" spans="1:12" s="209" customFormat="1" ht="11.25" customHeight="1" x14ac:dyDescent="0.2">
      <c r="A7" s="221" t="s">
        <v>245</v>
      </c>
      <c r="B7" s="219"/>
      <c r="C7" s="219"/>
      <c r="D7" s="219"/>
      <c r="E7" s="219"/>
      <c r="F7" s="219"/>
      <c r="G7" s="220"/>
      <c r="H7" s="220"/>
      <c r="I7" s="219"/>
      <c r="J7" s="219"/>
      <c r="K7" s="219"/>
      <c r="L7" s="219"/>
    </row>
    <row r="8" spans="1:12" s="209" customFormat="1" ht="11.25" customHeight="1" x14ac:dyDescent="0.2">
      <c r="A8" s="215" t="s">
        <v>244</v>
      </c>
      <c r="B8" s="213">
        <v>3300486608.23</v>
      </c>
      <c r="C8" s="213">
        <v>3376583200.25</v>
      </c>
      <c r="D8" s="213">
        <v>3531187278.0900002</v>
      </c>
      <c r="E8" s="213">
        <v>3380842080.7199998</v>
      </c>
      <c r="F8" s="213">
        <v>2998971694.9200001</v>
      </c>
      <c r="G8" s="214">
        <v>2932135429.9499998</v>
      </c>
      <c r="H8" s="214">
        <v>2938460315.98</v>
      </c>
      <c r="I8" s="213">
        <v>2805304728.1799998</v>
      </c>
      <c r="J8" s="213">
        <v>2621487132.5100002</v>
      </c>
      <c r="K8" s="213">
        <v>2489080298.3299999</v>
      </c>
      <c r="L8" s="213">
        <v>2426357365.96</v>
      </c>
    </row>
    <row r="9" spans="1:12" s="209" customFormat="1" ht="11.25" customHeight="1" x14ac:dyDescent="0.2">
      <c r="A9" s="215" t="s">
        <v>243</v>
      </c>
      <c r="B9" s="213">
        <v>15780931766.559999</v>
      </c>
      <c r="C9" s="213">
        <v>21468605908.369999</v>
      </c>
      <c r="D9" s="213">
        <v>19105918056.599998</v>
      </c>
      <c r="E9" s="213">
        <v>15633769153.200001</v>
      </c>
      <c r="F9" s="213">
        <v>19146419631.779999</v>
      </c>
      <c r="G9" s="214">
        <v>16482564172.709999</v>
      </c>
      <c r="H9" s="214">
        <v>14250793663.860001</v>
      </c>
      <c r="I9" s="213">
        <v>15396888251.35</v>
      </c>
      <c r="J9" s="213">
        <v>18143491077.75</v>
      </c>
      <c r="K9" s="213">
        <v>22857135419.66</v>
      </c>
      <c r="L9" s="213">
        <v>19175611949.02</v>
      </c>
    </row>
    <row r="10" spans="1:12" s="209" customFormat="1" ht="11.25" customHeight="1" x14ac:dyDescent="0.2">
      <c r="A10" s="215" t="s">
        <v>242</v>
      </c>
      <c r="B10" s="213">
        <v>836298608.86000001</v>
      </c>
      <c r="C10" s="213">
        <v>323410363.41000003</v>
      </c>
      <c r="D10" s="213">
        <v>564962439.08000004</v>
      </c>
      <c r="E10" s="213">
        <v>293181773.29000002</v>
      </c>
      <c r="F10" s="213">
        <v>347852323.25</v>
      </c>
      <c r="G10" s="214">
        <v>838624378.24000001</v>
      </c>
      <c r="H10" s="214">
        <v>1925790542.04</v>
      </c>
      <c r="I10" s="213">
        <v>771744326.97000003</v>
      </c>
      <c r="J10" s="213">
        <v>1187443467.1600001</v>
      </c>
      <c r="K10" s="213">
        <v>858463769.02999997</v>
      </c>
      <c r="L10" s="213">
        <v>765450538.78999996</v>
      </c>
    </row>
    <row r="11" spans="1:12" s="209" customFormat="1" ht="11.25" customHeight="1" x14ac:dyDescent="0.2">
      <c r="A11" s="215" t="s">
        <v>241</v>
      </c>
      <c r="B11" s="213">
        <v>31762505.66</v>
      </c>
      <c r="C11" s="213">
        <v>37179071.5</v>
      </c>
      <c r="D11" s="213">
        <v>39707927.57</v>
      </c>
      <c r="E11" s="213">
        <v>53758143.170000002</v>
      </c>
      <c r="F11" s="213">
        <v>47507534.890000001</v>
      </c>
      <c r="G11" s="214">
        <v>50551626.810000002</v>
      </c>
      <c r="H11" s="214">
        <v>40161604.219999999</v>
      </c>
      <c r="I11" s="213">
        <v>49178089.619999997</v>
      </c>
      <c r="J11" s="213">
        <v>54702600.200000003</v>
      </c>
      <c r="K11" s="213">
        <v>56119111.43</v>
      </c>
      <c r="L11" s="213">
        <v>48036502.82</v>
      </c>
    </row>
    <row r="12" spans="1:12" s="209" customFormat="1" ht="11.25" customHeight="1" x14ac:dyDescent="0.2">
      <c r="A12" s="215" t="s">
        <v>240</v>
      </c>
      <c r="B12" s="213">
        <v>1743751002.73</v>
      </c>
      <c r="C12" s="213">
        <v>2510787623.1700001</v>
      </c>
      <c r="D12" s="213">
        <v>3105776443.9499998</v>
      </c>
      <c r="E12" s="213">
        <v>2337389870.2600002</v>
      </c>
      <c r="F12" s="213">
        <v>1336129674.1199999</v>
      </c>
      <c r="G12" s="214">
        <v>1085967247.8699999</v>
      </c>
      <c r="H12" s="214">
        <v>987917970.51999998</v>
      </c>
      <c r="I12" s="213">
        <v>809208175.70000005</v>
      </c>
      <c r="J12" s="213">
        <v>610458483.90999997</v>
      </c>
      <c r="K12" s="213">
        <v>495782297.37</v>
      </c>
      <c r="L12" s="213">
        <v>363801354.95999998</v>
      </c>
    </row>
    <row r="13" spans="1:12" s="209" customFormat="1" ht="11.25" customHeight="1" x14ac:dyDescent="0.2">
      <c r="A13" s="215" t="s">
        <v>239</v>
      </c>
      <c r="B13" s="213">
        <v>1941325307.8399999</v>
      </c>
      <c r="C13" s="213">
        <v>3251007618.1300001</v>
      </c>
      <c r="D13" s="213">
        <v>3428369763.2800002</v>
      </c>
      <c r="E13" s="213">
        <v>1860501447.74</v>
      </c>
      <c r="F13" s="213">
        <v>2004276279.5999999</v>
      </c>
      <c r="G13" s="214">
        <v>1876869571.01</v>
      </c>
      <c r="H13" s="214">
        <v>1818190455.51</v>
      </c>
      <c r="I13" s="213">
        <v>2589852403.0100002</v>
      </c>
      <c r="J13" s="213">
        <v>2144296311.3199999</v>
      </c>
      <c r="K13" s="213">
        <v>2372206185.46</v>
      </c>
      <c r="L13" s="213">
        <v>2565559579.2800002</v>
      </c>
    </row>
    <row r="14" spans="1:12" s="209" customFormat="1" ht="11.25" customHeight="1" x14ac:dyDescent="0.2">
      <c r="A14" s="215" t="s">
        <v>238</v>
      </c>
      <c r="B14" s="213">
        <v>147884970.69999999</v>
      </c>
      <c r="C14" s="213">
        <v>153835279.80000001</v>
      </c>
      <c r="D14" s="213">
        <v>156235593.44999999</v>
      </c>
      <c r="E14" s="213">
        <v>132881846.3</v>
      </c>
      <c r="F14" s="213">
        <v>166587674.28</v>
      </c>
      <c r="G14" s="214">
        <v>174960581.94999999</v>
      </c>
      <c r="H14" s="214">
        <v>113174213.75</v>
      </c>
      <c r="I14" s="213">
        <v>171299428.94999999</v>
      </c>
      <c r="J14" s="213">
        <v>106902268.15000001</v>
      </c>
      <c r="K14" s="213">
        <v>87346437.5</v>
      </c>
      <c r="L14" s="213">
        <v>110044252.90000001</v>
      </c>
    </row>
    <row r="15" spans="1:12" s="209" customFormat="1" ht="11.25" customHeight="1" x14ac:dyDescent="0.2">
      <c r="A15" s="215" t="s">
        <v>237</v>
      </c>
      <c r="B15" s="213">
        <v>9354466.6899999995</v>
      </c>
      <c r="C15" s="213">
        <v>9529620.6999999993</v>
      </c>
      <c r="D15" s="213">
        <v>8386997.8899999997</v>
      </c>
      <c r="E15" s="213">
        <v>7239846.6900000004</v>
      </c>
      <c r="F15" s="213">
        <v>5835042.7699999996</v>
      </c>
      <c r="G15" s="214">
        <v>5347445.09</v>
      </c>
      <c r="H15" s="214">
        <v>4983980.79</v>
      </c>
      <c r="I15" s="213">
        <v>5000217.18</v>
      </c>
      <c r="J15" s="213">
        <v>4164904.67</v>
      </c>
      <c r="K15" s="213">
        <v>4155791.53</v>
      </c>
      <c r="L15" s="213">
        <v>3382243.48</v>
      </c>
    </row>
    <row r="16" spans="1:12" s="209" customFormat="1" ht="11.25" customHeight="1" x14ac:dyDescent="0.2">
      <c r="A16" s="215" t="s">
        <v>236</v>
      </c>
      <c r="B16" s="213">
        <v>2700827.81</v>
      </c>
      <c r="C16" s="213">
        <v>2514699.2400000002</v>
      </c>
      <c r="D16" s="213">
        <v>2722683.05</v>
      </c>
      <c r="E16" s="213">
        <v>2459113.12</v>
      </c>
      <c r="F16" s="213">
        <v>2136727.89</v>
      </c>
      <c r="G16" s="214">
        <v>2223976.21</v>
      </c>
      <c r="H16" s="214">
        <v>1978938.28</v>
      </c>
      <c r="I16" s="213">
        <v>1800446.53</v>
      </c>
      <c r="J16" s="213">
        <v>1702279.62</v>
      </c>
      <c r="K16" s="213">
        <v>1500100.38</v>
      </c>
      <c r="L16" s="213">
        <v>1431865.72</v>
      </c>
    </row>
    <row r="17" spans="1:12" s="209" customFormat="1" ht="11.25" customHeight="1" x14ac:dyDescent="0.2">
      <c r="A17" s="215" t="s">
        <v>235</v>
      </c>
      <c r="B17" s="218" t="s">
        <v>3</v>
      </c>
      <c r="C17" s="218" t="s">
        <v>3</v>
      </c>
      <c r="D17" s="218" t="s">
        <v>3</v>
      </c>
      <c r="E17" s="213">
        <v>-22402300.489999998</v>
      </c>
      <c r="F17" s="213">
        <v>-14937699.83</v>
      </c>
      <c r="G17" s="214">
        <v>-1823889.67</v>
      </c>
      <c r="H17" s="214">
        <v>-16916316.829999998</v>
      </c>
      <c r="I17" s="213">
        <v>-229031806.90000001</v>
      </c>
      <c r="J17" s="213">
        <v>48529297.130000003</v>
      </c>
      <c r="K17" s="213">
        <v>-2394434.7400000002</v>
      </c>
      <c r="L17" s="213">
        <v>-2940195.37</v>
      </c>
    </row>
    <row r="18" spans="1:12" s="209" customFormat="1" ht="11.25" customHeight="1" x14ac:dyDescent="0.2">
      <c r="A18" s="215" t="s">
        <v>234</v>
      </c>
      <c r="B18" s="213">
        <f t="shared" ref="B18:K18" si="0">SUM(B8:B17)</f>
        <v>23794496065.080002</v>
      </c>
      <c r="C18" s="213">
        <f t="shared" si="0"/>
        <v>31133453384.57</v>
      </c>
      <c r="D18" s="213">
        <f t="shared" si="0"/>
        <v>29943267182.959999</v>
      </c>
      <c r="E18" s="213">
        <f t="shared" si="0"/>
        <v>23679620973.999996</v>
      </c>
      <c r="F18" s="213">
        <f t="shared" si="0"/>
        <v>26040778883.669991</v>
      </c>
      <c r="G18" s="213">
        <f t="shared" si="0"/>
        <v>23447420540.170002</v>
      </c>
      <c r="H18" s="213">
        <f t="shared" si="0"/>
        <v>22064535368.119999</v>
      </c>
      <c r="I18" s="213">
        <f t="shared" si="0"/>
        <v>22371244260.59</v>
      </c>
      <c r="J18" s="213">
        <f t="shared" si="0"/>
        <v>24923177822.420002</v>
      </c>
      <c r="K18" s="213">
        <f t="shared" si="0"/>
        <v>29219394975.949993</v>
      </c>
      <c r="L18" s="213">
        <f>SUM(L8:L17)</f>
        <v>25456735457.560001</v>
      </c>
    </row>
    <row r="19" spans="1:12" s="209" customFormat="1" ht="11.25" customHeight="1" x14ac:dyDescent="0.2">
      <c r="A19" s="217" t="s">
        <v>233</v>
      </c>
      <c r="B19" s="213"/>
      <c r="C19" s="213"/>
      <c r="D19" s="213"/>
      <c r="E19" s="213"/>
      <c r="F19" s="213"/>
      <c r="G19" s="214"/>
      <c r="H19" s="214"/>
      <c r="I19" s="213"/>
      <c r="J19" s="213"/>
      <c r="K19" s="213"/>
      <c r="L19" s="213"/>
    </row>
    <row r="20" spans="1:12" s="209" customFormat="1" ht="11.25" customHeight="1" x14ac:dyDescent="0.2">
      <c r="A20" s="215" t="s">
        <v>232</v>
      </c>
      <c r="B20" s="213">
        <v>13713295750.799999</v>
      </c>
      <c r="C20" s="213">
        <v>19689958915.389999</v>
      </c>
      <c r="D20" s="213">
        <v>16140441021.34</v>
      </c>
      <c r="E20" s="213">
        <v>11248919028.700001</v>
      </c>
      <c r="F20" s="213">
        <v>12210664844</v>
      </c>
      <c r="G20" s="214">
        <v>9808536274.7399998</v>
      </c>
      <c r="H20" s="214">
        <v>8052267933.7299995</v>
      </c>
      <c r="I20" s="213">
        <v>8552188060.3100004</v>
      </c>
      <c r="J20" s="213">
        <v>8986705958.8500004</v>
      </c>
      <c r="K20" s="213">
        <v>12597953288.59</v>
      </c>
      <c r="L20" s="213">
        <v>9397153564.5699997</v>
      </c>
    </row>
    <row r="21" spans="1:12" s="209" customFormat="1" ht="11.25" customHeight="1" x14ac:dyDescent="0.2">
      <c r="A21" s="215" t="s">
        <v>231</v>
      </c>
      <c r="B21" s="213">
        <v>2804223090.52</v>
      </c>
      <c r="C21" s="213">
        <v>3974146278.98</v>
      </c>
      <c r="D21" s="213">
        <v>3350943708.0799999</v>
      </c>
      <c r="E21" s="213">
        <v>3397028589.5700002</v>
      </c>
      <c r="F21" s="213">
        <v>3438722578.5999999</v>
      </c>
      <c r="G21" s="214">
        <v>3520654556.4099998</v>
      </c>
      <c r="H21" s="214">
        <v>4355867965.6899996</v>
      </c>
      <c r="I21" s="213">
        <v>2879178980.9099998</v>
      </c>
      <c r="J21" s="213">
        <v>3898804199.52</v>
      </c>
      <c r="K21" s="213">
        <v>4014449243.96</v>
      </c>
      <c r="L21" s="213">
        <v>4220930640.9000001</v>
      </c>
    </row>
    <row r="22" spans="1:12" s="209" customFormat="1" ht="11.25" customHeight="1" x14ac:dyDescent="0.2">
      <c r="A22" s="215" t="s">
        <v>230</v>
      </c>
      <c r="B22" s="213">
        <v>3374017223.5300002</v>
      </c>
      <c r="C22" s="213">
        <v>3276918736.3800001</v>
      </c>
      <c r="D22" s="213">
        <v>4042462328.1700001</v>
      </c>
      <c r="E22" s="213">
        <v>4683435835.5</v>
      </c>
      <c r="F22" s="213">
        <v>5692742564.0200005</v>
      </c>
      <c r="G22" s="214">
        <v>5270557480.6999998</v>
      </c>
      <c r="H22" s="214">
        <v>5349328154.71</v>
      </c>
      <c r="I22" s="213">
        <v>5570015139.1099997</v>
      </c>
      <c r="J22" s="213">
        <v>6539354225.9099998</v>
      </c>
      <c r="K22" s="213">
        <v>6088457388.71</v>
      </c>
      <c r="L22" s="213">
        <v>6254332642.5299997</v>
      </c>
    </row>
    <row r="23" spans="1:12" s="209" customFormat="1" ht="11.25" customHeight="1" x14ac:dyDescent="0.2">
      <c r="A23" s="215" t="s">
        <v>229</v>
      </c>
      <c r="B23" s="213">
        <v>0</v>
      </c>
      <c r="C23" s="213">
        <v>0</v>
      </c>
      <c r="D23" s="213">
        <v>0</v>
      </c>
      <c r="E23" s="213">
        <v>0</v>
      </c>
      <c r="F23" s="213">
        <v>0</v>
      </c>
      <c r="G23" s="214">
        <v>0</v>
      </c>
      <c r="H23" s="214">
        <v>0</v>
      </c>
      <c r="I23" s="213">
        <v>2305729.88</v>
      </c>
      <c r="J23" s="213">
        <v>4159458.5</v>
      </c>
      <c r="K23" s="213">
        <v>7650514.3899999997</v>
      </c>
      <c r="L23" s="213">
        <v>5169786.8</v>
      </c>
    </row>
    <row r="24" spans="1:12" s="209" customFormat="1" ht="11.25" customHeight="1" x14ac:dyDescent="0.2">
      <c r="A24" s="215" t="s">
        <v>228</v>
      </c>
      <c r="B24" s="213">
        <f t="shared" ref="B24:K24" si="1">SUM(B20:B23)</f>
        <v>19891536064.849998</v>
      </c>
      <c r="C24" s="213">
        <f t="shared" si="1"/>
        <v>26941023930.75</v>
      </c>
      <c r="D24" s="213">
        <f t="shared" si="1"/>
        <v>23533847057.589996</v>
      </c>
      <c r="E24" s="213">
        <f t="shared" si="1"/>
        <v>19329383453.77</v>
      </c>
      <c r="F24" s="213">
        <f t="shared" si="1"/>
        <v>21342129986.620003</v>
      </c>
      <c r="G24" s="213">
        <f t="shared" si="1"/>
        <v>18599748311.849998</v>
      </c>
      <c r="H24" s="213">
        <f t="shared" si="1"/>
        <v>17757464054.129997</v>
      </c>
      <c r="I24" s="213">
        <f t="shared" si="1"/>
        <v>17003687910.210001</v>
      </c>
      <c r="J24" s="213">
        <f t="shared" si="1"/>
        <v>19429023842.779999</v>
      </c>
      <c r="K24" s="213">
        <f t="shared" si="1"/>
        <v>22708510435.649998</v>
      </c>
      <c r="L24" s="213">
        <f t="shared" ref="L24" si="2">SUM(L20:L23)</f>
        <v>19877586634.799999</v>
      </c>
    </row>
    <row r="25" spans="1:12" s="209" customFormat="1" ht="11.25" customHeight="1" x14ac:dyDescent="0.2">
      <c r="A25" s="215" t="s">
        <v>227</v>
      </c>
      <c r="B25" s="216">
        <f t="shared" ref="B25:K25" si="3">B24/B18%</f>
        <v>83.59721513094847</v>
      </c>
      <c r="C25" s="216">
        <f t="shared" si="3"/>
        <v>86.534004429146279</v>
      </c>
      <c r="D25" s="216">
        <f t="shared" si="3"/>
        <v>78.59478698096963</v>
      </c>
      <c r="E25" s="216">
        <f t="shared" si="3"/>
        <v>81.62877047311477</v>
      </c>
      <c r="F25" s="216">
        <f t="shared" si="3"/>
        <v>81.956573119260725</v>
      </c>
      <c r="G25" s="216">
        <f t="shared" si="3"/>
        <v>79.32534958369942</v>
      </c>
      <c r="H25" s="216">
        <f t="shared" si="3"/>
        <v>80.479664574251203</v>
      </c>
      <c r="I25" s="216">
        <f t="shared" si="3"/>
        <v>76.006893993662743</v>
      </c>
      <c r="J25" s="216">
        <f t="shared" si="3"/>
        <v>77.955644265003571</v>
      </c>
      <c r="K25" s="216">
        <f t="shared" si="3"/>
        <v>77.717250662927839</v>
      </c>
      <c r="L25" s="216">
        <f t="shared" ref="L25" si="4">L24/L18%</f>
        <v>78.083800917595113</v>
      </c>
    </row>
    <row r="26" spans="1:12" s="209" customFormat="1" ht="11.25" customHeight="1" x14ac:dyDescent="0.2">
      <c r="A26" s="215" t="s">
        <v>226</v>
      </c>
      <c r="B26" s="213">
        <f t="shared" ref="B26:K26" si="5">B18-B24</f>
        <v>3902960000.2300034</v>
      </c>
      <c r="C26" s="213">
        <f t="shared" si="5"/>
        <v>4192429453.8199997</v>
      </c>
      <c r="D26" s="213">
        <f t="shared" si="5"/>
        <v>6409420125.3700027</v>
      </c>
      <c r="E26" s="213">
        <f t="shared" si="5"/>
        <v>4350237520.2299957</v>
      </c>
      <c r="F26" s="213">
        <f t="shared" si="5"/>
        <v>4698648897.0499878</v>
      </c>
      <c r="G26" s="213">
        <f t="shared" si="5"/>
        <v>4847672228.3200035</v>
      </c>
      <c r="H26" s="213">
        <f t="shared" si="5"/>
        <v>4307071313.9900017</v>
      </c>
      <c r="I26" s="213">
        <f t="shared" si="5"/>
        <v>5367556350.3799992</v>
      </c>
      <c r="J26" s="213">
        <f t="shared" si="5"/>
        <v>5494153979.6400032</v>
      </c>
      <c r="K26" s="213">
        <f t="shared" si="5"/>
        <v>6510884540.2999954</v>
      </c>
      <c r="L26" s="213">
        <f t="shared" ref="L26" si="6">L18-L24</f>
        <v>5579148822.7600021</v>
      </c>
    </row>
    <row r="27" spans="1:12" s="209" customFormat="1" ht="11.25" customHeight="1" x14ac:dyDescent="0.2">
      <c r="A27" s="215" t="s">
        <v>225</v>
      </c>
      <c r="B27" s="213">
        <v>23979861.560000002</v>
      </c>
      <c r="C27" s="213">
        <v>18072519.719999999</v>
      </c>
      <c r="D27" s="213">
        <v>36740638.329999998</v>
      </c>
      <c r="E27" s="213">
        <v>16724754.6</v>
      </c>
      <c r="F27" s="213">
        <v>21658600.260000002</v>
      </c>
      <c r="G27" s="214">
        <v>39824873.579999998</v>
      </c>
      <c r="H27" s="214">
        <v>32404465.300000001</v>
      </c>
      <c r="I27" s="213">
        <v>323162595.37</v>
      </c>
      <c r="J27" s="213">
        <v>162374347.78</v>
      </c>
      <c r="K27" s="213">
        <v>74862821.109999999</v>
      </c>
      <c r="L27" s="213">
        <v>-386698078.20999998</v>
      </c>
    </row>
    <row r="28" spans="1:12" s="210" customFormat="1" ht="11.25" customHeight="1" x14ac:dyDescent="0.2">
      <c r="A28" s="212" t="s">
        <v>224</v>
      </c>
      <c r="B28" s="211">
        <f t="shared" ref="B28:K28" si="7">B26+B27</f>
        <v>3926939861.7900033</v>
      </c>
      <c r="C28" s="211">
        <f t="shared" si="7"/>
        <v>4210501973.5399995</v>
      </c>
      <c r="D28" s="211">
        <f t="shared" si="7"/>
        <v>6446160763.7000027</v>
      </c>
      <c r="E28" s="211">
        <f t="shared" si="7"/>
        <v>4366962274.8299961</v>
      </c>
      <c r="F28" s="211">
        <f t="shared" si="7"/>
        <v>4720307497.309988</v>
      </c>
      <c r="G28" s="211">
        <f t="shared" si="7"/>
        <v>4887497101.9000034</v>
      </c>
      <c r="H28" s="211">
        <f t="shared" si="7"/>
        <v>4339475779.2900019</v>
      </c>
      <c r="I28" s="211">
        <f t="shared" si="7"/>
        <v>5690718945.749999</v>
      </c>
      <c r="J28" s="211">
        <f t="shared" si="7"/>
        <v>5656528327.4200029</v>
      </c>
      <c r="K28" s="211">
        <f t="shared" si="7"/>
        <v>6585747361.4099951</v>
      </c>
      <c r="L28" s="211">
        <f t="shared" ref="L28" si="8">L26+L27</f>
        <v>5192450744.5500021</v>
      </c>
    </row>
    <row r="29" spans="1:12" ht="7.5" customHeight="1" x14ac:dyDescent="0.25">
      <c r="A29" s="209"/>
      <c r="B29" s="208"/>
      <c r="C29" s="208"/>
      <c r="D29" s="208"/>
      <c r="E29" s="208"/>
      <c r="F29" s="208"/>
    </row>
    <row r="30" spans="1:12" ht="8.25" customHeight="1" x14ac:dyDescent="0.25">
      <c r="A30" s="209"/>
      <c r="B30" s="208"/>
      <c r="C30" s="208"/>
      <c r="D30" s="208"/>
      <c r="E30" s="208"/>
      <c r="F30" s="208"/>
    </row>
    <row r="31" spans="1:12" ht="9.6" customHeight="1" x14ac:dyDescent="0.25"/>
    <row r="32" spans="1:12" ht="9.6" customHeight="1" x14ac:dyDescent="0.25"/>
    <row r="33" ht="9.6" customHeight="1" x14ac:dyDescent="0.25"/>
    <row r="34" ht="9.6" customHeight="1" x14ac:dyDescent="0.25"/>
    <row r="35" ht="9.6" customHeight="1" x14ac:dyDescent="0.25"/>
  </sheetData>
  <pageMargins left="0.47244094488188981" right="0.47244094488188981" top="0.43307086614173229" bottom="0.6692913385826772" header="0.27559055118110237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</vt:i4>
      </vt:variant>
    </vt:vector>
  </HeadingPairs>
  <TitlesOfParts>
    <vt:vector size="31" baseType="lpstr">
      <vt:lpstr>Voranschlag</vt:lpstr>
      <vt:lpstr>Rechnung</vt:lpstr>
      <vt:lpstr>DBST</vt:lpstr>
      <vt:lpstr>DBST1</vt:lpstr>
      <vt:lpstr>DBST2</vt:lpstr>
      <vt:lpstr>DBST3</vt:lpstr>
      <vt:lpstr>DBST4</vt:lpstr>
      <vt:lpstr>VST</vt:lpstr>
      <vt:lpstr>VST1</vt:lpstr>
      <vt:lpstr>Steuerrückb. USA</vt:lpstr>
      <vt:lpstr>Steueransprüche</vt:lpstr>
      <vt:lpstr>Wehrpflicht</vt:lpstr>
      <vt:lpstr>STEMPEL</vt:lpstr>
      <vt:lpstr>STEMPEL1</vt:lpstr>
      <vt:lpstr>WUST</vt:lpstr>
      <vt:lpstr>WUST1</vt:lpstr>
      <vt:lpstr>MWST</vt:lpstr>
      <vt:lpstr>Kantonsanteile</vt:lpstr>
      <vt:lpstr>Zölle</vt:lpstr>
      <vt:lpstr>Verbrauchssteuern</vt:lpstr>
      <vt:lpstr>Verkehrsabgaben</vt:lpstr>
      <vt:lpstr>Zolleinnahmen</vt:lpstr>
      <vt:lpstr>Tabak Biersteuer</vt:lpstr>
      <vt:lpstr>DBST kummuliert</vt:lpstr>
      <vt:lpstr>VST kummuliert</vt:lpstr>
      <vt:lpstr>STEMPEL kummuliert</vt:lpstr>
      <vt:lpstr>WUST kummuliert</vt:lpstr>
      <vt:lpstr>MWST kummuliert</vt:lpstr>
      <vt:lpstr>BIP</vt:lpstr>
      <vt:lpstr>STEMPEL1!Druckbereich</vt:lpstr>
      <vt:lpstr>STEMPEL1!fussnote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Abt. Statistik und DD</dc:creator>
  <cp:lastModifiedBy>Schrag Daniel ESTV</cp:lastModifiedBy>
  <cp:lastPrinted>2016-01-05T09:16:57Z</cp:lastPrinted>
  <dcterms:created xsi:type="dcterms:W3CDTF">2000-11-27T09:58:39Z</dcterms:created>
  <dcterms:modified xsi:type="dcterms:W3CDTF">2017-04-13T08:17:25Z</dcterms:modified>
</cp:coreProperties>
</file>